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5 debv\Censo Escolar\Final\2025\Formularios\"/>
    </mc:Choice>
  </mc:AlternateContent>
  <xr:revisionPtr revIDLastSave="0" documentId="13_ncr:1_{A0EA3EBA-D021-4EB9-AF2C-49E79BFB4AC1}" xr6:coauthVersionLast="47" xr6:coauthVersionMax="47" xr10:uidLastSave="{00000000-0000-0000-0000-000000000000}"/>
  <workbookProtection workbookAlgorithmName="SHA-512" workbookHashValue="yuRlKwb7c+yflbxGOQXBMAf12eieTV9BWN4mX3DsrMuu/Fqd4Y9Gt04rrcsfVJ2wbq0TIWWBvhVI2ZfjrVvl2g==" workbookSaltValue="zBSNRKZK4JE8zpb4BUrnNg==" workbookSpinCount="100000" lockStructure="1"/>
  <bookViews>
    <workbookView xWindow="-120" yWindow="-120" windowWidth="29040" windowHeight="15720" tabRatio="908" firstSheet="4" activeTab="4" xr2:uid="{00000000-000D-0000-FFFF-FFFF00000000}"/>
  </bookViews>
  <sheets>
    <sheet name="Códigos Portada" sheetId="27" state="hidden" r:id="rId1"/>
    <sheet name="preesc-sin codig" sheetId="51" state="hidden" r:id="rId2"/>
    <sheet name="REd de Cuido" sheetId="54" state="hidden" r:id="rId3"/>
    <sheet name="ubicacion (2)" sheetId="50" state="hidden" r:id="rId4"/>
    <sheet name="Portada 1-CON Código Presup." sheetId="12" r:id="rId5"/>
    <sheet name="Portada 2-SIN Código Presup" sheetId="52" r:id="rId6"/>
    <sheet name="Portada 3-Alternat_Acredit" sheetId="53" r:id="rId7"/>
    <sheet name="Cuadro 1" sheetId="41" r:id="rId8"/>
    <sheet name="Cuadro 2" sheetId="61" r:id="rId9"/>
    <sheet name="Cuadro 3" sheetId="42" r:id="rId10"/>
    <sheet name="Cuadro 4" sheetId="49" r:id="rId11"/>
    <sheet name="Cuadro 5" sheetId="43" r:id="rId12"/>
    <sheet name="Cuadro 6" sheetId="55" r:id="rId13"/>
    <sheet name="Cuadro 7" sheetId="44" r:id="rId14"/>
    <sheet name="Cuadro 8" sheetId="57" r:id="rId15"/>
    <sheet name="Cuadro 9" sheetId="56" r:id="rId16"/>
    <sheet name="Cuadro 10" sheetId="58" r:id="rId17"/>
    <sheet name="Cuadro 11" sheetId="59" r:id="rId18"/>
    <sheet name="Cuadro 12" sheetId="60" r:id="rId19"/>
  </sheets>
  <definedNames>
    <definedName name="_xlnm._FilterDatabase" localSheetId="0" hidden="1">'Códigos Portada'!$A$2:$Y$3260</definedName>
    <definedName name="_xlnm._FilterDatabase" localSheetId="1" hidden="1">'preesc-sin codig'!$A$2:$AA$471</definedName>
    <definedName name="_xlnm._FilterDatabase" localSheetId="2" hidden="1">'REd de Cuido'!$B$2:$AE$133</definedName>
    <definedName name="_xlnm.Print_Area" localSheetId="7">'Cuadro 1'!$B$1:$T$25</definedName>
    <definedName name="_xlnm.Print_Area" localSheetId="16">'Cuadro 10'!$B$1:$T$22</definedName>
    <definedName name="_xlnm.Print_Area" localSheetId="17">'Cuadro 11'!$B$1:$T$22</definedName>
    <definedName name="_xlnm.Print_Area" localSheetId="18">'Cuadro 12'!$B$1:$G$34</definedName>
    <definedName name="_xlnm.Print_Area" localSheetId="8">'Cuadro 2'!$B$1:$T$31</definedName>
    <definedName name="_xlnm.Print_Area" localSheetId="9">'Cuadro 3'!$B$1:$T$18</definedName>
    <definedName name="_xlnm.Print_Area" localSheetId="10">'Cuadro 4'!$B$1:$T$20</definedName>
    <definedName name="_xlnm.Print_Area" localSheetId="11">'Cuadro 5'!$B$1:$H$27</definedName>
    <definedName name="_xlnm.Print_Area" localSheetId="12">'Cuadro 6'!$B$1:$H$35</definedName>
    <definedName name="_xlnm.Print_Area" localSheetId="13">'Cuadro 7'!$B$1:$G$37</definedName>
    <definedName name="_xlnm.Print_Area" localSheetId="14">'Cuadro 8'!$B$1:$J$36</definedName>
    <definedName name="_xlnm.Print_Area" localSheetId="15">'Cuadro 9'!$B$1:$I$41</definedName>
    <definedName name="_xlnm.Print_Area" localSheetId="4">'Portada 1-CON Código Presup.'!$B$1:$E$29</definedName>
    <definedName name="_xlnm.Print_Area" localSheetId="5">'Portada 2-SIN Código Presup'!$B$1:$E$28</definedName>
    <definedName name="_xlnm.Print_Area" localSheetId="6">'Portada 3-Alternat_Acredit'!$B$1:$E$32</definedName>
    <definedName name="codigos_cuido">'REd de Cuido'!$B$3:$C$133</definedName>
    <definedName name="CUIDO">'REd de Cuido'!$A$3:$A$133</definedName>
    <definedName name="CUIDO_1">'REd de Cuido'!$A$3:$C$133</definedName>
    <definedName name="datos">'Códigos Portada'!$A$2:$X$3260</definedName>
    <definedName name="DATOS_CUID">'REd de Cuido'!$E$3:$AE$133</definedName>
    <definedName name="Final" localSheetId="9">('Cuadro 3'!A1048566+'Cuadro 3'!A1048567+'Cuadro 3'!A1048569)-('Cuadro 3'!A1048571+'Cuadro 3'!A1048573+'Cuadro 3'!A1048575)</definedName>
    <definedName name="Final" localSheetId="11">('Cuadro 5'!A1048566+'Cuadro 5'!A1048567+'Cuadro 5'!A1048569)-('Cuadro 5'!A1048571+'Cuadro 5'!A1048573+'Cuadro 5'!A1048575)</definedName>
    <definedName name="Final" localSheetId="12">('Cuadro 6'!A1048566+'Cuadro 6'!A1048567+'Cuadro 6'!A1048569)-('Cuadro 6'!A1048571+'Cuadro 6'!A1048573+'Cuadro 6'!A1048575)</definedName>
    <definedName name="Final">('Cuadro 1'!A1048566+'Cuadro 1'!A1048567+'Cuadro 1'!A1048569)-('Cuadro 1'!A1048571+'Cuadro 1'!A1048573+'Cuadro 1'!A1048575)</definedName>
    <definedName name="lista">'preesc-sin codig'!$B$3:$B$471</definedName>
    <definedName name="OLE_LINK2" localSheetId="7">'Cuadro 1'!$B$4</definedName>
    <definedName name="OLE_LINK2" localSheetId="12">'Cuadro 6'!$B$4</definedName>
    <definedName name="privadas">'preesc-sin codig'!$E$3:$AA$471</definedName>
    <definedName name="prov">'ubicacion (2)'!$A$2:$B$493</definedName>
    <definedName name="prov1">'ubicacion (2)'!$D$2:$E$493</definedName>
    <definedName name="secuenc">'preesc-sin codig'!$B$3:$C$471</definedName>
    <definedName name="sino">'Cuadro 7'!$E$2:$E$3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3" l="1"/>
  <c r="R12" i="61"/>
  <c r="O12" i="61"/>
  <c r="C21" i="43" l="1"/>
  <c r="C17" i="43"/>
  <c r="C18" i="43"/>
  <c r="C19" i="43"/>
  <c r="C20" i="43"/>
  <c r="E18" i="43"/>
  <c r="F18" i="43"/>
  <c r="G18" i="43"/>
  <c r="H18" i="43"/>
  <c r="D18" i="43"/>
  <c r="R21" i="61" l="1"/>
  <c r="O21" i="61"/>
  <c r="R20" i="61"/>
  <c r="O20" i="61"/>
  <c r="R19" i="61"/>
  <c r="O19" i="61"/>
  <c r="R18" i="61"/>
  <c r="O18" i="61"/>
  <c r="R17" i="61"/>
  <c r="O17" i="61"/>
  <c r="R16" i="61"/>
  <c r="O16" i="61"/>
  <c r="R15" i="61"/>
  <c r="O15" i="61"/>
  <c r="R14" i="61"/>
  <c r="O14" i="61"/>
  <c r="R13" i="61"/>
  <c r="O13" i="61"/>
  <c r="R11" i="61"/>
  <c r="O11" i="61"/>
  <c r="E11" i="61"/>
  <c r="D11" i="61"/>
  <c r="R10" i="61"/>
  <c r="O10" i="61"/>
  <c r="E10" i="61"/>
  <c r="D10" i="61"/>
  <c r="R9" i="61"/>
  <c r="O9" i="61"/>
  <c r="E9" i="61"/>
  <c r="D9" i="61"/>
  <c r="R8" i="61"/>
  <c r="O8" i="61"/>
  <c r="T7" i="61"/>
  <c r="T22" i="61" s="1"/>
  <c r="S7" i="61"/>
  <c r="S22" i="61" s="1"/>
  <c r="Q7" i="61"/>
  <c r="Q22" i="61" s="1"/>
  <c r="P7" i="61"/>
  <c r="C11" i="61" l="1"/>
  <c r="C10" i="61"/>
  <c r="R7" i="61"/>
  <c r="C9" i="61"/>
  <c r="O7" i="61"/>
  <c r="R15" i="41" l="1"/>
  <c r="R14" i="41"/>
  <c r="O15" i="41"/>
  <c r="O14" i="41"/>
  <c r="L15" i="41"/>
  <c r="L14" i="41"/>
  <c r="I15" i="41"/>
  <c r="I14" i="41"/>
  <c r="F15" i="41"/>
  <c r="F14" i="41"/>
  <c r="AB133" i="54"/>
  <c r="AB132" i="54"/>
  <c r="AB131" i="54"/>
  <c r="AB130" i="54"/>
  <c r="AB129" i="54"/>
  <c r="AB128" i="54"/>
  <c r="AB127" i="54"/>
  <c r="AB126" i="54"/>
  <c r="AB125" i="54"/>
  <c r="AB124" i="54"/>
  <c r="AB123" i="54"/>
  <c r="AB122" i="54"/>
  <c r="AB121" i="54"/>
  <c r="AB120" i="54"/>
  <c r="AB119" i="54"/>
  <c r="AB118" i="54"/>
  <c r="AB117" i="54"/>
  <c r="AB116" i="54"/>
  <c r="AB115" i="54"/>
  <c r="AB114" i="54"/>
  <c r="AB113" i="54"/>
  <c r="AB112" i="54"/>
  <c r="AB111" i="54"/>
  <c r="AB110" i="54"/>
  <c r="AB109" i="54"/>
  <c r="AB108" i="54"/>
  <c r="AB107" i="54"/>
  <c r="AB106" i="54"/>
  <c r="AB105" i="54"/>
  <c r="AB104" i="54"/>
  <c r="AB103" i="54"/>
  <c r="AB102" i="54"/>
  <c r="AB101" i="54"/>
  <c r="AB100" i="54"/>
  <c r="AB99" i="54"/>
  <c r="AB98" i="54"/>
  <c r="AB97" i="54"/>
  <c r="AB96" i="54"/>
  <c r="AB95" i="54"/>
  <c r="AB94" i="54"/>
  <c r="AB93" i="54"/>
  <c r="AB92" i="54"/>
  <c r="AB91" i="54"/>
  <c r="AB90" i="54"/>
  <c r="AB89" i="54"/>
  <c r="AB88" i="54"/>
  <c r="AB87" i="54"/>
  <c r="AB86" i="54"/>
  <c r="AB85" i="54"/>
  <c r="AB84" i="54"/>
  <c r="AB83" i="54"/>
  <c r="AB82" i="54"/>
  <c r="AB81" i="54"/>
  <c r="AB80" i="54"/>
  <c r="AB79" i="54"/>
  <c r="AB78" i="54"/>
  <c r="AB77" i="54"/>
  <c r="AB76" i="54"/>
  <c r="AB75" i="54"/>
  <c r="AB74" i="54"/>
  <c r="AB73" i="54"/>
  <c r="AB72" i="54"/>
  <c r="AB71" i="54"/>
  <c r="AB70" i="54"/>
  <c r="AB69" i="54"/>
  <c r="AB68" i="54"/>
  <c r="AB67" i="54"/>
  <c r="AB66" i="54"/>
  <c r="AB65" i="54"/>
  <c r="AB64" i="54"/>
  <c r="AB63" i="54"/>
  <c r="AB62" i="54"/>
  <c r="AB61" i="54"/>
  <c r="AB60" i="54"/>
  <c r="AB59" i="54"/>
  <c r="AB58" i="54"/>
  <c r="AB57" i="54"/>
  <c r="AB56" i="54"/>
  <c r="AB55" i="54"/>
  <c r="AB54" i="54"/>
  <c r="AB53" i="54"/>
  <c r="AB52" i="54"/>
  <c r="AB51" i="54"/>
  <c r="AB50" i="54"/>
  <c r="AB49" i="54"/>
  <c r="AB48" i="54"/>
  <c r="AB47" i="54"/>
  <c r="AB46" i="54"/>
  <c r="AB45" i="54"/>
  <c r="AB44" i="54"/>
  <c r="AB43" i="54"/>
  <c r="AB42" i="54"/>
  <c r="AB41" i="54"/>
  <c r="AB40" i="54"/>
  <c r="AB39" i="54"/>
  <c r="AB38" i="54"/>
  <c r="AB37" i="54"/>
  <c r="AB36" i="54"/>
  <c r="AB35" i="54"/>
  <c r="AB34" i="54"/>
  <c r="AB33" i="54"/>
  <c r="AB32" i="54"/>
  <c r="AB31" i="54"/>
  <c r="AB30" i="54"/>
  <c r="AB29" i="54"/>
  <c r="AB28" i="54"/>
  <c r="AB27" i="54"/>
  <c r="AB26" i="54"/>
  <c r="AB25" i="54"/>
  <c r="AB24" i="54"/>
  <c r="AB23" i="54"/>
  <c r="AB22" i="54"/>
  <c r="AB21" i="54"/>
  <c r="AB20" i="54"/>
  <c r="AB19" i="54"/>
  <c r="AB18" i="54"/>
  <c r="AB17" i="54"/>
  <c r="AB16" i="54"/>
  <c r="AB15" i="54"/>
  <c r="AB14" i="54"/>
  <c r="AB13" i="54"/>
  <c r="AB12" i="54"/>
  <c r="AB11" i="54"/>
  <c r="AB10" i="54"/>
  <c r="AB9" i="54"/>
  <c r="AB8" i="54"/>
  <c r="AB7" i="54"/>
  <c r="AB6" i="54"/>
  <c r="AB5" i="54"/>
  <c r="AB4" i="54"/>
  <c r="AB3" i="54"/>
  <c r="AA469" i="51"/>
  <c r="AA468" i="51"/>
  <c r="AA467" i="51"/>
  <c r="AA464" i="51"/>
  <c r="AA460" i="51"/>
  <c r="AA457" i="51"/>
  <c r="AA455" i="51"/>
  <c r="AA446" i="51"/>
  <c r="AA442" i="51"/>
  <c r="AA441" i="51"/>
  <c r="AA440" i="51"/>
  <c r="AA434" i="51"/>
  <c r="AA425" i="51"/>
  <c r="AA422" i="51"/>
  <c r="AA421" i="51"/>
  <c r="AA419" i="51"/>
  <c r="AA404" i="51"/>
  <c r="AA402" i="51"/>
  <c r="AA398" i="51"/>
  <c r="AA396" i="51"/>
  <c r="AA395" i="51"/>
  <c r="AA389" i="51"/>
  <c r="AA372" i="51"/>
  <c r="AA368" i="51"/>
  <c r="AA367" i="51"/>
  <c r="AA366" i="51"/>
  <c r="AA365" i="51"/>
  <c r="AA353" i="51"/>
  <c r="AA349" i="51"/>
  <c r="AA343" i="51"/>
  <c r="AA342" i="51"/>
  <c r="AA337" i="51"/>
  <c r="AA332" i="51"/>
  <c r="AA330" i="51"/>
  <c r="AA329" i="51"/>
  <c r="AA328" i="51"/>
  <c r="AA327" i="51"/>
  <c r="AA326" i="51"/>
  <c r="AA320" i="51"/>
  <c r="AA319" i="51"/>
  <c r="AA317" i="51"/>
  <c r="AA314" i="51"/>
  <c r="AA311" i="51"/>
  <c r="AA310" i="51"/>
  <c r="AA308" i="51"/>
  <c r="AA306" i="51"/>
  <c r="AA305" i="51"/>
  <c r="AA304" i="51"/>
  <c r="AA303" i="51"/>
  <c r="AA302" i="51"/>
  <c r="AA301" i="51"/>
  <c r="AA300" i="51"/>
  <c r="AA299" i="51"/>
  <c r="AA298" i="51"/>
  <c r="AA297" i="51"/>
  <c r="AA296" i="51"/>
  <c r="AA295" i="51"/>
  <c r="AA292" i="51"/>
  <c r="AA291" i="51"/>
  <c r="AA290" i="51"/>
  <c r="AA289" i="51"/>
  <c r="AA288" i="51"/>
  <c r="AA287" i="51"/>
  <c r="AA285" i="51"/>
  <c r="AA284" i="51"/>
  <c r="AA283" i="51"/>
  <c r="AA282" i="51"/>
  <c r="AA280" i="51"/>
  <c r="AA279" i="51"/>
  <c r="AA277" i="51"/>
  <c r="AA276" i="51"/>
  <c r="AA275" i="51"/>
  <c r="AA274" i="51"/>
  <c r="AA273" i="51"/>
  <c r="AA272" i="51"/>
  <c r="AA271" i="51"/>
  <c r="AA270" i="51"/>
  <c r="AA269" i="51"/>
  <c r="AA268" i="51"/>
  <c r="AA267" i="51"/>
  <c r="AA264" i="51"/>
  <c r="AA262" i="51"/>
  <c r="AA261" i="51"/>
  <c r="AA260" i="51"/>
  <c r="AA259" i="51"/>
  <c r="AA258" i="51"/>
  <c r="AA257" i="51"/>
  <c r="AA255" i="51"/>
  <c r="AA253" i="51"/>
  <c r="AA252" i="51"/>
  <c r="AA251" i="51"/>
  <c r="AA249" i="51"/>
  <c r="AA247" i="51"/>
  <c r="AA246" i="51"/>
  <c r="AA245" i="51"/>
  <c r="AA244" i="51"/>
  <c r="AA243" i="51"/>
  <c r="AA242" i="51"/>
  <c r="AA241" i="51"/>
  <c r="AA239" i="51"/>
  <c r="AA237" i="51"/>
  <c r="AA236" i="51"/>
  <c r="AA234" i="51"/>
  <c r="AA233" i="51"/>
  <c r="AA231" i="51"/>
  <c r="AA230" i="51"/>
  <c r="AA229" i="51"/>
  <c r="AA228" i="51"/>
  <c r="AA227" i="51"/>
  <c r="AA226" i="51"/>
  <c r="AA225" i="51"/>
  <c r="AA224" i="51"/>
  <c r="AA222" i="51"/>
  <c r="AA221" i="51"/>
  <c r="AA220" i="51"/>
  <c r="AA219" i="51"/>
  <c r="AA218" i="51"/>
  <c r="AA216" i="51"/>
  <c r="AA215" i="51"/>
  <c r="AA214" i="51"/>
  <c r="AA213" i="51"/>
  <c r="AA212" i="51"/>
  <c r="AA211" i="51"/>
  <c r="AA210" i="51"/>
  <c r="AA209" i="51"/>
  <c r="AA207" i="51"/>
  <c r="AA206" i="51"/>
  <c r="AA205" i="51"/>
  <c r="AA204" i="51"/>
  <c r="AA202" i="51"/>
  <c r="AA201" i="51"/>
  <c r="AA200" i="51"/>
  <c r="AA199" i="51"/>
  <c r="AA198" i="51"/>
  <c r="AA197" i="51"/>
  <c r="AA196" i="51"/>
  <c r="AA195" i="51"/>
  <c r="AA194" i="51"/>
  <c r="AA193" i="51"/>
  <c r="AA192" i="51"/>
  <c r="AA191" i="51"/>
  <c r="AA190" i="51"/>
  <c r="AA189" i="51"/>
  <c r="AA188" i="51"/>
  <c r="AA186" i="51"/>
  <c r="AA185" i="51"/>
  <c r="AA184" i="51"/>
  <c r="AA182" i="51"/>
  <c r="AA181" i="51"/>
  <c r="AA180" i="51"/>
  <c r="AA179" i="51"/>
  <c r="AA178" i="51"/>
  <c r="AA177" i="51"/>
  <c r="AA176" i="51"/>
  <c r="AA175" i="51"/>
  <c r="AA174" i="51"/>
  <c r="AA173" i="51"/>
  <c r="AA172" i="51"/>
  <c r="AA171" i="51"/>
  <c r="AA170" i="51"/>
  <c r="AA168" i="51"/>
  <c r="AA167" i="51"/>
  <c r="AA166" i="51"/>
  <c r="AA165" i="51"/>
  <c r="AA164" i="51"/>
  <c r="AA163" i="51"/>
  <c r="AA162" i="51"/>
  <c r="AA161" i="51"/>
  <c r="AA160" i="51"/>
  <c r="AA158" i="51"/>
  <c r="AA157" i="51"/>
  <c r="AA156" i="51"/>
  <c r="AA154" i="51"/>
  <c r="AA153" i="51"/>
  <c r="AA152" i="51"/>
  <c r="AA151" i="51"/>
  <c r="AA150" i="51"/>
  <c r="AA149" i="51"/>
  <c r="AA148" i="51"/>
  <c r="AA147" i="51"/>
  <c r="AA146" i="51"/>
  <c r="AA144" i="51"/>
  <c r="AA143" i="51"/>
  <c r="AA141" i="51"/>
  <c r="AA140" i="51"/>
  <c r="AA139" i="51"/>
  <c r="AA138" i="51"/>
  <c r="AA137" i="51"/>
  <c r="AA136" i="51"/>
  <c r="AA135" i="51"/>
  <c r="AA134" i="51"/>
  <c r="AA133" i="51"/>
  <c r="AA132" i="51"/>
  <c r="AA131" i="51"/>
  <c r="AA130" i="51"/>
  <c r="AA128" i="51"/>
  <c r="AA127" i="51"/>
  <c r="AA126" i="51"/>
  <c r="AA125" i="51"/>
  <c r="AA124" i="51"/>
  <c r="AA123" i="51"/>
  <c r="AA122" i="51"/>
  <c r="AA121" i="51"/>
  <c r="AA119" i="51"/>
  <c r="AA118" i="51"/>
  <c r="AA117" i="51"/>
  <c r="AA116" i="51"/>
  <c r="AA115" i="51"/>
  <c r="AA114" i="51"/>
  <c r="AA113" i="51"/>
  <c r="AA112" i="51"/>
  <c r="AA111" i="51"/>
  <c r="AA110" i="51"/>
  <c r="AA109" i="51"/>
  <c r="AA108" i="51"/>
  <c r="AA107" i="51"/>
  <c r="AA106" i="51"/>
  <c r="AA105" i="51"/>
  <c r="AA104" i="51"/>
  <c r="AA103" i="51"/>
  <c r="AA102" i="51"/>
  <c r="AA101" i="51"/>
  <c r="AA100" i="51"/>
  <c r="AA99" i="51"/>
  <c r="AA98" i="51"/>
  <c r="AA97" i="51"/>
  <c r="AA96" i="51"/>
  <c r="AA95" i="51"/>
  <c r="AA94" i="51"/>
  <c r="AA93" i="51"/>
  <c r="AA92" i="51"/>
  <c r="AA91" i="51"/>
  <c r="AA90" i="51"/>
  <c r="AA89" i="51"/>
  <c r="AA88" i="51"/>
  <c r="AA87" i="51"/>
  <c r="AA86" i="51"/>
  <c r="AA84" i="51"/>
  <c r="AA81" i="51"/>
  <c r="AA80" i="51"/>
  <c r="AA79" i="51"/>
  <c r="AA78" i="51"/>
  <c r="AA77" i="51"/>
  <c r="AA75" i="51"/>
  <c r="AA74" i="51"/>
  <c r="AA73" i="51"/>
  <c r="AA72" i="51"/>
  <c r="AA71" i="51"/>
  <c r="AA69" i="51"/>
  <c r="AA68" i="51"/>
  <c r="AA67" i="51"/>
  <c r="AA66" i="51"/>
  <c r="AA65" i="51"/>
  <c r="AA64" i="51"/>
  <c r="AA63" i="51"/>
  <c r="AA62" i="51"/>
  <c r="AA61" i="51"/>
  <c r="AA60" i="51"/>
  <c r="AA58" i="51"/>
  <c r="AA57" i="51"/>
  <c r="AA56" i="51"/>
  <c r="AA55" i="51"/>
  <c r="AA54" i="51"/>
  <c r="AA53" i="51"/>
  <c r="AA52" i="51"/>
  <c r="AA51" i="51"/>
  <c r="AA50" i="51"/>
  <c r="AA49" i="51"/>
  <c r="AA48" i="51"/>
  <c r="AA47" i="51"/>
  <c r="AA46" i="51"/>
  <c r="AA45" i="51"/>
  <c r="AA44" i="51"/>
  <c r="AA43" i="51"/>
  <c r="AA41" i="51"/>
  <c r="AA40" i="51"/>
  <c r="AA39" i="51"/>
  <c r="AA38" i="51"/>
  <c r="AA37" i="51"/>
  <c r="AA36" i="51"/>
  <c r="AA35" i="51"/>
  <c r="AA33" i="51"/>
  <c r="AA32" i="51"/>
  <c r="AA31" i="51"/>
  <c r="AA30" i="51"/>
  <c r="AA29" i="51"/>
  <c r="AA28" i="51"/>
  <c r="AA27" i="51"/>
  <c r="AA26" i="51"/>
  <c r="AA25" i="51"/>
  <c r="AA24" i="51"/>
  <c r="AA23" i="51"/>
  <c r="AA22" i="51"/>
  <c r="AA21" i="51"/>
  <c r="AA18" i="51"/>
  <c r="AA17" i="51"/>
  <c r="AA15" i="51"/>
  <c r="AA14" i="51"/>
  <c r="AA13" i="51"/>
  <c r="AA11" i="51"/>
  <c r="AA9" i="51"/>
  <c r="AA7" i="51"/>
  <c r="AA6" i="51"/>
  <c r="AA5" i="51"/>
  <c r="AA4" i="51"/>
  <c r="AA3" i="51"/>
  <c r="E14" i="60" l="1"/>
  <c r="E13" i="60"/>
  <c r="E23" i="60" l="1"/>
  <c r="E22" i="60"/>
  <c r="G21" i="60"/>
  <c r="F21" i="60"/>
  <c r="E8" i="44"/>
  <c r="C8" i="55"/>
  <c r="E21" i="60" l="1"/>
  <c r="C9" i="53" l="1"/>
  <c r="C8" i="53"/>
  <c r="C27" i="53" l="1"/>
  <c r="C26" i="53"/>
  <c r="C19" i="53"/>
  <c r="C21" i="53"/>
  <c r="C20" i="53"/>
  <c r="C15" i="53"/>
  <c r="C14" i="53"/>
  <c r="C12" i="53"/>
  <c r="C25" i="53"/>
  <c r="C24" i="53"/>
  <c r="C18" i="53"/>
  <c r="C17" i="53" s="1"/>
  <c r="E8" i="53"/>
  <c r="C8" i="12" l="1"/>
  <c r="C24" i="12" l="1"/>
  <c r="C23" i="12"/>
  <c r="C22" i="12"/>
  <c r="C21" i="12"/>
  <c r="C16" i="12"/>
  <c r="C13" i="12"/>
  <c r="C12" i="12"/>
  <c r="C10" i="12"/>
  <c r="C7" i="12" l="1"/>
  <c r="E7" i="12" s="1"/>
  <c r="C18" i="12"/>
  <c r="R8" i="49" l="1"/>
  <c r="O8" i="49"/>
  <c r="E8" i="49"/>
  <c r="D8" i="49" l="1"/>
  <c r="C8" i="49" s="1"/>
  <c r="D30" i="44"/>
  <c r="D29" i="44"/>
  <c r="F28" i="44"/>
  <c r="E28" i="44"/>
  <c r="D28" i="44" s="1"/>
  <c r="D19" i="44"/>
  <c r="D18" i="44"/>
  <c r="D17" i="44"/>
  <c r="D16" i="44"/>
  <c r="C11" i="44"/>
  <c r="F10" i="44"/>
  <c r="E10" i="44"/>
  <c r="D10" i="44"/>
  <c r="D11" i="44" s="1"/>
  <c r="G11" i="44" s="1"/>
  <c r="C8" i="44"/>
  <c r="C16" i="43" l="1"/>
  <c r="C15" i="43"/>
  <c r="C14" i="43"/>
  <c r="C13" i="43"/>
  <c r="C12" i="43"/>
  <c r="C11" i="43"/>
  <c r="C10" i="43"/>
  <c r="C9" i="43"/>
  <c r="C8" i="43"/>
  <c r="C22" i="55" l="1"/>
  <c r="C21" i="55"/>
  <c r="H20" i="55"/>
  <c r="G20" i="55"/>
  <c r="F20" i="55"/>
  <c r="E20" i="55"/>
  <c r="D20" i="55"/>
  <c r="C24" i="55"/>
  <c r="H22" i="60" l="1"/>
  <c r="H23" i="60"/>
  <c r="E20" i="60" l="1"/>
  <c r="E19" i="60"/>
  <c r="E18" i="60"/>
  <c r="E17" i="60"/>
  <c r="E16" i="60"/>
  <c r="E15" i="60"/>
  <c r="E12" i="60"/>
  <c r="E11" i="60"/>
  <c r="E10" i="60"/>
  <c r="E9" i="60"/>
  <c r="E8" i="60"/>
  <c r="E7" i="60"/>
  <c r="R11" i="59"/>
  <c r="O11" i="59"/>
  <c r="E11" i="59"/>
  <c r="D11" i="59"/>
  <c r="R10" i="59"/>
  <c r="O10" i="59"/>
  <c r="R9" i="59"/>
  <c r="O9" i="59"/>
  <c r="T8" i="59"/>
  <c r="S8" i="59"/>
  <c r="Q8" i="59"/>
  <c r="P8" i="59"/>
  <c r="R10" i="58"/>
  <c r="O10" i="58"/>
  <c r="E10" i="58"/>
  <c r="D10" i="58"/>
  <c r="R9" i="58"/>
  <c r="O9" i="58"/>
  <c r="R8" i="58"/>
  <c r="O8" i="58"/>
  <c r="T7" i="58"/>
  <c r="T11" i="58" s="1"/>
  <c r="S7" i="58"/>
  <c r="S11" i="58" s="1"/>
  <c r="Q7" i="58"/>
  <c r="Q11" i="58" s="1"/>
  <c r="P7" i="58"/>
  <c r="P11" i="58" s="1"/>
  <c r="C10" i="58" l="1"/>
  <c r="R8" i="59"/>
  <c r="R7" i="58"/>
  <c r="O7" i="58"/>
  <c r="C11" i="59"/>
  <c r="O8" i="59"/>
  <c r="F24" i="57" l="1"/>
  <c r="J24" i="57" s="1"/>
  <c r="F23" i="57"/>
  <c r="J23" i="57" s="1"/>
  <c r="F22" i="57"/>
  <c r="J22" i="57" s="1"/>
  <c r="F21" i="57"/>
  <c r="I21" i="57" s="1"/>
  <c r="F20" i="57"/>
  <c r="J20" i="57" s="1"/>
  <c r="F19" i="57"/>
  <c r="J19" i="57" s="1"/>
  <c r="F18" i="57"/>
  <c r="J18" i="57" s="1"/>
  <c r="F17" i="57"/>
  <c r="I17" i="57" s="1"/>
  <c r="F16" i="57"/>
  <c r="J16" i="57" s="1"/>
  <c r="F15" i="57"/>
  <c r="I15" i="57" s="1"/>
  <c r="F14" i="57"/>
  <c r="J14" i="57" s="1"/>
  <c r="F13" i="57"/>
  <c r="J13" i="57" s="1"/>
  <c r="F12" i="57"/>
  <c r="J12" i="57" s="1"/>
  <c r="F11" i="57"/>
  <c r="I11" i="57" s="1"/>
  <c r="F10" i="57"/>
  <c r="J10" i="57" s="1"/>
  <c r="I14" i="57" l="1"/>
  <c r="I20" i="57"/>
  <c r="J15" i="57"/>
  <c r="J21" i="57"/>
  <c r="I16" i="57"/>
  <c r="J11" i="57"/>
  <c r="I24" i="57"/>
  <c r="J17" i="57"/>
  <c r="D30" i="57" s="1"/>
  <c r="I10" i="57"/>
  <c r="I13" i="57"/>
  <c r="I19" i="57"/>
  <c r="I23" i="57"/>
  <c r="I12" i="57"/>
  <c r="I18" i="57"/>
  <c r="I22" i="57"/>
  <c r="I29" i="56"/>
  <c r="I8" i="56" s="1"/>
  <c r="H29" i="56"/>
  <c r="H8" i="56" s="1"/>
  <c r="G29" i="56"/>
  <c r="G8" i="56" s="1"/>
  <c r="F29" i="56"/>
  <c r="F8" i="56" s="1"/>
  <c r="E29" i="56"/>
  <c r="E8" i="56" s="1"/>
  <c r="D29" i="57" l="1"/>
  <c r="D28" i="57"/>
  <c r="C13" i="55"/>
  <c r="C25" i="55"/>
  <c r="C23" i="55"/>
  <c r="C20" i="55" l="1"/>
  <c r="C19" i="55" l="1"/>
  <c r="C18" i="55"/>
  <c r="C17" i="55"/>
  <c r="C15" i="55"/>
  <c r="C14" i="55"/>
  <c r="C12" i="55"/>
  <c r="C11" i="55"/>
  <c r="C9" i="55"/>
  <c r="C7" i="55"/>
  <c r="H16" i="55"/>
  <c r="H10" i="55" s="1"/>
  <c r="G16" i="55"/>
  <c r="G10" i="55" s="1"/>
  <c r="F16" i="55"/>
  <c r="F10" i="55" s="1"/>
  <c r="E16" i="55"/>
  <c r="D16" i="55"/>
  <c r="D10" i="55" s="1"/>
  <c r="C6" i="55"/>
  <c r="H5" i="55"/>
  <c r="G5" i="55"/>
  <c r="F5" i="55"/>
  <c r="E5" i="55"/>
  <c r="D5" i="55"/>
  <c r="C16" i="55" l="1"/>
  <c r="C10" i="55" s="1"/>
  <c r="E10" i="55"/>
  <c r="C5" i="55"/>
  <c r="C7" i="52" l="1"/>
  <c r="C15" i="52" s="1"/>
  <c r="C14" i="52" s="1"/>
  <c r="C16" i="52" l="1"/>
  <c r="C23" i="52"/>
  <c r="C20" i="52"/>
  <c r="C22" i="52"/>
  <c r="C21" i="52"/>
  <c r="C9" i="52"/>
  <c r="E7" i="52"/>
  <c r="C12" i="52"/>
  <c r="C11" i="52"/>
  <c r="C17" i="52"/>
  <c r="C18" i="52"/>
  <c r="R8" i="42" l="1"/>
  <c r="O8" i="42"/>
  <c r="R9" i="49" l="1"/>
  <c r="O9" i="49"/>
  <c r="R7" i="42" l="1"/>
  <c r="O7" i="42"/>
  <c r="C15" i="12" l="1"/>
  <c r="C17" i="12"/>
  <c r="G12" i="61" l="1"/>
  <c r="M12" i="61"/>
  <c r="J12" i="61"/>
  <c r="N12" i="61"/>
  <c r="K12" i="61"/>
  <c r="H12" i="61"/>
  <c r="E12" i="61" s="1"/>
  <c r="N21" i="61"/>
  <c r="N15" i="61"/>
  <c r="K18" i="61"/>
  <c r="H21" i="61"/>
  <c r="H15" i="61"/>
  <c r="K17" i="61"/>
  <c r="H14" i="61"/>
  <c r="M14" i="61"/>
  <c r="G20" i="61"/>
  <c r="N13" i="61"/>
  <c r="H19" i="61"/>
  <c r="K13" i="61"/>
  <c r="G8" i="61"/>
  <c r="M21" i="61"/>
  <c r="L21" i="61" s="1"/>
  <c r="M15" i="61"/>
  <c r="J18" i="61"/>
  <c r="I18" i="61" s="1"/>
  <c r="G21" i="61"/>
  <c r="G15" i="61"/>
  <c r="N14" i="61"/>
  <c r="H20" i="61"/>
  <c r="M20" i="61"/>
  <c r="J17" i="61"/>
  <c r="G14" i="61"/>
  <c r="N19" i="61"/>
  <c r="K16" i="61"/>
  <c r="H13" i="61"/>
  <c r="N16" i="61"/>
  <c r="M16" i="61"/>
  <c r="L16" i="61" s="1"/>
  <c r="N20" i="61"/>
  <c r="G17" i="61"/>
  <c r="H16" i="61"/>
  <c r="J13" i="61"/>
  <c r="M19" i="61"/>
  <c r="M13" i="61"/>
  <c r="J16" i="61"/>
  <c r="G19" i="61"/>
  <c r="G13" i="61"/>
  <c r="K15" i="61"/>
  <c r="N8" i="61"/>
  <c r="N7" i="61" s="1"/>
  <c r="J15" i="61"/>
  <c r="M8" i="61"/>
  <c r="H17" i="61"/>
  <c r="M17" i="61"/>
  <c r="J14" i="61"/>
  <c r="K19" i="61"/>
  <c r="J19" i="61"/>
  <c r="N18" i="61"/>
  <c r="K21" i="61"/>
  <c r="H18" i="61"/>
  <c r="J21" i="61"/>
  <c r="G18" i="61"/>
  <c r="K20" i="61"/>
  <c r="K14" i="61"/>
  <c r="K8" i="61"/>
  <c r="K7" i="61" s="1"/>
  <c r="J20" i="61"/>
  <c r="J8" i="61"/>
  <c r="H8" i="61"/>
  <c r="G16" i="61"/>
  <c r="M18" i="61"/>
  <c r="N17" i="61"/>
  <c r="N8" i="58"/>
  <c r="M8" i="58"/>
  <c r="J8" i="58"/>
  <c r="H8" i="58"/>
  <c r="G8" i="58"/>
  <c r="J9" i="59"/>
  <c r="N10" i="59"/>
  <c r="E10" i="59" s="1"/>
  <c r="K8" i="58"/>
  <c r="K7" i="58" s="1"/>
  <c r="M9" i="59"/>
  <c r="N9" i="58"/>
  <c r="E9" i="58" s="1"/>
  <c r="M9" i="58"/>
  <c r="M10" i="59"/>
  <c r="N9" i="59"/>
  <c r="K9" i="59"/>
  <c r="K8" i="59" s="1"/>
  <c r="H9" i="59"/>
  <c r="G9" i="59"/>
  <c r="K7" i="42"/>
  <c r="M8" i="41"/>
  <c r="N9" i="49"/>
  <c r="J8" i="42"/>
  <c r="J9" i="41"/>
  <c r="M10" i="41"/>
  <c r="M7" i="41"/>
  <c r="M9" i="41"/>
  <c r="H7" i="42"/>
  <c r="K9" i="49"/>
  <c r="J9" i="49"/>
  <c r="H9" i="49"/>
  <c r="G8" i="42"/>
  <c r="K12" i="41"/>
  <c r="H10" i="41"/>
  <c r="H7" i="41"/>
  <c r="G11" i="41"/>
  <c r="J12" i="41"/>
  <c r="K8" i="42"/>
  <c r="G9" i="41"/>
  <c r="G8" i="41"/>
  <c r="M9" i="49"/>
  <c r="J8" i="41"/>
  <c r="K7" i="41"/>
  <c r="J7" i="41"/>
  <c r="G9" i="49"/>
  <c r="G7" i="42"/>
  <c r="K11" i="41"/>
  <c r="H9" i="41"/>
  <c r="G7" i="41"/>
  <c r="N12" i="41"/>
  <c r="K10" i="41"/>
  <c r="H8" i="41"/>
  <c r="N11" i="41"/>
  <c r="K9" i="41"/>
  <c r="G12" i="41"/>
  <c r="N7" i="42"/>
  <c r="N10" i="41"/>
  <c r="K8" i="41"/>
  <c r="N9" i="41"/>
  <c r="G10" i="41"/>
  <c r="N8" i="41"/>
  <c r="J11" i="41"/>
  <c r="M12" i="41"/>
  <c r="J10" i="41"/>
  <c r="M11" i="41"/>
  <c r="N7" i="41"/>
  <c r="J7" i="42"/>
  <c r="H8" i="42"/>
  <c r="H12" i="41"/>
  <c r="N8" i="42"/>
  <c r="M8" i="42"/>
  <c r="M7" i="42"/>
  <c r="H11" i="41"/>
  <c r="T13" i="41"/>
  <c r="S13" i="41"/>
  <c r="Q13" i="41"/>
  <c r="P13" i="41"/>
  <c r="P22" i="61" s="1"/>
  <c r="L12" i="61" l="1"/>
  <c r="I19" i="61"/>
  <c r="I17" i="61"/>
  <c r="I16" i="61"/>
  <c r="I12" i="61"/>
  <c r="I14" i="61"/>
  <c r="D12" i="61"/>
  <c r="C12" i="61" s="1"/>
  <c r="F12" i="61"/>
  <c r="L13" i="61"/>
  <c r="I20" i="61"/>
  <c r="E16" i="61"/>
  <c r="E15" i="61"/>
  <c r="I15" i="61"/>
  <c r="L20" i="61"/>
  <c r="E20" i="61"/>
  <c r="T12" i="59"/>
  <c r="T16" i="41"/>
  <c r="S12" i="59"/>
  <c r="S16" i="41"/>
  <c r="Q12" i="59"/>
  <c r="Q16" i="41"/>
  <c r="P12" i="59"/>
  <c r="P16" i="41"/>
  <c r="D16" i="61"/>
  <c r="F16" i="61"/>
  <c r="H7" i="61"/>
  <c r="E8" i="61"/>
  <c r="L19" i="61"/>
  <c r="F20" i="61"/>
  <c r="D20" i="61"/>
  <c r="C20" i="61" s="1"/>
  <c r="F14" i="61"/>
  <c r="D14" i="61"/>
  <c r="I13" i="61"/>
  <c r="L14" i="61"/>
  <c r="E19" i="61"/>
  <c r="L17" i="61"/>
  <c r="E14" i="61"/>
  <c r="E7" i="61"/>
  <c r="E17" i="61"/>
  <c r="D17" i="61"/>
  <c r="F17" i="61"/>
  <c r="F15" i="61"/>
  <c r="D15" i="61"/>
  <c r="M7" i="61"/>
  <c r="L8" i="61"/>
  <c r="F21" i="61"/>
  <c r="D21" i="61"/>
  <c r="L18" i="61"/>
  <c r="E21" i="61"/>
  <c r="F18" i="61"/>
  <c r="D18" i="61"/>
  <c r="L15" i="61"/>
  <c r="E13" i="61"/>
  <c r="F19" i="61"/>
  <c r="D19" i="61"/>
  <c r="I8" i="61"/>
  <c r="J7" i="61"/>
  <c r="J22" i="61" s="1"/>
  <c r="I21" i="61"/>
  <c r="E18" i="61"/>
  <c r="F13" i="61"/>
  <c r="D13" i="61"/>
  <c r="F8" i="61"/>
  <c r="D8" i="61"/>
  <c r="C8" i="61" s="1"/>
  <c r="G7" i="61"/>
  <c r="K11" i="58"/>
  <c r="N7" i="58"/>
  <c r="N11" i="58" s="1"/>
  <c r="N8" i="59"/>
  <c r="E9" i="59"/>
  <c r="E8" i="59" s="1"/>
  <c r="B26" i="60" s="1"/>
  <c r="H8" i="59"/>
  <c r="L10" i="59"/>
  <c r="D10" i="59"/>
  <c r="C10" i="59" s="1"/>
  <c r="I9" i="59"/>
  <c r="J8" i="59"/>
  <c r="I8" i="59" s="1"/>
  <c r="L8" i="58"/>
  <c r="M7" i="58"/>
  <c r="M11" i="58" s="1"/>
  <c r="L9" i="58"/>
  <c r="D9" i="58"/>
  <c r="C9" i="58" s="1"/>
  <c r="F8" i="58"/>
  <c r="D8" i="58"/>
  <c r="G7" i="58"/>
  <c r="G11" i="58" s="1"/>
  <c r="E8" i="58"/>
  <c r="E7" i="58" s="1"/>
  <c r="H7" i="58"/>
  <c r="H11" i="58" s="1"/>
  <c r="I8" i="58"/>
  <c r="J7" i="58"/>
  <c r="I7" i="58" s="1"/>
  <c r="F9" i="59"/>
  <c r="D9" i="59"/>
  <c r="G8" i="59"/>
  <c r="L9" i="59"/>
  <c r="M8" i="59"/>
  <c r="F9" i="49"/>
  <c r="E9" i="49"/>
  <c r="I9" i="49"/>
  <c r="L9" i="49"/>
  <c r="D9" i="49"/>
  <c r="L7" i="42"/>
  <c r="L8" i="42"/>
  <c r="E8" i="42"/>
  <c r="I8" i="42"/>
  <c r="D8" i="42"/>
  <c r="F8" i="42"/>
  <c r="F7" i="42"/>
  <c r="D7" i="42"/>
  <c r="E7" i="42"/>
  <c r="I7" i="42"/>
  <c r="I11" i="41"/>
  <c r="I7" i="41"/>
  <c r="I12" i="41"/>
  <c r="I10" i="41"/>
  <c r="K13" i="41"/>
  <c r="K22" i="61" s="1"/>
  <c r="R13" i="41"/>
  <c r="J13" i="41"/>
  <c r="J16" i="41" s="1"/>
  <c r="I8" i="41"/>
  <c r="I9" i="41"/>
  <c r="O13" i="41"/>
  <c r="C15" i="61" l="1"/>
  <c r="C17" i="61"/>
  <c r="C16" i="61"/>
  <c r="C14" i="61"/>
  <c r="C18" i="61"/>
  <c r="C21" i="61"/>
  <c r="D7" i="61"/>
  <c r="C7" i="61" s="1"/>
  <c r="F7" i="61"/>
  <c r="C19" i="61"/>
  <c r="I7" i="61"/>
  <c r="C13" i="61"/>
  <c r="L7" i="61"/>
  <c r="K12" i="59"/>
  <c r="K16" i="41"/>
  <c r="D14" i="60"/>
  <c r="D13" i="60"/>
  <c r="J11" i="58"/>
  <c r="L8" i="59"/>
  <c r="L7" i="58"/>
  <c r="J12" i="59"/>
  <c r="F8" i="59"/>
  <c r="C9" i="59"/>
  <c r="D8" i="59"/>
  <c r="B25" i="60" s="1"/>
  <c r="F7" i="58"/>
  <c r="C8" i="58"/>
  <c r="D7" i="58"/>
  <c r="C7" i="58" s="1"/>
  <c r="D23" i="60"/>
  <c r="D9" i="60"/>
  <c r="D22" i="60"/>
  <c r="D10" i="60"/>
  <c r="D7" i="60"/>
  <c r="D11" i="60"/>
  <c r="D8" i="60"/>
  <c r="G25" i="60"/>
  <c r="D15" i="60"/>
  <c r="D18" i="60"/>
  <c r="D20" i="60"/>
  <c r="D12" i="60"/>
  <c r="D16" i="60"/>
  <c r="D19" i="60"/>
  <c r="D17" i="60"/>
  <c r="C9" i="49"/>
  <c r="C8" i="42"/>
  <c r="C7" i="42"/>
  <c r="I13" i="41"/>
  <c r="B28" i="60" l="1"/>
  <c r="F25" i="60"/>
  <c r="E26" i="60" s="1"/>
  <c r="C13" i="60"/>
  <c r="C14" i="60"/>
  <c r="C11" i="60"/>
  <c r="C19" i="60"/>
  <c r="C20" i="60"/>
  <c r="C15" i="60"/>
  <c r="C9" i="60"/>
  <c r="C23" i="60"/>
  <c r="C10" i="60"/>
  <c r="C12" i="60"/>
  <c r="C8" i="60"/>
  <c r="C7" i="60"/>
  <c r="C8" i="59"/>
  <c r="C16" i="60"/>
  <c r="C17" i="60"/>
  <c r="C18" i="60"/>
  <c r="C22" i="60"/>
  <c r="R12" i="41"/>
  <c r="O12" i="41"/>
  <c r="R11" i="41"/>
  <c r="O11" i="41"/>
  <c r="R10" i="41"/>
  <c r="O10" i="41"/>
  <c r="R9" i="41"/>
  <c r="O9" i="41"/>
  <c r="R8" i="41"/>
  <c r="O8" i="41"/>
  <c r="R7" i="41"/>
  <c r="O7" i="41"/>
  <c r="B27" i="60" l="1"/>
  <c r="C19" i="12"/>
  <c r="D7" i="41" l="1"/>
  <c r="F14" i="58" l="1"/>
  <c r="E7" i="41"/>
  <c r="C7" i="41" s="1"/>
  <c r="D9" i="41"/>
  <c r="E11" i="41"/>
  <c r="D10" i="41"/>
  <c r="E8" i="41"/>
  <c r="E12" i="41"/>
  <c r="D11" i="41"/>
  <c r="E9" i="41"/>
  <c r="D8" i="41"/>
  <c r="D12" i="41"/>
  <c r="E10" i="41"/>
  <c r="L8" i="41"/>
  <c r="L12" i="41"/>
  <c r="M13" i="41"/>
  <c r="M22" i="61" s="1"/>
  <c r="H13" i="41"/>
  <c r="H22" i="61" s="1"/>
  <c r="N13" i="41"/>
  <c r="N22" i="61" s="1"/>
  <c r="G13" i="41"/>
  <c r="G22" i="61" s="1"/>
  <c r="L9" i="41"/>
  <c r="L11" i="41"/>
  <c r="L10" i="41"/>
  <c r="F7" i="41"/>
  <c r="L7" i="41"/>
  <c r="F8" i="41"/>
  <c r="F9" i="41"/>
  <c r="F12" i="41"/>
  <c r="F10" i="41"/>
  <c r="F11" i="41"/>
  <c r="I23" i="61" l="1"/>
  <c r="H12" i="59"/>
  <c r="H16" i="41"/>
  <c r="G12" i="59"/>
  <c r="G16" i="41"/>
  <c r="N12" i="59"/>
  <c r="N16" i="41"/>
  <c r="M12" i="59"/>
  <c r="M16" i="41"/>
  <c r="C9" i="41"/>
  <c r="C8" i="41"/>
  <c r="D13" i="41"/>
  <c r="E13" i="41"/>
  <c r="F13" i="41"/>
  <c r="L13" i="41"/>
  <c r="C12" i="41"/>
  <c r="C11" i="41"/>
  <c r="C10" i="41"/>
  <c r="F14" i="59" l="1"/>
  <c r="G17" i="41"/>
  <c r="C13" i="41"/>
  <c r="D26" i="55" l="1"/>
  <c r="D27" i="55" s="1"/>
</calcChain>
</file>

<file path=xl/sharedStrings.xml><?xml version="1.0" encoding="utf-8"?>
<sst xmlns="http://schemas.openxmlformats.org/spreadsheetml/2006/main" count="81506" uniqueCount="19729">
  <si>
    <t>Total</t>
  </si>
  <si>
    <t>Código Secuencial:</t>
  </si>
  <si>
    <t>01</t>
  </si>
  <si>
    <t>02</t>
  </si>
  <si>
    <t>03</t>
  </si>
  <si>
    <t>04</t>
  </si>
  <si>
    <t>05</t>
  </si>
  <si>
    <t>06</t>
  </si>
  <si>
    <t>07</t>
  </si>
  <si>
    <t>Dependencia:</t>
  </si>
  <si>
    <t>08</t>
  </si>
  <si>
    <t>09</t>
  </si>
  <si>
    <t>10</t>
  </si>
  <si>
    <t>Circuito Escolar:</t>
  </si>
  <si>
    <t>Institución:</t>
  </si>
  <si>
    <t>11</t>
  </si>
  <si>
    <t>12</t>
  </si>
  <si>
    <t>13</t>
  </si>
  <si>
    <t>CODINS</t>
  </si>
  <si>
    <t>CODIGO</t>
  </si>
  <si>
    <t>NOMBRE</t>
  </si>
  <si>
    <t>REGION</t>
  </si>
  <si>
    <t>CIRES</t>
  </si>
  <si>
    <t>PR</t>
  </si>
  <si>
    <t>CAN</t>
  </si>
  <si>
    <t>DIS</t>
  </si>
  <si>
    <t>PROVINCIA</t>
  </si>
  <si>
    <t>CANTON</t>
  </si>
  <si>
    <t>DISTRITO</t>
  </si>
  <si>
    <t>POBLADO</t>
  </si>
  <si>
    <t>SECTOR</t>
  </si>
  <si>
    <t>DIRECTOR</t>
  </si>
  <si>
    <t>1</t>
  </si>
  <si>
    <t>SAN JOSE</t>
  </si>
  <si>
    <t>MORAZAN</t>
  </si>
  <si>
    <t>2</t>
  </si>
  <si>
    <t>01288</t>
  </si>
  <si>
    <t>00005</t>
  </si>
  <si>
    <t>00008</t>
  </si>
  <si>
    <t>00006</t>
  </si>
  <si>
    <t>REPUBLICA DE MEXICO</t>
  </si>
  <si>
    <t>SAN JOSE NORTE</t>
  </si>
  <si>
    <t>ARANJUEZ</t>
  </si>
  <si>
    <t>00214</t>
  </si>
  <si>
    <t>00007</t>
  </si>
  <si>
    <t>0603</t>
  </si>
  <si>
    <t>SECTOR SIETE</t>
  </si>
  <si>
    <t>DESAMPARADOS</t>
  </si>
  <si>
    <t>LOS GUIDO</t>
  </si>
  <si>
    <t>00928</t>
  </si>
  <si>
    <t>00343</t>
  </si>
  <si>
    <t>SAN MIGUEL</t>
  </si>
  <si>
    <t>00355</t>
  </si>
  <si>
    <t>0334</t>
  </si>
  <si>
    <t>00010</t>
  </si>
  <si>
    <t>0368</t>
  </si>
  <si>
    <t>LA PITAHAYA</t>
  </si>
  <si>
    <t>00093</t>
  </si>
  <si>
    <t>00012</t>
  </si>
  <si>
    <t>00209</t>
  </si>
  <si>
    <t>00424</t>
  </si>
  <si>
    <t>0389</t>
  </si>
  <si>
    <t>MARIA AUXILIADORA</t>
  </si>
  <si>
    <t>DON BOSCO</t>
  </si>
  <si>
    <t>3</t>
  </si>
  <si>
    <t>NIÑO JESUS DE PRAGA</t>
  </si>
  <si>
    <t>SOFIA PORTILLO PLEITEZ</t>
  </si>
  <si>
    <t>CRISTO REY</t>
  </si>
  <si>
    <t>00019</t>
  </si>
  <si>
    <t>LOS ANGELES</t>
  </si>
  <si>
    <t>00020</t>
  </si>
  <si>
    <t>OMAR DENGO GUERRERO</t>
  </si>
  <si>
    <t>00022</t>
  </si>
  <si>
    <t>02416</t>
  </si>
  <si>
    <t>00023</t>
  </si>
  <si>
    <t>0394</t>
  </si>
  <si>
    <t>NACIONES UNIDAS</t>
  </si>
  <si>
    <t>00946</t>
  </si>
  <si>
    <t>OCCIDENTE</t>
  </si>
  <si>
    <t>ALAJUELA</t>
  </si>
  <si>
    <t>SAN RAMON</t>
  </si>
  <si>
    <t>SAN JORGE</t>
  </si>
  <si>
    <t>LIMON</t>
  </si>
  <si>
    <t>7</t>
  </si>
  <si>
    <t>RIO BLANCO</t>
  </si>
  <si>
    <t>JUAN SANTAMARIA</t>
  </si>
  <si>
    <t>18</t>
  </si>
  <si>
    <t>LA AMISTAD</t>
  </si>
  <si>
    <t>00030</t>
  </si>
  <si>
    <t>0369</t>
  </si>
  <si>
    <t>ZAPOTE</t>
  </si>
  <si>
    <t>0436</t>
  </si>
  <si>
    <t>01808</t>
  </si>
  <si>
    <t>0459</t>
  </si>
  <si>
    <t>LA LIA</t>
  </si>
  <si>
    <t>01395</t>
  </si>
  <si>
    <t>02314</t>
  </si>
  <si>
    <t>01132</t>
  </si>
  <si>
    <t>0415</t>
  </si>
  <si>
    <t>QUINCE DE AGOSTO</t>
  </si>
  <si>
    <t>00045</t>
  </si>
  <si>
    <t>0438</t>
  </si>
  <si>
    <t>GRANADILLA NORTE</t>
  </si>
  <si>
    <t>00266</t>
  </si>
  <si>
    <t>00345</t>
  </si>
  <si>
    <t>0441</t>
  </si>
  <si>
    <t>CENTRO AMERICA</t>
  </si>
  <si>
    <t>JOSE MATARRITA THOMPSON</t>
  </si>
  <si>
    <t>00049</t>
  </si>
  <si>
    <t>00265</t>
  </si>
  <si>
    <t>00041</t>
  </si>
  <si>
    <t>0462</t>
  </si>
  <si>
    <t>SANTA MARTA</t>
  </si>
  <si>
    <t>00052</t>
  </si>
  <si>
    <t>00042</t>
  </si>
  <si>
    <t>0349</t>
  </si>
  <si>
    <t>JOSE ANGEL VIETO RANGEL</t>
  </si>
  <si>
    <t>00043</t>
  </si>
  <si>
    <t>0457</t>
  </si>
  <si>
    <t>CIPRESES</t>
  </si>
  <si>
    <t>01122</t>
  </si>
  <si>
    <t>2994</t>
  </si>
  <si>
    <t>ALTO LAGUNA</t>
  </si>
  <si>
    <t>COTO</t>
  </si>
  <si>
    <t>6</t>
  </si>
  <si>
    <t>PUNTARENAS</t>
  </si>
  <si>
    <t>02607</t>
  </si>
  <si>
    <t>00046</t>
  </si>
  <si>
    <t>0332</t>
  </si>
  <si>
    <t>CORAZON DE JESUS</t>
  </si>
  <si>
    <t>01396</t>
  </si>
  <si>
    <t>00047</t>
  </si>
  <si>
    <t>4917</t>
  </si>
  <si>
    <t>TIBAS</t>
  </si>
  <si>
    <t>00070</t>
  </si>
  <si>
    <t>00342</t>
  </si>
  <si>
    <t>LA FUENTE</t>
  </si>
  <si>
    <t>02132</t>
  </si>
  <si>
    <t>0442</t>
  </si>
  <si>
    <t>OTTO HUBBE</t>
  </si>
  <si>
    <t>01399</t>
  </si>
  <si>
    <t>00050</t>
  </si>
  <si>
    <t>0312</t>
  </si>
  <si>
    <t>SAN RAFAEL</t>
  </si>
  <si>
    <t>CINCO ESQUINAS</t>
  </si>
  <si>
    <t>00806</t>
  </si>
  <si>
    <t>0337</t>
  </si>
  <si>
    <t>00071</t>
  </si>
  <si>
    <t>00379</t>
  </si>
  <si>
    <t>0377</t>
  </si>
  <si>
    <t>ANTONIO JOSE DE SUCRE</t>
  </si>
  <si>
    <t>LA URUCA</t>
  </si>
  <si>
    <t>00073</t>
  </si>
  <si>
    <t>00805</t>
  </si>
  <si>
    <t>0319</t>
  </si>
  <si>
    <t>JESUS JIMENEZ ZAMORA</t>
  </si>
  <si>
    <t>SAN JUAN</t>
  </si>
  <si>
    <t>00068</t>
  </si>
  <si>
    <t>00276</t>
  </si>
  <si>
    <t>0318</t>
  </si>
  <si>
    <t>LA PEREGRINA</t>
  </si>
  <si>
    <t>00067</t>
  </si>
  <si>
    <t>0382</t>
  </si>
  <si>
    <t>00074</t>
  </si>
  <si>
    <t>00418</t>
  </si>
  <si>
    <t>0336</t>
  </si>
  <si>
    <t>LEON XIII</t>
  </si>
  <si>
    <t>01397</t>
  </si>
  <si>
    <t>LA FLORIDA</t>
  </si>
  <si>
    <t>00807</t>
  </si>
  <si>
    <t>MIGUEL OBREGON LIZANO</t>
  </si>
  <si>
    <t>BETANIA</t>
  </si>
  <si>
    <t>0398</t>
  </si>
  <si>
    <t>RAFAEL FRANCISCO OSEJO</t>
  </si>
  <si>
    <t>00842</t>
  </si>
  <si>
    <t>3806</t>
  </si>
  <si>
    <t>LOS LEDEZMA</t>
  </si>
  <si>
    <t>02479</t>
  </si>
  <si>
    <t>01525</t>
  </si>
  <si>
    <t>15</t>
  </si>
  <si>
    <t>GUATUSO</t>
  </si>
  <si>
    <t>00065</t>
  </si>
  <si>
    <t>SARAPIQUI</t>
  </si>
  <si>
    <t>4</t>
  </si>
  <si>
    <t>HEREDIA</t>
  </si>
  <si>
    <t>3820</t>
  </si>
  <si>
    <t>PUEBLO NUEVO</t>
  </si>
  <si>
    <t>DARLING LOPEZ GONZALEZ</t>
  </si>
  <si>
    <t>02167</t>
  </si>
  <si>
    <t>01117</t>
  </si>
  <si>
    <t>00069</t>
  </si>
  <si>
    <t>0328</t>
  </si>
  <si>
    <t>CIUDADELA DE PAVAS</t>
  </si>
  <si>
    <t>PAVAS</t>
  </si>
  <si>
    <t>01407</t>
  </si>
  <si>
    <t>1535</t>
  </si>
  <si>
    <t>LAS NUBES</t>
  </si>
  <si>
    <t>SAN CARLOS</t>
  </si>
  <si>
    <t>14</t>
  </si>
  <si>
    <t>LOS CHILES</t>
  </si>
  <si>
    <t>ELVIN JIMENEZ ARIAS</t>
  </si>
  <si>
    <t>03182</t>
  </si>
  <si>
    <t>00072</t>
  </si>
  <si>
    <t>0464</t>
  </si>
  <si>
    <t>00095</t>
  </si>
  <si>
    <t>00275</t>
  </si>
  <si>
    <t>00075</t>
  </si>
  <si>
    <t>SANTA CRUZ</t>
  </si>
  <si>
    <t>5</t>
  </si>
  <si>
    <t>GUANACASTE</t>
  </si>
  <si>
    <t>00744</t>
  </si>
  <si>
    <t>00076</t>
  </si>
  <si>
    <t>1740</t>
  </si>
  <si>
    <t>CALLE NARANJO</t>
  </si>
  <si>
    <t>CARTAGO</t>
  </si>
  <si>
    <t>LA UNION</t>
  </si>
  <si>
    <t>CONCEPCION</t>
  </si>
  <si>
    <t>01006</t>
  </si>
  <si>
    <t>01101</t>
  </si>
  <si>
    <t>0340</t>
  </si>
  <si>
    <t>EL LLANO</t>
  </si>
  <si>
    <t>SAN ANTONIO</t>
  </si>
  <si>
    <t>MARGARITA GUTIERREZ ACEVEDO</t>
  </si>
  <si>
    <t>00107</t>
  </si>
  <si>
    <t>02265</t>
  </si>
  <si>
    <t>1537</t>
  </si>
  <si>
    <t>ULIMA</t>
  </si>
  <si>
    <t>MAUREEN RUEDA MENDEZ</t>
  </si>
  <si>
    <t>03005</t>
  </si>
  <si>
    <t>1439</t>
  </si>
  <si>
    <t>BOCA DEL RIO SAN CARLOS</t>
  </si>
  <si>
    <t>02851</t>
  </si>
  <si>
    <t>0472</t>
  </si>
  <si>
    <t>LOS PINOS</t>
  </si>
  <si>
    <t>SAN FELIPE</t>
  </si>
  <si>
    <t>LA AURORA</t>
  </si>
  <si>
    <t>00116</t>
  </si>
  <si>
    <t>00274</t>
  </si>
  <si>
    <t>POCOSOL</t>
  </si>
  <si>
    <t>SAN ISIDRO</t>
  </si>
  <si>
    <t>0311</t>
  </si>
  <si>
    <t>CARMEN LYRA</t>
  </si>
  <si>
    <t>00104</t>
  </si>
  <si>
    <t>00370</t>
  </si>
  <si>
    <t>0329</t>
  </si>
  <si>
    <t>QUINCE DE SETIEMBRE</t>
  </si>
  <si>
    <t>HATILLO</t>
  </si>
  <si>
    <t>00105</t>
  </si>
  <si>
    <t>00286</t>
  </si>
  <si>
    <t>0379</t>
  </si>
  <si>
    <t>00109</t>
  </si>
  <si>
    <t>0428</t>
  </si>
  <si>
    <t>00112</t>
  </si>
  <si>
    <t>00380</t>
  </si>
  <si>
    <t>00464</t>
  </si>
  <si>
    <t>00535</t>
  </si>
  <si>
    <t>00463</t>
  </si>
  <si>
    <t>00092</t>
  </si>
  <si>
    <t>0463</t>
  </si>
  <si>
    <t>HATILLO 2</t>
  </si>
  <si>
    <t>00114</t>
  </si>
  <si>
    <t>00948</t>
  </si>
  <si>
    <t>00094</t>
  </si>
  <si>
    <t>0595</t>
  </si>
  <si>
    <t>SOR MARIA ROMERO MENESES</t>
  </si>
  <si>
    <t>LAS LOMAS</t>
  </si>
  <si>
    <t>00133</t>
  </si>
  <si>
    <t>0506</t>
  </si>
  <si>
    <t>JOSE MARIA ZELEDON BRENES</t>
  </si>
  <si>
    <t>00125</t>
  </si>
  <si>
    <t>00096</t>
  </si>
  <si>
    <t>0480</t>
  </si>
  <si>
    <t>SAN RAFAEL ARRIBA</t>
  </si>
  <si>
    <t>00122</t>
  </si>
  <si>
    <t>00267</t>
  </si>
  <si>
    <t>0321</t>
  </si>
  <si>
    <t>CAROLINA DENT ALVARADO</t>
  </si>
  <si>
    <t>SAGRADA FAMILIA</t>
  </si>
  <si>
    <t>00124</t>
  </si>
  <si>
    <t>0514</t>
  </si>
  <si>
    <t>HIGUITO</t>
  </si>
  <si>
    <t>00126</t>
  </si>
  <si>
    <t>00100</t>
  </si>
  <si>
    <t>SAN JUAN DE DIOS</t>
  </si>
  <si>
    <t>00748</t>
  </si>
  <si>
    <t>0565</t>
  </si>
  <si>
    <t>REPUBLICA DE HONDURAS</t>
  </si>
  <si>
    <t>SAN RAFAEL ABAJO</t>
  </si>
  <si>
    <t>00273</t>
  </si>
  <si>
    <t>00103</t>
  </si>
  <si>
    <t>MANUEL ORTUÑO BOUTIN</t>
  </si>
  <si>
    <t>00522</t>
  </si>
  <si>
    <t>MONTERREY</t>
  </si>
  <si>
    <t>00106</t>
  </si>
  <si>
    <t>0354</t>
  </si>
  <si>
    <t>HONDURAS</t>
  </si>
  <si>
    <t>SANTA ANA</t>
  </si>
  <si>
    <t>01635</t>
  </si>
  <si>
    <t>0307</t>
  </si>
  <si>
    <t>00931</t>
  </si>
  <si>
    <t>00108</t>
  </si>
  <si>
    <t>0310</t>
  </si>
  <si>
    <t>BRASIL DE SANTA ANA</t>
  </si>
  <si>
    <t>00845</t>
  </si>
  <si>
    <t>01293</t>
  </si>
  <si>
    <t>0324</t>
  </si>
  <si>
    <t>00150</t>
  </si>
  <si>
    <t>00110</t>
  </si>
  <si>
    <t>0375</t>
  </si>
  <si>
    <t>LA MINA</t>
  </si>
  <si>
    <t>00111</t>
  </si>
  <si>
    <t>PURISCAL</t>
  </si>
  <si>
    <t>MERCEDES SUR</t>
  </si>
  <si>
    <t>01582</t>
  </si>
  <si>
    <t>00113</t>
  </si>
  <si>
    <t>0306</t>
  </si>
  <si>
    <t>EL CARMEN</t>
  </si>
  <si>
    <t>00148</t>
  </si>
  <si>
    <t>00442</t>
  </si>
  <si>
    <t>0327</t>
  </si>
  <si>
    <t>RONALD VARGAS ZUMBADO</t>
  </si>
  <si>
    <t>00151</t>
  </si>
  <si>
    <t>00237</t>
  </si>
  <si>
    <t>0422</t>
  </si>
  <si>
    <t>SALITRAL</t>
  </si>
  <si>
    <t>00159</t>
  </si>
  <si>
    <t>01291</t>
  </si>
  <si>
    <t>0308</t>
  </si>
  <si>
    <t>BELLO HORIZONTE</t>
  </si>
  <si>
    <t>00149</t>
  </si>
  <si>
    <t>00814</t>
  </si>
  <si>
    <t>0405</t>
  </si>
  <si>
    <t>00157</t>
  </si>
  <si>
    <t>0378</t>
  </si>
  <si>
    <t>00154</t>
  </si>
  <si>
    <t>0403</t>
  </si>
  <si>
    <t>00156</t>
  </si>
  <si>
    <t>00381</t>
  </si>
  <si>
    <t>0406</t>
  </si>
  <si>
    <t>00158</t>
  </si>
  <si>
    <t>0350</t>
  </si>
  <si>
    <t>00153</t>
  </si>
  <si>
    <t>00549</t>
  </si>
  <si>
    <t>00123</t>
  </si>
  <si>
    <t>0400</t>
  </si>
  <si>
    <t>PIEDADES</t>
  </si>
  <si>
    <t>00155</t>
  </si>
  <si>
    <t>0343</t>
  </si>
  <si>
    <t>00152</t>
  </si>
  <si>
    <t>01290</t>
  </si>
  <si>
    <t>00127</t>
  </si>
  <si>
    <t>0391</t>
  </si>
  <si>
    <t>02656</t>
  </si>
  <si>
    <t>00130</t>
  </si>
  <si>
    <t>0492</t>
  </si>
  <si>
    <t>00168</t>
  </si>
  <si>
    <t>00131</t>
  </si>
  <si>
    <t>0547</t>
  </si>
  <si>
    <t>QUEBRADA HONDA</t>
  </si>
  <si>
    <t>01178</t>
  </si>
  <si>
    <t>00132</t>
  </si>
  <si>
    <t>0509</t>
  </si>
  <si>
    <t>CIUDADELA FATIMA</t>
  </si>
  <si>
    <t>DAMAS</t>
  </si>
  <si>
    <t>FATIMA</t>
  </si>
  <si>
    <t>00169</t>
  </si>
  <si>
    <t>01520</t>
  </si>
  <si>
    <t>0597</t>
  </si>
  <si>
    <t>EL PORVENIR</t>
  </si>
  <si>
    <t>00176</t>
  </si>
  <si>
    <t>0590</t>
  </si>
  <si>
    <t>00174</t>
  </si>
  <si>
    <t>0543</t>
  </si>
  <si>
    <t>JUAN MONGE GUILLEN</t>
  </si>
  <si>
    <t>00171</t>
  </si>
  <si>
    <t>0531</t>
  </si>
  <si>
    <t>LAS GRAVILIAS</t>
  </si>
  <si>
    <t>00170</t>
  </si>
  <si>
    <t>0548</t>
  </si>
  <si>
    <t>FRANCISCO GAMBOA MORA</t>
  </si>
  <si>
    <t>00172</t>
  </si>
  <si>
    <t>0556</t>
  </si>
  <si>
    <t>00173</t>
  </si>
  <si>
    <t>0594</t>
  </si>
  <si>
    <t>SAN JERONIMO</t>
  </si>
  <si>
    <t>00175</t>
  </si>
  <si>
    <t>0602</t>
  </si>
  <si>
    <t>0497</t>
  </si>
  <si>
    <t>SAN CRISTOBAL</t>
  </si>
  <si>
    <t>00988</t>
  </si>
  <si>
    <t>01896</t>
  </si>
  <si>
    <t>0507</t>
  </si>
  <si>
    <t>EL MANZANO</t>
  </si>
  <si>
    <t>JOHANNA ULLOA VARGAS</t>
  </si>
  <si>
    <t>01567</t>
  </si>
  <si>
    <t>01984</t>
  </si>
  <si>
    <t>0525</t>
  </si>
  <si>
    <t>CECILIA ORLICH FIGUERES</t>
  </si>
  <si>
    <t>LA LUCHA</t>
  </si>
  <si>
    <t>00180</t>
  </si>
  <si>
    <t>00356</t>
  </si>
  <si>
    <t>00147</t>
  </si>
  <si>
    <t>0535</t>
  </si>
  <si>
    <t>CORRALILLO</t>
  </si>
  <si>
    <t>00181</t>
  </si>
  <si>
    <t>01779</t>
  </si>
  <si>
    <t>0592</t>
  </si>
  <si>
    <t>02198</t>
  </si>
  <si>
    <t>0552</t>
  </si>
  <si>
    <t>LA FILA</t>
  </si>
  <si>
    <t>00188</t>
  </si>
  <si>
    <t>0598</t>
  </si>
  <si>
    <t>LLANO BONITO</t>
  </si>
  <si>
    <t>03054</t>
  </si>
  <si>
    <t>0578</t>
  </si>
  <si>
    <t>PAQUITA FERRER DE FIGUERES</t>
  </si>
  <si>
    <t>SAN JUAN NORTE</t>
  </si>
  <si>
    <t>00987</t>
  </si>
  <si>
    <t>0599</t>
  </si>
  <si>
    <t>JOSE NAVARRO ARAYA</t>
  </si>
  <si>
    <t>01268</t>
  </si>
  <si>
    <t>01985</t>
  </si>
  <si>
    <t>0491</t>
  </si>
  <si>
    <t>MARTIN MORA ROJAS</t>
  </si>
  <si>
    <t>00177</t>
  </si>
  <si>
    <t>01339</t>
  </si>
  <si>
    <t>0510</t>
  </si>
  <si>
    <t>CECILIO PIEDRA GUTIERREZ</t>
  </si>
  <si>
    <t>00178</t>
  </si>
  <si>
    <t>0571</t>
  </si>
  <si>
    <t>DR. MARIANO FIGUERES FORGES</t>
  </si>
  <si>
    <t>SANTA ELENA</t>
  </si>
  <si>
    <t>01895</t>
  </si>
  <si>
    <t>0516</t>
  </si>
  <si>
    <t>AGUSTIN SEGURA</t>
  </si>
  <si>
    <t>RONALD HERNANDEZ HERNANDEZ</t>
  </si>
  <si>
    <t>00179</t>
  </si>
  <si>
    <t>0529</t>
  </si>
  <si>
    <t>LA TRINIDAD</t>
  </si>
  <si>
    <t>01505</t>
  </si>
  <si>
    <t>0551</t>
  </si>
  <si>
    <t>EL ROSARIO</t>
  </si>
  <si>
    <t>SHIRLEY MORA SOLIS</t>
  </si>
  <si>
    <t>01568</t>
  </si>
  <si>
    <t>00160</t>
  </si>
  <si>
    <t>0557</t>
  </si>
  <si>
    <t>MIXTA SAN CRISTOBAL SUR</t>
  </si>
  <si>
    <t>ANA RITA SEGURA CHACON</t>
  </si>
  <si>
    <t>01952</t>
  </si>
  <si>
    <t>0579</t>
  </si>
  <si>
    <t>JUSTO MARIA PADILLA CASTRO</t>
  </si>
  <si>
    <t>SAN JUAN SUR</t>
  </si>
  <si>
    <t>00182</t>
  </si>
  <si>
    <t>00244</t>
  </si>
  <si>
    <t>ASERRI</t>
  </si>
  <si>
    <t>0478</t>
  </si>
  <si>
    <t>SAUREZ</t>
  </si>
  <si>
    <t>SALITRILLOS</t>
  </si>
  <si>
    <t>LOURDES</t>
  </si>
  <si>
    <t>01989</t>
  </si>
  <si>
    <t>0484</t>
  </si>
  <si>
    <t>ILDEFONSO CAMACHO PORTUGUEZ</t>
  </si>
  <si>
    <t>LA LEGUA</t>
  </si>
  <si>
    <t>01265</t>
  </si>
  <si>
    <t>01667</t>
  </si>
  <si>
    <t>0503</t>
  </si>
  <si>
    <t>TRANQUERILLAS</t>
  </si>
  <si>
    <t>SAN GABRIEL</t>
  </si>
  <si>
    <t>02408</t>
  </si>
  <si>
    <t>EL TIGRE</t>
  </si>
  <si>
    <t>SAN FRANCISCO</t>
  </si>
  <si>
    <t>00167</t>
  </si>
  <si>
    <t>0513</t>
  </si>
  <si>
    <t>EDWIN PORRAS ULLOA</t>
  </si>
  <si>
    <t>ADITA PANIAGUA PANIAGUA</t>
  </si>
  <si>
    <t>01103</t>
  </si>
  <si>
    <t>01330</t>
  </si>
  <si>
    <t>0518</t>
  </si>
  <si>
    <t>02407</t>
  </si>
  <si>
    <t>01332</t>
  </si>
  <si>
    <t>01868</t>
  </si>
  <si>
    <t>LIMONAL</t>
  </si>
  <si>
    <t>0536</t>
  </si>
  <si>
    <t>FLORIA ZELEDON TREJOS</t>
  </si>
  <si>
    <t>02199</t>
  </si>
  <si>
    <t>01824</t>
  </si>
  <si>
    <t>01668</t>
  </si>
  <si>
    <t>01825</t>
  </si>
  <si>
    <t>0546</t>
  </si>
  <si>
    <t>PRAGA</t>
  </si>
  <si>
    <t>00849</t>
  </si>
  <si>
    <t>02245</t>
  </si>
  <si>
    <t>0524</t>
  </si>
  <si>
    <t>LA JOYA</t>
  </si>
  <si>
    <t>02771</t>
  </si>
  <si>
    <t>0502</t>
  </si>
  <si>
    <t>SANTA TERESITA</t>
  </si>
  <si>
    <t>00185</t>
  </si>
  <si>
    <t>00311</t>
  </si>
  <si>
    <t>PARRITA</t>
  </si>
  <si>
    <t>LOS SANTOS</t>
  </si>
  <si>
    <t>0550</t>
  </si>
  <si>
    <t>LAS MERCEDES</t>
  </si>
  <si>
    <t>00187</t>
  </si>
  <si>
    <t>01129</t>
  </si>
  <si>
    <t>0545</t>
  </si>
  <si>
    <t>ANDRES CORRALES MORA</t>
  </si>
  <si>
    <t>00186</t>
  </si>
  <si>
    <t>00749</t>
  </si>
  <si>
    <t>0501</t>
  </si>
  <si>
    <t>MANUEL HIDALGO MORA</t>
  </si>
  <si>
    <t>00184</t>
  </si>
  <si>
    <t>00357</t>
  </si>
  <si>
    <t>00183</t>
  </si>
  <si>
    <t>0485</t>
  </si>
  <si>
    <t>BAJO DE CEDRAL</t>
  </si>
  <si>
    <t>01566</t>
  </si>
  <si>
    <t>0495</t>
  </si>
  <si>
    <t>LA LAGUNA</t>
  </si>
  <si>
    <t>02729</t>
  </si>
  <si>
    <t>0544</t>
  </si>
  <si>
    <t>MARIA GARCIA ARAYA</t>
  </si>
  <si>
    <t>LOS MANGOS</t>
  </si>
  <si>
    <t>01506</t>
  </si>
  <si>
    <t>0570</t>
  </si>
  <si>
    <t>BAJOS DE PRAGA</t>
  </si>
  <si>
    <t>01556</t>
  </si>
  <si>
    <t>0558</t>
  </si>
  <si>
    <t>GABRIEL BRENES ROBLES</t>
  </si>
  <si>
    <t>00190</t>
  </si>
  <si>
    <t>00378</t>
  </si>
  <si>
    <t>00189</t>
  </si>
  <si>
    <t>0583</t>
  </si>
  <si>
    <t>ALEJANDRO RODRIGUEZ RODRIGUEZ</t>
  </si>
  <si>
    <t>00296</t>
  </si>
  <si>
    <t>4930</t>
  </si>
  <si>
    <t>0408</t>
  </si>
  <si>
    <t>JOSE FABIO GARNIER UGALDE</t>
  </si>
  <si>
    <t>02195</t>
  </si>
  <si>
    <t>01898</t>
  </si>
  <si>
    <t>0302</t>
  </si>
  <si>
    <t>MADRE DEL DIVINO PASTOR</t>
  </si>
  <si>
    <t>GUADALUPE</t>
  </si>
  <si>
    <t>00207</t>
  </si>
  <si>
    <t>0346</t>
  </si>
  <si>
    <t>CLAUDIO CORTES CASTRO</t>
  </si>
  <si>
    <t>00199</t>
  </si>
  <si>
    <t>0366</t>
  </si>
  <si>
    <t>00210</t>
  </si>
  <si>
    <t>0444</t>
  </si>
  <si>
    <t>FILOMENA BLANCO DE QUIROS</t>
  </si>
  <si>
    <t>00216</t>
  </si>
  <si>
    <t>00220</t>
  </si>
  <si>
    <t>00202</t>
  </si>
  <si>
    <t>0345</t>
  </si>
  <si>
    <t>CALLE BLANCOS</t>
  </si>
  <si>
    <t>00208</t>
  </si>
  <si>
    <t>00204</t>
  </si>
  <si>
    <t>SANTIAGO</t>
  </si>
  <si>
    <t>01499</t>
  </si>
  <si>
    <t>0390</t>
  </si>
  <si>
    <t>MATA DE PLATANO</t>
  </si>
  <si>
    <t>00441</t>
  </si>
  <si>
    <t>0383</t>
  </si>
  <si>
    <t>00536</t>
  </si>
  <si>
    <t>EL PILAR</t>
  </si>
  <si>
    <t>1295</t>
  </si>
  <si>
    <t>ALTO CASTRO</t>
  </si>
  <si>
    <t>01294</t>
  </si>
  <si>
    <t>01107</t>
  </si>
  <si>
    <t>00213</t>
  </si>
  <si>
    <t>0313</t>
  </si>
  <si>
    <t>PATIO DE AGUA</t>
  </si>
  <si>
    <t>01134</t>
  </si>
  <si>
    <t>01676</t>
  </si>
  <si>
    <t>0322</t>
  </si>
  <si>
    <t>PIO XII</t>
  </si>
  <si>
    <t>03169</t>
  </si>
  <si>
    <t>00215</t>
  </si>
  <si>
    <t>0348</t>
  </si>
  <si>
    <t>LOS SITIOS</t>
  </si>
  <si>
    <t>DULCE NOMBRE</t>
  </si>
  <si>
    <t>00371</t>
  </si>
  <si>
    <t>00217</t>
  </si>
  <si>
    <t>0376</t>
  </si>
  <si>
    <t>00233</t>
  </si>
  <si>
    <t>00949</t>
  </si>
  <si>
    <t>0381</t>
  </si>
  <si>
    <t>01677</t>
  </si>
  <si>
    <t>0433</t>
  </si>
  <si>
    <t>SAN PEDRO</t>
  </si>
  <si>
    <t>00238</t>
  </si>
  <si>
    <t>1147</t>
  </si>
  <si>
    <t>ALTOS DE CAJON</t>
  </si>
  <si>
    <t>02202</t>
  </si>
  <si>
    <t>01038</t>
  </si>
  <si>
    <t>0374</t>
  </si>
  <si>
    <t>LA ISLA</t>
  </si>
  <si>
    <t>SAN VICENTE</t>
  </si>
  <si>
    <t>00537</t>
  </si>
  <si>
    <t>0429</t>
  </si>
  <si>
    <t>0434</t>
  </si>
  <si>
    <t>00239</t>
  </si>
  <si>
    <t>00951</t>
  </si>
  <si>
    <t>0301</t>
  </si>
  <si>
    <t>MARIA INMACULADA</t>
  </si>
  <si>
    <t>SAN BLAS</t>
  </si>
  <si>
    <t>00230</t>
  </si>
  <si>
    <t>0380</t>
  </si>
  <si>
    <t>ESTADO DE ISRAEL</t>
  </si>
  <si>
    <t>00234</t>
  </si>
  <si>
    <t>00231</t>
  </si>
  <si>
    <t>0425</t>
  </si>
  <si>
    <t>00236</t>
  </si>
  <si>
    <t>00235</t>
  </si>
  <si>
    <t>0475</t>
  </si>
  <si>
    <t>AGUA BLANCA</t>
  </si>
  <si>
    <t>LUIS EDUARDO PADILLA MORA</t>
  </si>
  <si>
    <t>00305</t>
  </si>
  <si>
    <t>00750</t>
  </si>
  <si>
    <t>0481</t>
  </si>
  <si>
    <t>TOMAS DE ACOSTA</t>
  </si>
  <si>
    <t>ADOLFO MESEN LOPEZ</t>
  </si>
  <si>
    <t>01108</t>
  </si>
  <si>
    <t>0498</t>
  </si>
  <si>
    <t>01279</t>
  </si>
  <si>
    <t>00761</t>
  </si>
  <si>
    <t>0500</t>
  </si>
  <si>
    <t>LAGUNILLAS</t>
  </si>
  <si>
    <t>GUAITIL</t>
  </si>
  <si>
    <t>02653</t>
  </si>
  <si>
    <t>00760</t>
  </si>
  <si>
    <t>0512</t>
  </si>
  <si>
    <t>00759</t>
  </si>
  <si>
    <t>00240</t>
  </si>
  <si>
    <t>0539</t>
  </si>
  <si>
    <t>BRAULIO CASTRO CHACON</t>
  </si>
  <si>
    <t>01109</t>
  </si>
  <si>
    <t>00757</t>
  </si>
  <si>
    <t>00241</t>
  </si>
  <si>
    <t>0564</t>
  </si>
  <si>
    <t>SAN LUIS</t>
  </si>
  <si>
    <t>00242</t>
  </si>
  <si>
    <t>01334</t>
  </si>
  <si>
    <t>0580</t>
  </si>
  <si>
    <t>TOLEDO</t>
  </si>
  <si>
    <t>XENIA ROJAS CASTRO</t>
  </si>
  <si>
    <t>02899</t>
  </si>
  <si>
    <t>00755</t>
  </si>
  <si>
    <t>00243</t>
  </si>
  <si>
    <t>0582</t>
  </si>
  <si>
    <t>FERNANDO DE ARAGON</t>
  </si>
  <si>
    <t>01941</t>
  </si>
  <si>
    <t>0589</t>
  </si>
  <si>
    <t>TABLAZO</t>
  </si>
  <si>
    <t>00754</t>
  </si>
  <si>
    <t>0591</t>
  </si>
  <si>
    <t>LA ESPERANZA</t>
  </si>
  <si>
    <t>01283</t>
  </si>
  <si>
    <t>00753</t>
  </si>
  <si>
    <t>0522</t>
  </si>
  <si>
    <t>LA CRUZ</t>
  </si>
  <si>
    <t>02730</t>
  </si>
  <si>
    <t>00758</t>
  </si>
  <si>
    <t>CARAGRAL</t>
  </si>
  <si>
    <t>00762</t>
  </si>
  <si>
    <t>0559</t>
  </si>
  <si>
    <t>CRISTOBAL COLON</t>
  </si>
  <si>
    <t>00763</t>
  </si>
  <si>
    <t>0596</t>
  </si>
  <si>
    <t>LUIS AGUILAR</t>
  </si>
  <si>
    <t>02898</t>
  </si>
  <si>
    <t>00752</t>
  </si>
  <si>
    <t>0493</t>
  </si>
  <si>
    <t>CANGREJAL</t>
  </si>
  <si>
    <t>02374</t>
  </si>
  <si>
    <t>01338</t>
  </si>
  <si>
    <t>00770</t>
  </si>
  <si>
    <t>SABANILLAS</t>
  </si>
  <si>
    <t>CARLOS ARCE FALLAS</t>
  </si>
  <si>
    <t>00592</t>
  </si>
  <si>
    <t>00768</t>
  </si>
  <si>
    <t>0549</t>
  </si>
  <si>
    <t>LINDA VISTA</t>
  </si>
  <si>
    <t>01563</t>
  </si>
  <si>
    <t>00767</t>
  </si>
  <si>
    <t>00259</t>
  </si>
  <si>
    <t>00260</t>
  </si>
  <si>
    <t>1284</t>
  </si>
  <si>
    <t>LA PALMITA</t>
  </si>
  <si>
    <t>NARANJO</t>
  </si>
  <si>
    <t>01309</t>
  </si>
  <si>
    <t>00971</t>
  </si>
  <si>
    <t>00261</t>
  </si>
  <si>
    <t>0554</t>
  </si>
  <si>
    <t>01284</t>
  </si>
  <si>
    <t>00595</t>
  </si>
  <si>
    <t>00262</t>
  </si>
  <si>
    <t>01827</t>
  </si>
  <si>
    <t>00263</t>
  </si>
  <si>
    <t>LAS VEGAS</t>
  </si>
  <si>
    <t>03197</t>
  </si>
  <si>
    <t>00264</t>
  </si>
  <si>
    <t>LA ESCUADRA</t>
  </si>
  <si>
    <t>LA PALMA</t>
  </si>
  <si>
    <t>00269</t>
  </si>
  <si>
    <t>01253</t>
  </si>
  <si>
    <t>00270</t>
  </si>
  <si>
    <t>00271</t>
  </si>
  <si>
    <t>0576</t>
  </si>
  <si>
    <t>TERUEL</t>
  </si>
  <si>
    <t>02323</t>
  </si>
  <si>
    <t>00766</t>
  </si>
  <si>
    <t>00272</t>
  </si>
  <si>
    <t>0553</t>
  </si>
  <si>
    <t>MATIAS CAMACHO CASTRO</t>
  </si>
  <si>
    <t>01912</t>
  </si>
  <si>
    <t>00594</t>
  </si>
  <si>
    <t>03029</t>
  </si>
  <si>
    <t>01826</t>
  </si>
  <si>
    <t>00769</t>
  </si>
  <si>
    <t>00279</t>
  </si>
  <si>
    <t>0461</t>
  </si>
  <si>
    <t>01130</t>
  </si>
  <si>
    <t>00280</t>
  </si>
  <si>
    <t>0396</t>
  </si>
  <si>
    <t>00281</t>
  </si>
  <si>
    <t>00282</t>
  </si>
  <si>
    <t>0460</t>
  </si>
  <si>
    <t>BARRIO PINTO</t>
  </si>
  <si>
    <t>01168</t>
  </si>
  <si>
    <t>00283</t>
  </si>
  <si>
    <t>0309</t>
  </si>
  <si>
    <t>MERCEDES</t>
  </si>
  <si>
    <t>00465</t>
  </si>
  <si>
    <t>00284</t>
  </si>
  <si>
    <t>0314</t>
  </si>
  <si>
    <t>MONTERREY VARGAS ARAYA</t>
  </si>
  <si>
    <t>00411</t>
  </si>
  <si>
    <t>00285</t>
  </si>
  <si>
    <t>0421</t>
  </si>
  <si>
    <t>JOSE FIGUERES FERRER</t>
  </si>
  <si>
    <t>SABANILLA</t>
  </si>
  <si>
    <t>0432</t>
  </si>
  <si>
    <t>00288</t>
  </si>
  <si>
    <t>00811</t>
  </si>
  <si>
    <t>00289</t>
  </si>
  <si>
    <t>00817</t>
  </si>
  <si>
    <t>00291</t>
  </si>
  <si>
    <t>0455</t>
  </si>
  <si>
    <t>CEDROS</t>
  </si>
  <si>
    <t>00422</t>
  </si>
  <si>
    <t>00292</t>
  </si>
  <si>
    <t>0614</t>
  </si>
  <si>
    <t>JUNQUILLO ARRIBA</t>
  </si>
  <si>
    <t>01121</t>
  </si>
  <si>
    <t>00293</t>
  </si>
  <si>
    <t>0615</t>
  </si>
  <si>
    <t>BELLA VISTA</t>
  </si>
  <si>
    <t>00993</t>
  </si>
  <si>
    <t>00294</t>
  </si>
  <si>
    <t>0622</t>
  </si>
  <si>
    <t>CAÑALES ARRIBA</t>
  </si>
  <si>
    <t>GEINER DELGADO MORA</t>
  </si>
  <si>
    <t>00994</t>
  </si>
  <si>
    <t>00295</t>
  </si>
  <si>
    <t>0673</t>
  </si>
  <si>
    <t>MERCEDES NORTE</t>
  </si>
  <si>
    <t>00475</t>
  </si>
  <si>
    <t>0691</t>
  </si>
  <si>
    <t>SALAZAR</t>
  </si>
  <si>
    <t>02129</t>
  </si>
  <si>
    <t>00297</t>
  </si>
  <si>
    <t>0702</t>
  </si>
  <si>
    <t>ROSARIO SALAZAR MARIN</t>
  </si>
  <si>
    <t>ANA ISABEL CHACON BARBOZA</t>
  </si>
  <si>
    <t>02748</t>
  </si>
  <si>
    <t>00720</t>
  </si>
  <si>
    <t>00298</t>
  </si>
  <si>
    <t>0621</t>
  </si>
  <si>
    <t>JUNQUILLO ABAJO</t>
  </si>
  <si>
    <t>00299</t>
  </si>
  <si>
    <t>0706</t>
  </si>
  <si>
    <t>RAMON BEDOYA MONGE</t>
  </si>
  <si>
    <t>00300</t>
  </si>
  <si>
    <t>0705</t>
  </si>
  <si>
    <t>DARIO FLORES HERNANDEZ</t>
  </si>
  <si>
    <t>00301</t>
  </si>
  <si>
    <t>LIBERIA</t>
  </si>
  <si>
    <t>00303</t>
  </si>
  <si>
    <t>00997</t>
  </si>
  <si>
    <t>0623</t>
  </si>
  <si>
    <t>CANDELARITA</t>
  </si>
  <si>
    <t>01353</t>
  </si>
  <si>
    <t>00995</t>
  </si>
  <si>
    <t>00306</t>
  </si>
  <si>
    <t>0626</t>
  </si>
  <si>
    <t>CERBATANA</t>
  </si>
  <si>
    <t>00889</t>
  </si>
  <si>
    <t>00395</t>
  </si>
  <si>
    <t>0674</t>
  </si>
  <si>
    <t>02269</t>
  </si>
  <si>
    <t>01041</t>
  </si>
  <si>
    <t>00308</t>
  </si>
  <si>
    <t>00802</t>
  </si>
  <si>
    <t>00309</t>
  </si>
  <si>
    <t>00310</t>
  </si>
  <si>
    <t>LLANO GRANDE</t>
  </si>
  <si>
    <t>00312</t>
  </si>
  <si>
    <t>BOCANA</t>
  </si>
  <si>
    <t>01051</t>
  </si>
  <si>
    <t>00314</t>
  </si>
  <si>
    <t>0658</t>
  </si>
  <si>
    <t>BAJO DE LA LEGUA</t>
  </si>
  <si>
    <t>03134</t>
  </si>
  <si>
    <t>01050</t>
  </si>
  <si>
    <t>0660</t>
  </si>
  <si>
    <t>02131</t>
  </si>
  <si>
    <t>01049</t>
  </si>
  <si>
    <t>00317</t>
  </si>
  <si>
    <t>16</t>
  </si>
  <si>
    <t>00318</t>
  </si>
  <si>
    <t>01048</t>
  </si>
  <si>
    <t>00319</t>
  </si>
  <si>
    <t>00320</t>
  </si>
  <si>
    <t>0704</t>
  </si>
  <si>
    <t>01053</t>
  </si>
  <si>
    <t>00322</t>
  </si>
  <si>
    <t>SAN MARTIN</t>
  </si>
  <si>
    <t>01054</t>
  </si>
  <si>
    <t>GUARUMAL</t>
  </si>
  <si>
    <t>00542</t>
  </si>
  <si>
    <t>0669</t>
  </si>
  <si>
    <t>RAFAEL SOLORZANO SABORIO</t>
  </si>
  <si>
    <t>01356</t>
  </si>
  <si>
    <t>00543</t>
  </si>
  <si>
    <t>00325</t>
  </si>
  <si>
    <t>0712</t>
  </si>
  <si>
    <t>VISTA DE MAR</t>
  </si>
  <si>
    <t>02134</t>
  </si>
  <si>
    <t>00326</t>
  </si>
  <si>
    <t>0714</t>
  </si>
  <si>
    <t>ZAPATON</t>
  </si>
  <si>
    <t>00721</t>
  </si>
  <si>
    <t>00509</t>
  </si>
  <si>
    <t>00327</t>
  </si>
  <si>
    <t>LUIS CHINCHILLA CHINCHILLA</t>
  </si>
  <si>
    <t>00328</t>
  </si>
  <si>
    <t>LA ANGOSTURA</t>
  </si>
  <si>
    <t>00732</t>
  </si>
  <si>
    <t>00329</t>
  </si>
  <si>
    <t>00330</t>
  </si>
  <si>
    <t>01059</t>
  </si>
  <si>
    <t>00332</t>
  </si>
  <si>
    <t>ARENAL</t>
  </si>
  <si>
    <t>01058</t>
  </si>
  <si>
    <t>00333</t>
  </si>
  <si>
    <t>00541</t>
  </si>
  <si>
    <t>00334</t>
  </si>
  <si>
    <t>3338</t>
  </si>
  <si>
    <t>02116</t>
  </si>
  <si>
    <t>00335</t>
  </si>
  <si>
    <t>00336</t>
  </si>
  <si>
    <t>00337</t>
  </si>
  <si>
    <t>LA GLORIA</t>
  </si>
  <si>
    <t>00339</t>
  </si>
  <si>
    <t>00340</t>
  </si>
  <si>
    <t>01057</t>
  </si>
  <si>
    <t>00341</t>
  </si>
  <si>
    <t>0613</t>
  </si>
  <si>
    <t>ROBERTO LOPEZ VARELA</t>
  </si>
  <si>
    <t>00874</t>
  </si>
  <si>
    <t>00591</t>
  </si>
  <si>
    <t>0624</t>
  </si>
  <si>
    <t>JUAN LUIS GARCIA GONZALEZ</t>
  </si>
  <si>
    <t>00890</t>
  </si>
  <si>
    <t>00455</t>
  </si>
  <si>
    <t>0638</t>
  </si>
  <si>
    <t>GRIFO ALTO</t>
  </si>
  <si>
    <t>01360</t>
  </si>
  <si>
    <t>00894</t>
  </si>
  <si>
    <t>00344</t>
  </si>
  <si>
    <t>01220</t>
  </si>
  <si>
    <t>0645</t>
  </si>
  <si>
    <t>ELOY MORUA CARRILLO</t>
  </si>
  <si>
    <t>00440</t>
  </si>
  <si>
    <t>00346</t>
  </si>
  <si>
    <t>0667</t>
  </si>
  <si>
    <t>00724</t>
  </si>
  <si>
    <t>00347</t>
  </si>
  <si>
    <t>0681</t>
  </si>
  <si>
    <t>NAZARIO VALVERDE JIMENEZ</t>
  </si>
  <si>
    <t>00891</t>
  </si>
  <si>
    <t>00539</t>
  </si>
  <si>
    <t>00348</t>
  </si>
  <si>
    <t>0680</t>
  </si>
  <si>
    <t>LUIS MONGE MADRIGAL</t>
  </si>
  <si>
    <t>03133</t>
  </si>
  <si>
    <t>01083</t>
  </si>
  <si>
    <t>00349</t>
  </si>
  <si>
    <t>0635</t>
  </si>
  <si>
    <t>CORTEZAL</t>
  </si>
  <si>
    <t>01359</t>
  </si>
  <si>
    <t>01061</t>
  </si>
  <si>
    <t>00350</t>
  </si>
  <si>
    <t>01583</t>
  </si>
  <si>
    <t>00352</t>
  </si>
  <si>
    <t>0696</t>
  </si>
  <si>
    <t>MIXTA DE SAN JUAN</t>
  </si>
  <si>
    <t>00396</t>
  </si>
  <si>
    <t>00353</t>
  </si>
  <si>
    <t>00354</t>
  </si>
  <si>
    <t>0683</t>
  </si>
  <si>
    <t>ESTEBAN LORENZO DELCORO</t>
  </si>
  <si>
    <t>01679</t>
  </si>
  <si>
    <t>01584</t>
  </si>
  <si>
    <t>01042</t>
  </si>
  <si>
    <t>0618</t>
  </si>
  <si>
    <t>BRASIL DE MORA</t>
  </si>
  <si>
    <t>01810</t>
  </si>
  <si>
    <t>00358</t>
  </si>
  <si>
    <t>0619</t>
  </si>
  <si>
    <t>00788</t>
  </si>
  <si>
    <t>01084</t>
  </si>
  <si>
    <t>00359</t>
  </si>
  <si>
    <t>0634</t>
  </si>
  <si>
    <t>CORRALAR</t>
  </si>
  <si>
    <t>02310</t>
  </si>
  <si>
    <t>00360</t>
  </si>
  <si>
    <t>0688</t>
  </si>
  <si>
    <t>NINFA CABEZAS GONZALEZ</t>
  </si>
  <si>
    <t>00892</t>
  </si>
  <si>
    <t>00361</t>
  </si>
  <si>
    <t>02900</t>
  </si>
  <si>
    <t>00756</t>
  </si>
  <si>
    <t>00362</t>
  </si>
  <si>
    <t>0652</t>
  </si>
  <si>
    <t>SANTIAGO ALPIZAR JIMENEZ</t>
  </si>
  <si>
    <t>00727</t>
  </si>
  <si>
    <t>0709</t>
  </si>
  <si>
    <t>LISIMACO CHAVARRIA PALMA</t>
  </si>
  <si>
    <t>00364</t>
  </si>
  <si>
    <t>0664</t>
  </si>
  <si>
    <t>SAN BOSCO DE MORA</t>
  </si>
  <si>
    <t>SAN BOSCO</t>
  </si>
  <si>
    <t>00725</t>
  </si>
  <si>
    <t>00365</t>
  </si>
  <si>
    <t>0682</t>
  </si>
  <si>
    <t>02137</t>
  </si>
  <si>
    <t>01085</t>
  </si>
  <si>
    <t>00366</t>
  </si>
  <si>
    <t>0651</t>
  </si>
  <si>
    <t>JACINTO MORA GOMEZ</t>
  </si>
  <si>
    <t>GUAYABO</t>
  </si>
  <si>
    <t>00728</t>
  </si>
  <si>
    <t>00367</t>
  </si>
  <si>
    <t>0656</t>
  </si>
  <si>
    <t>ADELA RODRIGUEZ VENEGAS</t>
  </si>
  <si>
    <t>00893</t>
  </si>
  <si>
    <t>00368</t>
  </si>
  <si>
    <t>0677</t>
  </si>
  <si>
    <t>MORADO</t>
  </si>
  <si>
    <t>00677</t>
  </si>
  <si>
    <t>00369</t>
  </si>
  <si>
    <t>0711</t>
  </si>
  <si>
    <t>SAN PABLO DE PALMICHAL</t>
  </si>
  <si>
    <t>SAN PABLO</t>
  </si>
  <si>
    <t>00746</t>
  </si>
  <si>
    <t>0678</t>
  </si>
  <si>
    <t>00510</t>
  </si>
  <si>
    <t>ROGELIO FERNANDEZ GÜELL</t>
  </si>
  <si>
    <t>00372</t>
  </si>
  <si>
    <t>0609</t>
  </si>
  <si>
    <t>LOS ALTOS</t>
  </si>
  <si>
    <t>02422</t>
  </si>
  <si>
    <t>00373</t>
  </si>
  <si>
    <t>0610</t>
  </si>
  <si>
    <t>BAJO LOAIZA</t>
  </si>
  <si>
    <t>02136</t>
  </si>
  <si>
    <t>00734</t>
  </si>
  <si>
    <t>00374</t>
  </si>
  <si>
    <t>00723</t>
  </si>
  <si>
    <t>00375</t>
  </si>
  <si>
    <t>0690</t>
  </si>
  <si>
    <t>EL RODEO</t>
  </si>
  <si>
    <t>02309</t>
  </si>
  <si>
    <t>00376</t>
  </si>
  <si>
    <t>00719</t>
  </si>
  <si>
    <t>00377</t>
  </si>
  <si>
    <t>0616</t>
  </si>
  <si>
    <t>COLONIA SAN FRANCISCO</t>
  </si>
  <si>
    <t>02881</t>
  </si>
  <si>
    <t>0698</t>
  </si>
  <si>
    <t>01564</t>
  </si>
  <si>
    <t>00456</t>
  </si>
  <si>
    <t>0699</t>
  </si>
  <si>
    <t>00996</t>
  </si>
  <si>
    <t>01076</t>
  </si>
  <si>
    <t>01068</t>
  </si>
  <si>
    <t>00382</t>
  </si>
  <si>
    <t>00384</t>
  </si>
  <si>
    <t>00385</t>
  </si>
  <si>
    <t>01070</t>
  </si>
  <si>
    <t>00388</t>
  </si>
  <si>
    <t>0630</t>
  </si>
  <si>
    <t>COLONIA PASO AGRES</t>
  </si>
  <si>
    <t>JOHNNY CALVO PRADO</t>
  </si>
  <si>
    <t>02313</t>
  </si>
  <si>
    <t>01125</t>
  </si>
  <si>
    <t>00390</t>
  </si>
  <si>
    <t>01065</t>
  </si>
  <si>
    <t>00391</t>
  </si>
  <si>
    <t>01071</t>
  </si>
  <si>
    <t>00392</t>
  </si>
  <si>
    <t>01062</t>
  </si>
  <si>
    <t>00393</t>
  </si>
  <si>
    <t>00394</t>
  </si>
  <si>
    <t>0666</t>
  </si>
  <si>
    <t>LAS DELICIAS</t>
  </si>
  <si>
    <t>02312</t>
  </si>
  <si>
    <t>01045</t>
  </si>
  <si>
    <t>0636</t>
  </si>
  <si>
    <t>JOSE SALAZAR ZUÑIGA</t>
  </si>
  <si>
    <t>01073</t>
  </si>
  <si>
    <t>00397</t>
  </si>
  <si>
    <t>01072</t>
  </si>
  <si>
    <t>00398</t>
  </si>
  <si>
    <t>01074</t>
  </si>
  <si>
    <t>00399</t>
  </si>
  <si>
    <t>0694</t>
  </si>
  <si>
    <t>02141</t>
  </si>
  <si>
    <t>01069</t>
  </si>
  <si>
    <t>00400</t>
  </si>
  <si>
    <t>00401</t>
  </si>
  <si>
    <t>00998</t>
  </si>
  <si>
    <t>00402</t>
  </si>
  <si>
    <t>00403</t>
  </si>
  <si>
    <t>01066</t>
  </si>
  <si>
    <t>00404</t>
  </si>
  <si>
    <t>0717</t>
  </si>
  <si>
    <t>02659</t>
  </si>
  <si>
    <t>01064</t>
  </si>
  <si>
    <t>00405</t>
  </si>
  <si>
    <t>0787</t>
  </si>
  <si>
    <t>PEREZ ZELEDON</t>
  </si>
  <si>
    <t>19</t>
  </si>
  <si>
    <t>01269</t>
  </si>
  <si>
    <t>00406</t>
  </si>
  <si>
    <t>0859</t>
  </si>
  <si>
    <t>00407</t>
  </si>
  <si>
    <t>0909</t>
  </si>
  <si>
    <t>MIRAVALLES</t>
  </si>
  <si>
    <t>01777</t>
  </si>
  <si>
    <t>01336</t>
  </si>
  <si>
    <t>00408</t>
  </si>
  <si>
    <t>0940</t>
  </si>
  <si>
    <t>QUEBRADAS</t>
  </si>
  <si>
    <t>DENIA BARRANTES MORA</t>
  </si>
  <si>
    <t>02033</t>
  </si>
  <si>
    <t>00409</t>
  </si>
  <si>
    <t>0953</t>
  </si>
  <si>
    <t>RODRIGO FACIO BRENES</t>
  </si>
  <si>
    <t>01036</t>
  </si>
  <si>
    <t>01471</t>
  </si>
  <si>
    <t>00410</t>
  </si>
  <si>
    <t>0984</t>
  </si>
  <si>
    <t>SAN RAFAEL NORTE</t>
  </si>
  <si>
    <t>03205</t>
  </si>
  <si>
    <t>0912</t>
  </si>
  <si>
    <t>00910</t>
  </si>
  <si>
    <t>00412</t>
  </si>
  <si>
    <t>0801</t>
  </si>
  <si>
    <t>00413</t>
  </si>
  <si>
    <t>0802</t>
  </si>
  <si>
    <t>00414</t>
  </si>
  <si>
    <t>1006</t>
  </si>
  <si>
    <t>00415</t>
  </si>
  <si>
    <t>0805</t>
  </si>
  <si>
    <t>00908</t>
  </si>
  <si>
    <t>00416</t>
  </si>
  <si>
    <t>1028</t>
  </si>
  <si>
    <t>12 DE MARZO DE 1948</t>
  </si>
  <si>
    <t>00417</t>
  </si>
  <si>
    <t>0864</t>
  </si>
  <si>
    <t>LA ESE</t>
  </si>
  <si>
    <t>PARAMO</t>
  </si>
  <si>
    <t>02735</t>
  </si>
  <si>
    <t>02300</t>
  </si>
  <si>
    <t>1010</t>
  </si>
  <si>
    <t>SANTA ROSA</t>
  </si>
  <si>
    <t>RIO NUEVO</t>
  </si>
  <si>
    <t>01619</t>
  </si>
  <si>
    <t>00419</t>
  </si>
  <si>
    <t>1020</t>
  </si>
  <si>
    <t>VILLA NUEVA</t>
  </si>
  <si>
    <t>01417</t>
  </si>
  <si>
    <t>00420</t>
  </si>
  <si>
    <t>0931</t>
  </si>
  <si>
    <t>MIXTA PEDREGOSO</t>
  </si>
  <si>
    <t>01126</t>
  </si>
  <si>
    <t>01272</t>
  </si>
  <si>
    <t>0988</t>
  </si>
  <si>
    <t>00423</t>
  </si>
  <si>
    <t>1005</t>
  </si>
  <si>
    <t>SAVEGRE</t>
  </si>
  <si>
    <t>02977</t>
  </si>
  <si>
    <t>0793</t>
  </si>
  <si>
    <t>CALLE MORA</t>
  </si>
  <si>
    <t>01617</t>
  </si>
  <si>
    <t>00425</t>
  </si>
  <si>
    <t>0985</t>
  </si>
  <si>
    <t>01414</t>
  </si>
  <si>
    <t>00426</t>
  </si>
  <si>
    <t>1004</t>
  </si>
  <si>
    <t>02902</t>
  </si>
  <si>
    <t>00427</t>
  </si>
  <si>
    <t>SAN MARCOS</t>
  </si>
  <si>
    <t>00428</t>
  </si>
  <si>
    <t>00429</t>
  </si>
  <si>
    <t>00430</t>
  </si>
  <si>
    <t>0813</t>
  </si>
  <si>
    <t>QUEBRADA DE VUELTAS</t>
  </si>
  <si>
    <t>01633</t>
  </si>
  <si>
    <t>00431</t>
  </si>
  <si>
    <t>00432</t>
  </si>
  <si>
    <t>0830</t>
  </si>
  <si>
    <t>02830</t>
  </si>
  <si>
    <t>01451</t>
  </si>
  <si>
    <t>00433</t>
  </si>
  <si>
    <t>00434</t>
  </si>
  <si>
    <t>00435</t>
  </si>
  <si>
    <t>0963</t>
  </si>
  <si>
    <t>SAN CAYETANO</t>
  </si>
  <si>
    <t>03250</t>
  </si>
  <si>
    <t>00436</t>
  </si>
  <si>
    <t>0880</t>
  </si>
  <si>
    <t>01450</t>
  </si>
  <si>
    <t>00437</t>
  </si>
  <si>
    <t>0900</t>
  </si>
  <si>
    <t>VICTOR JULIO MONTES PORRAS</t>
  </si>
  <si>
    <t>02903</t>
  </si>
  <si>
    <t>00438</t>
  </si>
  <si>
    <t>0992</t>
  </si>
  <si>
    <t>SANTA EDUVIGES</t>
  </si>
  <si>
    <t>02976</t>
  </si>
  <si>
    <t>00443</t>
  </si>
  <si>
    <t>CALIFORNIA</t>
  </si>
  <si>
    <t>00444</t>
  </si>
  <si>
    <t>00667</t>
  </si>
  <si>
    <t>0862</t>
  </si>
  <si>
    <t>01422</t>
  </si>
  <si>
    <t>00668</t>
  </si>
  <si>
    <t>0863</t>
  </si>
  <si>
    <t>LA CENIZA</t>
  </si>
  <si>
    <t>01423</t>
  </si>
  <si>
    <t>00669</t>
  </si>
  <si>
    <t>0928</t>
  </si>
  <si>
    <t>PAVONES</t>
  </si>
  <si>
    <t>0791</t>
  </si>
  <si>
    <t>00666</t>
  </si>
  <si>
    <t>0887</t>
  </si>
  <si>
    <t>COCORI</t>
  </si>
  <si>
    <t>1019</t>
  </si>
  <si>
    <t>VILLA LIGIA</t>
  </si>
  <si>
    <t>00676</t>
  </si>
  <si>
    <t>0920</t>
  </si>
  <si>
    <t>LAS LAGUNAS</t>
  </si>
  <si>
    <t>01721</t>
  </si>
  <si>
    <t>00452</t>
  </si>
  <si>
    <t>1025</t>
  </si>
  <si>
    <t>01724</t>
  </si>
  <si>
    <t>00678</t>
  </si>
  <si>
    <t>00453</t>
  </si>
  <si>
    <t>00670</t>
  </si>
  <si>
    <t>0888</t>
  </si>
  <si>
    <t>LAS JUNTAS DE PACUAR</t>
  </si>
  <si>
    <t>00961</t>
  </si>
  <si>
    <t>00671</t>
  </si>
  <si>
    <t>0921</t>
  </si>
  <si>
    <t>0722</t>
  </si>
  <si>
    <t>LABORATORIO</t>
  </si>
  <si>
    <t>00457</t>
  </si>
  <si>
    <t>EL CEIBO</t>
  </si>
  <si>
    <t>00458</t>
  </si>
  <si>
    <t>00459</t>
  </si>
  <si>
    <t>0919</t>
  </si>
  <si>
    <t>OJO DE AGUA</t>
  </si>
  <si>
    <t>02051</t>
  </si>
  <si>
    <t>00672</t>
  </si>
  <si>
    <t>00460</t>
  </si>
  <si>
    <t>00461</t>
  </si>
  <si>
    <t>0994</t>
  </si>
  <si>
    <t>EL PEJE</t>
  </si>
  <si>
    <t>02452</t>
  </si>
  <si>
    <t>00675</t>
  </si>
  <si>
    <t>00462</t>
  </si>
  <si>
    <t>0875</t>
  </si>
  <si>
    <t>0895</t>
  </si>
  <si>
    <t>02974</t>
  </si>
  <si>
    <t>01434</t>
  </si>
  <si>
    <t>0933</t>
  </si>
  <si>
    <t>PACUARITO</t>
  </si>
  <si>
    <t>02225</t>
  </si>
  <si>
    <t>02301</t>
  </si>
  <si>
    <t>00466</t>
  </si>
  <si>
    <t>0972</t>
  </si>
  <si>
    <t>01425</t>
  </si>
  <si>
    <t>00681</t>
  </si>
  <si>
    <t>00467</t>
  </si>
  <si>
    <t>0990</t>
  </si>
  <si>
    <t>SAN SALVADOR</t>
  </si>
  <si>
    <t>ORLIDEN NAVARRO BADILLA</t>
  </si>
  <si>
    <t>02833</t>
  </si>
  <si>
    <t>00682</t>
  </si>
  <si>
    <t>00468</t>
  </si>
  <si>
    <t>1059</t>
  </si>
  <si>
    <t>TINAMASTE</t>
  </si>
  <si>
    <t>01621</t>
  </si>
  <si>
    <t>00684</t>
  </si>
  <si>
    <t>00469</t>
  </si>
  <si>
    <t>1077</t>
  </si>
  <si>
    <t>01527</t>
  </si>
  <si>
    <t>01470</t>
  </si>
  <si>
    <t>00470</t>
  </si>
  <si>
    <t>00679</t>
  </si>
  <si>
    <t>00472</t>
  </si>
  <si>
    <t>1262</t>
  </si>
  <si>
    <t>01286</t>
  </si>
  <si>
    <t>02208</t>
  </si>
  <si>
    <t>00476</t>
  </si>
  <si>
    <t>0831</t>
  </si>
  <si>
    <t>DOMINICAL</t>
  </si>
  <si>
    <t>02400</t>
  </si>
  <si>
    <t>00680</t>
  </si>
  <si>
    <t>00477</t>
  </si>
  <si>
    <t>AGUIRRE</t>
  </si>
  <si>
    <t>00478</t>
  </si>
  <si>
    <t>00479</t>
  </si>
  <si>
    <t>LA GUARIA</t>
  </si>
  <si>
    <t>00481</t>
  </si>
  <si>
    <t>0848</t>
  </si>
  <si>
    <t>EL ROBLE</t>
  </si>
  <si>
    <t>02251</t>
  </si>
  <si>
    <t>00482</t>
  </si>
  <si>
    <t>00483</t>
  </si>
  <si>
    <t>00484</t>
  </si>
  <si>
    <t>00485</t>
  </si>
  <si>
    <t>00486</t>
  </si>
  <si>
    <t>SAN LORENZO</t>
  </si>
  <si>
    <t>00487</t>
  </si>
  <si>
    <t>00488</t>
  </si>
  <si>
    <t>00489</t>
  </si>
  <si>
    <t>VILLA BONITA</t>
  </si>
  <si>
    <t>00490</t>
  </si>
  <si>
    <t>1024</t>
  </si>
  <si>
    <t>DOMINICALITO</t>
  </si>
  <si>
    <t>02397</t>
  </si>
  <si>
    <t>00683</t>
  </si>
  <si>
    <t>00491</t>
  </si>
  <si>
    <t>00492</t>
  </si>
  <si>
    <t>00493</t>
  </si>
  <si>
    <t>00494</t>
  </si>
  <si>
    <t>0725</t>
  </si>
  <si>
    <t>BERNOR MATAMOROS PICADO</t>
  </si>
  <si>
    <t>0733</t>
  </si>
  <si>
    <t>00496</t>
  </si>
  <si>
    <t>00497</t>
  </si>
  <si>
    <t>0807</t>
  </si>
  <si>
    <t>CHIMIROL</t>
  </si>
  <si>
    <t>01906</t>
  </si>
  <si>
    <t>00498</t>
  </si>
  <si>
    <t>0823</t>
  </si>
  <si>
    <t>DANIEL FLORES ZAVALETA</t>
  </si>
  <si>
    <t>00911</t>
  </si>
  <si>
    <t>00499</t>
  </si>
  <si>
    <t>0844</t>
  </si>
  <si>
    <t>FERNANDO VALVERDE VEGA</t>
  </si>
  <si>
    <t>01438</t>
  </si>
  <si>
    <t>00687</t>
  </si>
  <si>
    <t>00500</t>
  </si>
  <si>
    <t>HERRADURA</t>
  </si>
  <si>
    <t>02456</t>
  </si>
  <si>
    <t>01780</t>
  </si>
  <si>
    <t>00501</t>
  </si>
  <si>
    <t>0870</t>
  </si>
  <si>
    <t>LA HERMOSA</t>
  </si>
  <si>
    <t>01127</t>
  </si>
  <si>
    <t>01452</t>
  </si>
  <si>
    <t>00502</t>
  </si>
  <si>
    <t>0872</t>
  </si>
  <si>
    <t>LA LINDA</t>
  </si>
  <si>
    <t>01622</t>
  </si>
  <si>
    <t>00503</t>
  </si>
  <si>
    <t>0878</t>
  </si>
  <si>
    <t>LA REPUNTA</t>
  </si>
  <si>
    <t>00686</t>
  </si>
  <si>
    <t>00504</t>
  </si>
  <si>
    <t>0922</t>
  </si>
  <si>
    <t>00505</t>
  </si>
  <si>
    <t>0901</t>
  </si>
  <si>
    <t>0929</t>
  </si>
  <si>
    <t>PEÑAS BLANCAS</t>
  </si>
  <si>
    <t>0936</t>
  </si>
  <si>
    <t>01003</t>
  </si>
  <si>
    <t>00508</t>
  </si>
  <si>
    <t>0995</t>
  </si>
  <si>
    <t>01904</t>
  </si>
  <si>
    <t>01454</t>
  </si>
  <si>
    <t>0877</t>
  </si>
  <si>
    <t>LA PIEDRA</t>
  </si>
  <si>
    <t>02457</t>
  </si>
  <si>
    <t>02074</t>
  </si>
  <si>
    <t>0908</t>
  </si>
  <si>
    <t>MIRAFLORES</t>
  </si>
  <si>
    <t>02050</t>
  </si>
  <si>
    <t>00511</t>
  </si>
  <si>
    <t>0966</t>
  </si>
  <si>
    <t>SAN GERARDO</t>
  </si>
  <si>
    <t>02454</t>
  </si>
  <si>
    <t>01948</t>
  </si>
  <si>
    <t>00512</t>
  </si>
  <si>
    <t>0947</t>
  </si>
  <si>
    <t>JUAN VALVERDE MORA</t>
  </si>
  <si>
    <t>01778</t>
  </si>
  <si>
    <t>00514</t>
  </si>
  <si>
    <t>0783</t>
  </si>
  <si>
    <t>BUENA VISTA</t>
  </si>
  <si>
    <t>02455</t>
  </si>
  <si>
    <t>00515</t>
  </si>
  <si>
    <t>0788</t>
  </si>
  <si>
    <t>02834</t>
  </si>
  <si>
    <t>00516</t>
  </si>
  <si>
    <t>00517</t>
  </si>
  <si>
    <t>02305</t>
  </si>
  <si>
    <t>00518</t>
  </si>
  <si>
    <t>02439</t>
  </si>
  <si>
    <t>00519</t>
  </si>
  <si>
    <t>02220</t>
  </si>
  <si>
    <t>00520</t>
  </si>
  <si>
    <t>00521</t>
  </si>
  <si>
    <t>0728</t>
  </si>
  <si>
    <t>LA COLONIA</t>
  </si>
  <si>
    <t>02387</t>
  </si>
  <si>
    <t>00688</t>
  </si>
  <si>
    <t>0803</t>
  </si>
  <si>
    <t>01439</t>
  </si>
  <si>
    <t>00689</t>
  </si>
  <si>
    <t>00523</t>
  </si>
  <si>
    <t>0825</t>
  </si>
  <si>
    <t>ALEXANDER DELGADO DELGADO</t>
  </si>
  <si>
    <t>01440</t>
  </si>
  <si>
    <t>00690</t>
  </si>
  <si>
    <t>00524</t>
  </si>
  <si>
    <t>0826</t>
  </si>
  <si>
    <t>02059</t>
  </si>
  <si>
    <t>00525</t>
  </si>
  <si>
    <t>0827</t>
  </si>
  <si>
    <t>SANTA TERESA</t>
  </si>
  <si>
    <t>01441</t>
  </si>
  <si>
    <t>02035</t>
  </si>
  <si>
    <t>0838</t>
  </si>
  <si>
    <t>00552</t>
  </si>
  <si>
    <t>0867</t>
  </si>
  <si>
    <t>LA FORTUNA</t>
  </si>
  <si>
    <t>01623</t>
  </si>
  <si>
    <t>02433</t>
  </si>
  <si>
    <t>0873</t>
  </si>
  <si>
    <t>00793</t>
  </si>
  <si>
    <t>0882</t>
  </si>
  <si>
    <t>WALTER SOLANO ROJAS</t>
  </si>
  <si>
    <t>01442</t>
  </si>
  <si>
    <t>00691</t>
  </si>
  <si>
    <t>00530</t>
  </si>
  <si>
    <t>0885</t>
  </si>
  <si>
    <t>LAGUNA</t>
  </si>
  <si>
    <t>TAMBOR</t>
  </si>
  <si>
    <t>01625</t>
  </si>
  <si>
    <t>02344</t>
  </si>
  <si>
    <t>00531</t>
  </si>
  <si>
    <t>0911</t>
  </si>
  <si>
    <t>MONTECARLO</t>
  </si>
  <si>
    <t>02459</t>
  </si>
  <si>
    <t>1003</t>
  </si>
  <si>
    <t>01624</t>
  </si>
  <si>
    <t>00533</t>
  </si>
  <si>
    <t>1008</t>
  </si>
  <si>
    <t>VIRGILIO SOLANO DELGADO</t>
  </si>
  <si>
    <t>01905</t>
  </si>
  <si>
    <t>00534</t>
  </si>
  <si>
    <t>0964</t>
  </si>
  <si>
    <t>01929</t>
  </si>
  <si>
    <t>1046</t>
  </si>
  <si>
    <t>ANA CORDERO CHINCHILLA</t>
  </si>
  <si>
    <t>01447</t>
  </si>
  <si>
    <t>0981</t>
  </si>
  <si>
    <t>SAN PEDRITO</t>
  </si>
  <si>
    <t>01444</t>
  </si>
  <si>
    <t>01781</t>
  </si>
  <si>
    <t>0998</t>
  </si>
  <si>
    <t>01446</t>
  </si>
  <si>
    <t>00538</t>
  </si>
  <si>
    <t>0927</t>
  </si>
  <si>
    <t>02836</t>
  </si>
  <si>
    <t>0968</t>
  </si>
  <si>
    <t>01443</t>
  </si>
  <si>
    <t>00540</t>
  </si>
  <si>
    <t>0982</t>
  </si>
  <si>
    <t>01445</t>
  </si>
  <si>
    <t>0744</t>
  </si>
  <si>
    <t>02058</t>
  </si>
  <si>
    <t>0840</t>
  </si>
  <si>
    <t>EL CEDRAL</t>
  </si>
  <si>
    <t>02732</t>
  </si>
  <si>
    <t>0884</t>
  </si>
  <si>
    <t>01908</t>
  </si>
  <si>
    <t>0889</t>
  </si>
  <si>
    <t>01907</t>
  </si>
  <si>
    <t>02307</t>
  </si>
  <si>
    <t>SANTA CECILIA</t>
  </si>
  <si>
    <t>02306</t>
  </si>
  <si>
    <t>0987</t>
  </si>
  <si>
    <t>LAS BRISAS</t>
  </si>
  <si>
    <t>02636</t>
  </si>
  <si>
    <t>02521</t>
  </si>
  <si>
    <t>00548</t>
  </si>
  <si>
    <t>1037</t>
  </si>
  <si>
    <t>ZAPOTAL</t>
  </si>
  <si>
    <t>02733</t>
  </si>
  <si>
    <t>1039</t>
  </si>
  <si>
    <t>02975</t>
  </si>
  <si>
    <t>00550</t>
  </si>
  <si>
    <t>SANTO DOMINGO</t>
  </si>
  <si>
    <t>02438</t>
  </si>
  <si>
    <t>00551</t>
  </si>
  <si>
    <t>PLATANARES</t>
  </si>
  <si>
    <t>02036</t>
  </si>
  <si>
    <t>0782</t>
  </si>
  <si>
    <t>01942</t>
  </si>
  <si>
    <t>00554</t>
  </si>
  <si>
    <t>0811</t>
  </si>
  <si>
    <t>01776</t>
  </si>
  <si>
    <t>01704</t>
  </si>
  <si>
    <t>0849</t>
  </si>
  <si>
    <t>EL SOCORRO</t>
  </si>
  <si>
    <t>ADRIANA PEREZ JIMENEZ</t>
  </si>
  <si>
    <t>01974</t>
  </si>
  <si>
    <t>02073</t>
  </si>
  <si>
    <t>0903</t>
  </si>
  <si>
    <t>LOS REYES</t>
  </si>
  <si>
    <t>01775</t>
  </si>
  <si>
    <t>00695</t>
  </si>
  <si>
    <t>0910</t>
  </si>
  <si>
    <t>MOLLEJONES</t>
  </si>
  <si>
    <t>01449</t>
  </si>
  <si>
    <t>00694</t>
  </si>
  <si>
    <t>0914</t>
  </si>
  <si>
    <t>00560</t>
  </si>
  <si>
    <t>0945</t>
  </si>
  <si>
    <t>02762</t>
  </si>
  <si>
    <t>01705</t>
  </si>
  <si>
    <t>00561</t>
  </si>
  <si>
    <t>00562</t>
  </si>
  <si>
    <t>0743</t>
  </si>
  <si>
    <t>ORATORIO</t>
  </si>
  <si>
    <t>01910</t>
  </si>
  <si>
    <t>02434</t>
  </si>
  <si>
    <t>00563</t>
  </si>
  <si>
    <t>0962</t>
  </si>
  <si>
    <t>01975</t>
  </si>
  <si>
    <t>00696</t>
  </si>
  <si>
    <t>00564</t>
  </si>
  <si>
    <t>LA SUIZA</t>
  </si>
  <si>
    <t>00565</t>
  </si>
  <si>
    <t>0980</t>
  </si>
  <si>
    <t>EDISON VALVERDE ROJAS</t>
  </si>
  <si>
    <t>01209</t>
  </si>
  <si>
    <t>00697</t>
  </si>
  <si>
    <t>00566</t>
  </si>
  <si>
    <t>00567</t>
  </si>
  <si>
    <t>0961</t>
  </si>
  <si>
    <t>SAN JUAN BOSCO</t>
  </si>
  <si>
    <t>02226</t>
  </si>
  <si>
    <t>01875</t>
  </si>
  <si>
    <t>00568</t>
  </si>
  <si>
    <t>1009</t>
  </si>
  <si>
    <t>0886</t>
  </si>
  <si>
    <t>LAS BONITAS</t>
  </si>
  <si>
    <t>03021</t>
  </si>
  <si>
    <t>02037</t>
  </si>
  <si>
    <t>00573</t>
  </si>
  <si>
    <t>BUENOS AIRES</t>
  </si>
  <si>
    <t>00574</t>
  </si>
  <si>
    <t>LOS NARANJOS</t>
  </si>
  <si>
    <t>00575</t>
  </si>
  <si>
    <t>0771</t>
  </si>
  <si>
    <t>BARRIO NUEVO</t>
  </si>
  <si>
    <t>02760</t>
  </si>
  <si>
    <t>01847</t>
  </si>
  <si>
    <t>00576</t>
  </si>
  <si>
    <t>00577</t>
  </si>
  <si>
    <t>0809</t>
  </si>
  <si>
    <t>02979</t>
  </si>
  <si>
    <t>00578</t>
  </si>
  <si>
    <t>00579</t>
  </si>
  <si>
    <t>0890</t>
  </si>
  <si>
    <t>LAS MESAS</t>
  </si>
  <si>
    <t>01849</t>
  </si>
  <si>
    <t>00580</t>
  </si>
  <si>
    <t>00581</t>
  </si>
  <si>
    <t>0976</t>
  </si>
  <si>
    <t>01914</t>
  </si>
  <si>
    <t>00582</t>
  </si>
  <si>
    <t>00583</t>
  </si>
  <si>
    <t>0997</t>
  </si>
  <si>
    <t>01915</t>
  </si>
  <si>
    <t>00584</t>
  </si>
  <si>
    <t>00585</t>
  </si>
  <si>
    <t>1026</t>
  </si>
  <si>
    <t>EL ZAPOTE</t>
  </si>
  <si>
    <t>01913</t>
  </si>
  <si>
    <t>00586</t>
  </si>
  <si>
    <t>VILLA HERMOSA</t>
  </si>
  <si>
    <t>VERACRUZ</t>
  </si>
  <si>
    <t>0956</t>
  </si>
  <si>
    <t>01528</t>
  </si>
  <si>
    <t>MOCTEZUMA</t>
  </si>
  <si>
    <t>00593</t>
  </si>
  <si>
    <t>1015</t>
  </si>
  <si>
    <t>VALLE DE LA CRUZ</t>
  </si>
  <si>
    <t>0834</t>
  </si>
  <si>
    <t>ROIRAN MORA VEGA</t>
  </si>
  <si>
    <t>01626</t>
  </si>
  <si>
    <t>00596</t>
  </si>
  <si>
    <t>0977</t>
  </si>
  <si>
    <t>02837</t>
  </si>
  <si>
    <t>00597</t>
  </si>
  <si>
    <t>1047</t>
  </si>
  <si>
    <t>02061</t>
  </si>
  <si>
    <t>00598</t>
  </si>
  <si>
    <t>00599</t>
  </si>
  <si>
    <t>00600</t>
  </si>
  <si>
    <t>0762</t>
  </si>
  <si>
    <t>HOLANDA</t>
  </si>
  <si>
    <t>00601</t>
  </si>
  <si>
    <t>0781</t>
  </si>
  <si>
    <t>BOLAS</t>
  </si>
  <si>
    <t>02064</t>
  </si>
  <si>
    <t>02325</t>
  </si>
  <si>
    <t>00602</t>
  </si>
  <si>
    <t>0843</t>
  </si>
  <si>
    <t>02065</t>
  </si>
  <si>
    <t>00603</t>
  </si>
  <si>
    <t>0876</t>
  </si>
  <si>
    <t>LA PIÑERA</t>
  </si>
  <si>
    <t>00914</t>
  </si>
  <si>
    <t>00604</t>
  </si>
  <si>
    <t>00605</t>
  </si>
  <si>
    <t>00606</t>
  </si>
  <si>
    <t>1013</t>
  </si>
  <si>
    <t>02057</t>
  </si>
  <si>
    <t>00607</t>
  </si>
  <si>
    <t>0925</t>
  </si>
  <si>
    <t>02828</t>
  </si>
  <si>
    <t>02526</t>
  </si>
  <si>
    <t>1040</t>
  </si>
  <si>
    <t>EL PUENTE</t>
  </si>
  <si>
    <t>02403</t>
  </si>
  <si>
    <t>0993</t>
  </si>
  <si>
    <t>LAS JUNTAS</t>
  </si>
  <si>
    <t>POTRERO GRANDE</t>
  </si>
  <si>
    <t>00613</t>
  </si>
  <si>
    <t>0950</t>
  </si>
  <si>
    <t>02838</t>
  </si>
  <si>
    <t>00614</t>
  </si>
  <si>
    <t>0755</t>
  </si>
  <si>
    <t>02063</t>
  </si>
  <si>
    <t>02493</t>
  </si>
  <si>
    <t>00615</t>
  </si>
  <si>
    <t>00616</t>
  </si>
  <si>
    <t>00617</t>
  </si>
  <si>
    <t>00618</t>
  </si>
  <si>
    <t>00619</t>
  </si>
  <si>
    <t>00620</t>
  </si>
  <si>
    <t>1051</t>
  </si>
  <si>
    <t>02055</t>
  </si>
  <si>
    <t>00621</t>
  </si>
  <si>
    <t>01510</t>
  </si>
  <si>
    <t>00622</t>
  </si>
  <si>
    <t>00623</t>
  </si>
  <si>
    <t>0860</t>
  </si>
  <si>
    <t>02067</t>
  </si>
  <si>
    <t>00624</t>
  </si>
  <si>
    <t>1035</t>
  </si>
  <si>
    <t>02056</t>
  </si>
  <si>
    <t>00915</t>
  </si>
  <si>
    <t>00625</t>
  </si>
  <si>
    <t>0954</t>
  </si>
  <si>
    <t>00626</t>
  </si>
  <si>
    <t>00627</t>
  </si>
  <si>
    <t>0817</t>
  </si>
  <si>
    <t>CORDONCILLO</t>
  </si>
  <si>
    <t>02739</t>
  </si>
  <si>
    <t>00628</t>
  </si>
  <si>
    <t>0846</t>
  </si>
  <si>
    <t>01627</t>
  </si>
  <si>
    <t>00629</t>
  </si>
  <si>
    <t>GUADALAJARA</t>
  </si>
  <si>
    <t>00630</t>
  </si>
  <si>
    <t>0785</t>
  </si>
  <si>
    <t>CAÑAS</t>
  </si>
  <si>
    <t>03144</t>
  </si>
  <si>
    <t>0999</t>
  </si>
  <si>
    <t>1022</t>
  </si>
  <si>
    <t>0983</t>
  </si>
  <si>
    <t>02465</t>
  </si>
  <si>
    <t>00636</t>
  </si>
  <si>
    <t>0731</t>
  </si>
  <si>
    <t>SONADOR</t>
  </si>
  <si>
    <t>02738</t>
  </si>
  <si>
    <t>00916</t>
  </si>
  <si>
    <t>00637</t>
  </si>
  <si>
    <t>0850</t>
  </si>
  <si>
    <t>MARLEN VARGAS BADILLA</t>
  </si>
  <si>
    <t>02381</t>
  </si>
  <si>
    <t>00918</t>
  </si>
  <si>
    <t>00638</t>
  </si>
  <si>
    <t>00639</t>
  </si>
  <si>
    <t>00640</t>
  </si>
  <si>
    <t>0814</t>
  </si>
  <si>
    <t>CONVENTO</t>
  </si>
  <si>
    <t>02377</t>
  </si>
  <si>
    <t>00917</t>
  </si>
  <si>
    <t>00641</t>
  </si>
  <si>
    <t>1001</t>
  </si>
  <si>
    <t>02756</t>
  </si>
  <si>
    <t>00642</t>
  </si>
  <si>
    <t>00643</t>
  </si>
  <si>
    <t>1038</t>
  </si>
  <si>
    <t>02740</t>
  </si>
  <si>
    <t>00919</t>
  </si>
  <si>
    <t>00644</t>
  </si>
  <si>
    <t>ALTAMIRA</t>
  </si>
  <si>
    <t>00645</t>
  </si>
  <si>
    <t>0754</t>
  </si>
  <si>
    <t>LA SHAMBA</t>
  </si>
  <si>
    <t>01900</t>
  </si>
  <si>
    <t>01876</t>
  </si>
  <si>
    <t>00646</t>
  </si>
  <si>
    <t>00647</t>
  </si>
  <si>
    <t>0943</t>
  </si>
  <si>
    <t>02054</t>
  </si>
  <si>
    <t>01476</t>
  </si>
  <si>
    <t>00648</t>
  </si>
  <si>
    <t>0959</t>
  </si>
  <si>
    <t>02053</t>
  </si>
  <si>
    <t>01955</t>
  </si>
  <si>
    <t>0796</t>
  </si>
  <si>
    <t>01629</t>
  </si>
  <si>
    <t>01784</t>
  </si>
  <si>
    <t>00650</t>
  </si>
  <si>
    <t>1011</t>
  </si>
  <si>
    <t>01630</t>
  </si>
  <si>
    <t>01954</t>
  </si>
  <si>
    <t>00651</t>
  </si>
  <si>
    <t>0808</t>
  </si>
  <si>
    <t>01916</t>
  </si>
  <si>
    <t>02322</t>
  </si>
  <si>
    <t>00652</t>
  </si>
  <si>
    <t>0833</t>
  </si>
  <si>
    <t>01039</t>
  </si>
  <si>
    <t>01276</t>
  </si>
  <si>
    <t>00653</t>
  </si>
  <si>
    <t>00654</t>
  </si>
  <si>
    <t>0806</t>
  </si>
  <si>
    <t>03007</t>
  </si>
  <si>
    <t>01706</t>
  </si>
  <si>
    <t>00655</t>
  </si>
  <si>
    <t>0821</t>
  </si>
  <si>
    <t>01455</t>
  </si>
  <si>
    <t>00656</t>
  </si>
  <si>
    <t>02321</t>
  </si>
  <si>
    <t>00657</t>
  </si>
  <si>
    <t>00659</t>
  </si>
  <si>
    <t>EL PROGRESO</t>
  </si>
  <si>
    <t>00660</t>
  </si>
  <si>
    <t>02186</t>
  </si>
  <si>
    <t>00661</t>
  </si>
  <si>
    <t>0816</t>
  </si>
  <si>
    <t>EL VERGEL</t>
  </si>
  <si>
    <t>02839</t>
  </si>
  <si>
    <t>00923</t>
  </si>
  <si>
    <t>00662</t>
  </si>
  <si>
    <t>00663</t>
  </si>
  <si>
    <t>00665</t>
  </si>
  <si>
    <t>01278</t>
  </si>
  <si>
    <t>1054</t>
  </si>
  <si>
    <t>QUEBRADA BONITA</t>
  </si>
  <si>
    <t>02417</t>
  </si>
  <si>
    <t>01475</t>
  </si>
  <si>
    <t>0815</t>
  </si>
  <si>
    <t>COLORADO</t>
  </si>
  <si>
    <t>BIOLLEY</t>
  </si>
  <si>
    <t>02378</t>
  </si>
  <si>
    <t>01155</t>
  </si>
  <si>
    <t>1060</t>
  </si>
  <si>
    <t>LA PUNA</t>
  </si>
  <si>
    <t>02468</t>
  </si>
  <si>
    <t>0894</t>
  </si>
  <si>
    <t>LAS VUELTAS</t>
  </si>
  <si>
    <t>00693</t>
  </si>
  <si>
    <t>0935</t>
  </si>
  <si>
    <t>01631</t>
  </si>
  <si>
    <t>1036</t>
  </si>
  <si>
    <t>01976</t>
  </si>
  <si>
    <t>01157</t>
  </si>
  <si>
    <t>0942</t>
  </si>
  <si>
    <t>01456</t>
  </si>
  <si>
    <t>1000</t>
  </si>
  <si>
    <t>JUAN RAFAEL MORA PORRAS</t>
  </si>
  <si>
    <t>01632</t>
  </si>
  <si>
    <t>00924</t>
  </si>
  <si>
    <t>0804</t>
  </si>
  <si>
    <t>01785</t>
  </si>
  <si>
    <t>01786</t>
  </si>
  <si>
    <t>02237</t>
  </si>
  <si>
    <t>0835</t>
  </si>
  <si>
    <t>02227</t>
  </si>
  <si>
    <t>0847</t>
  </si>
  <si>
    <t>BRAZO DE ORO</t>
  </si>
  <si>
    <t>02970</t>
  </si>
  <si>
    <t>01787</t>
  </si>
  <si>
    <t>00692</t>
  </si>
  <si>
    <t>3089</t>
  </si>
  <si>
    <t>IRIGUI</t>
  </si>
  <si>
    <t>03225</t>
  </si>
  <si>
    <t>1032</t>
  </si>
  <si>
    <t>CAPRI</t>
  </si>
  <si>
    <t>02741</t>
  </si>
  <si>
    <t>01789</t>
  </si>
  <si>
    <t>1034</t>
  </si>
  <si>
    <t>02469</t>
  </si>
  <si>
    <t>00698</t>
  </si>
  <si>
    <t>00699</t>
  </si>
  <si>
    <t>PALMIRA</t>
  </si>
  <si>
    <t>1078</t>
  </si>
  <si>
    <t>02386</t>
  </si>
  <si>
    <t>00702</t>
  </si>
  <si>
    <t>0812</t>
  </si>
  <si>
    <t>00703</t>
  </si>
  <si>
    <t>0905</t>
  </si>
  <si>
    <t>02743</t>
  </si>
  <si>
    <t>00704</t>
  </si>
  <si>
    <t>00705</t>
  </si>
  <si>
    <t>0906</t>
  </si>
  <si>
    <t>03238</t>
  </si>
  <si>
    <t>00925</t>
  </si>
  <si>
    <t>00706</t>
  </si>
  <si>
    <t>CEDRAL</t>
  </si>
  <si>
    <t>02123</t>
  </si>
  <si>
    <t>00707</t>
  </si>
  <si>
    <t>00708</t>
  </si>
  <si>
    <t>02496</t>
  </si>
  <si>
    <t>00709</t>
  </si>
  <si>
    <t>0857</t>
  </si>
  <si>
    <t>GUAGARAL</t>
  </si>
  <si>
    <t>02745</t>
  </si>
  <si>
    <t>02181</t>
  </si>
  <si>
    <t>00710</t>
  </si>
  <si>
    <t>02498</t>
  </si>
  <si>
    <t>00711</t>
  </si>
  <si>
    <t>02180</t>
  </si>
  <si>
    <t>00712</t>
  </si>
  <si>
    <t>FILADELFIA</t>
  </si>
  <si>
    <t>00713</t>
  </si>
  <si>
    <t>00714</t>
  </si>
  <si>
    <t>LA VIRGEN</t>
  </si>
  <si>
    <t>00715</t>
  </si>
  <si>
    <t>00717</t>
  </si>
  <si>
    <t>02418</t>
  </si>
  <si>
    <t>1105</t>
  </si>
  <si>
    <t>01158</t>
  </si>
  <si>
    <t>1154</t>
  </si>
  <si>
    <t>JOSE MANUEL HERRERA SALAS</t>
  </si>
  <si>
    <t>CARRIZAL</t>
  </si>
  <si>
    <t>00876</t>
  </si>
  <si>
    <t>01590</t>
  </si>
  <si>
    <t>1232</t>
  </si>
  <si>
    <t>01159</t>
  </si>
  <si>
    <t>01571</t>
  </si>
  <si>
    <t>1114</t>
  </si>
  <si>
    <t>LEON CORTES CASTRO</t>
  </si>
  <si>
    <t>1110</t>
  </si>
  <si>
    <t>1104</t>
  </si>
  <si>
    <t>BERNARDO SOTO ALFARO</t>
  </si>
  <si>
    <t>00955</t>
  </si>
  <si>
    <t>1112</t>
  </si>
  <si>
    <t>ASCENSION ESQUIVEL IBARRA</t>
  </si>
  <si>
    <t>FLORY CECILIA LEON RODRIGUEZ</t>
  </si>
  <si>
    <t>1083</t>
  </si>
  <si>
    <t>AEROPUERTO</t>
  </si>
  <si>
    <t>00733</t>
  </si>
  <si>
    <t>1192</t>
  </si>
  <si>
    <t>DAVID GONZALEZ ALFARO</t>
  </si>
  <si>
    <t>1235</t>
  </si>
  <si>
    <t>INVU LAS CAÑAS</t>
  </si>
  <si>
    <t>00735</t>
  </si>
  <si>
    <t>1099</t>
  </si>
  <si>
    <t>01160</t>
  </si>
  <si>
    <t>00736</t>
  </si>
  <si>
    <t>00737</t>
  </si>
  <si>
    <t>1143</t>
  </si>
  <si>
    <t>1177</t>
  </si>
  <si>
    <t>01040</t>
  </si>
  <si>
    <t>00739</t>
  </si>
  <si>
    <t>1085</t>
  </si>
  <si>
    <t>MIGUEL HIDALGO BASTOS</t>
  </si>
  <si>
    <t>01255</t>
  </si>
  <si>
    <t>1241</t>
  </si>
  <si>
    <t>UNION DE ROSALES</t>
  </si>
  <si>
    <t>RITA IRENE VEGA ALPIZAR</t>
  </si>
  <si>
    <t>00741</t>
  </si>
  <si>
    <t>1097</t>
  </si>
  <si>
    <t>NICOLAS CHACON VARGAS</t>
  </si>
  <si>
    <t>01472</t>
  </si>
  <si>
    <t>00742</t>
  </si>
  <si>
    <t>1132</t>
  </si>
  <si>
    <t>MARIO AGÜERO GONZALEZ</t>
  </si>
  <si>
    <t>VANESSA MENESES VILLALOBOS</t>
  </si>
  <si>
    <t>01474</t>
  </si>
  <si>
    <t>00743</t>
  </si>
  <si>
    <t>1133</t>
  </si>
  <si>
    <t>01473</t>
  </si>
  <si>
    <t>1141</t>
  </si>
  <si>
    <t>SILVIA MONTERO ZAMORA</t>
  </si>
  <si>
    <t>00745</t>
  </si>
  <si>
    <t>1171</t>
  </si>
  <si>
    <t>ENRIQUE RIBA MORELLA</t>
  </si>
  <si>
    <t>00956</t>
  </si>
  <si>
    <t>1193</t>
  </si>
  <si>
    <t>ERMIDA BLANCO GONZALEZ</t>
  </si>
  <si>
    <t>1194</t>
  </si>
  <si>
    <t>TIMOLEON MORERA SOTO</t>
  </si>
  <si>
    <t>00798</t>
  </si>
  <si>
    <t>1135</t>
  </si>
  <si>
    <t>CARBONAL</t>
  </si>
  <si>
    <t>01163</t>
  </si>
  <si>
    <t>1156</t>
  </si>
  <si>
    <t>ITIQUIS</t>
  </si>
  <si>
    <t>1225</t>
  </si>
  <si>
    <t>LUIS SIBAJA GARCIA</t>
  </si>
  <si>
    <t>1088</t>
  </si>
  <si>
    <t>MARYCEL ARTAVIA ALVAREZ</t>
  </si>
  <si>
    <t>01464</t>
  </si>
  <si>
    <t>1199</t>
  </si>
  <si>
    <t>ALBERTO ECHANDI MONTERO</t>
  </si>
  <si>
    <t>1197</t>
  </si>
  <si>
    <t>1144</t>
  </si>
  <si>
    <t>GUACIMA</t>
  </si>
  <si>
    <t>EL COCO</t>
  </si>
  <si>
    <t>1163</t>
  </si>
  <si>
    <t>01164</t>
  </si>
  <si>
    <t>1180</t>
  </si>
  <si>
    <t>ONCE DE ABRIL</t>
  </si>
  <si>
    <t>1159</t>
  </si>
  <si>
    <t>JESUS OCAÑA ROJAS</t>
  </si>
  <si>
    <t>1124</t>
  </si>
  <si>
    <t>ROXANA QUESADA VARGAS</t>
  </si>
  <si>
    <t>1148</t>
  </si>
  <si>
    <t>1167</t>
  </si>
  <si>
    <t>GABRIELA MISTRAL</t>
  </si>
  <si>
    <t>1237</t>
  </si>
  <si>
    <t>WILLIAM BADILLA MURILLO</t>
  </si>
  <si>
    <t>1107</t>
  </si>
  <si>
    <t>PACTO DEL JOCOTE</t>
  </si>
  <si>
    <t>GEOVANNY GUERRERO AVILA</t>
  </si>
  <si>
    <t>1221</t>
  </si>
  <si>
    <t>JULIA FERNANDEZ RODRIGUEZ</t>
  </si>
  <si>
    <t>1178</t>
  </si>
  <si>
    <t>MAURILIO SOTO ALFARO</t>
  </si>
  <si>
    <t>1092</t>
  </si>
  <si>
    <t>JOSE MIGUEL ZUMBADO SOTO</t>
  </si>
  <si>
    <t>CATALINA HERRERA MURILLO</t>
  </si>
  <si>
    <t>1115</t>
  </si>
  <si>
    <t>RINCON DE CACAO</t>
  </si>
  <si>
    <t>00771</t>
  </si>
  <si>
    <t>1117</t>
  </si>
  <si>
    <t>DANIEL FCO VARGAS SALAS</t>
  </si>
  <si>
    <t>00863</t>
  </si>
  <si>
    <t>01465</t>
  </si>
  <si>
    <t>00772</t>
  </si>
  <si>
    <t>1118</t>
  </si>
  <si>
    <t>VICTOR ARGÜELLO MURILLO</t>
  </si>
  <si>
    <t>TURRUCARES</t>
  </si>
  <si>
    <t>CEBADILLA</t>
  </si>
  <si>
    <t>01166</t>
  </si>
  <si>
    <t>00773</t>
  </si>
  <si>
    <t>1120</t>
  </si>
  <si>
    <t>LUZ MARINA MEZA COLLADO</t>
  </si>
  <si>
    <t>01500</t>
  </si>
  <si>
    <t>00774</t>
  </si>
  <si>
    <t>1164</t>
  </si>
  <si>
    <t>JULIA FERNANDEZ DE CORTES</t>
  </si>
  <si>
    <t>00775</t>
  </si>
  <si>
    <t>1185</t>
  </si>
  <si>
    <t>01167</t>
  </si>
  <si>
    <t>00776</t>
  </si>
  <si>
    <t>1226</t>
  </si>
  <si>
    <t>SILVESTRE ROJAS MURILLO</t>
  </si>
  <si>
    <t>00777</t>
  </si>
  <si>
    <t>1229</t>
  </si>
  <si>
    <t>00778</t>
  </si>
  <si>
    <t>1113</t>
  </si>
  <si>
    <t>00779</t>
  </si>
  <si>
    <t>1230</t>
  </si>
  <si>
    <t>00780</t>
  </si>
  <si>
    <t>1142</t>
  </si>
  <si>
    <t>00781</t>
  </si>
  <si>
    <t>1227</t>
  </si>
  <si>
    <t>00782</t>
  </si>
  <si>
    <t>1182</t>
  </si>
  <si>
    <t>EDUARDO PINTO HERNANDEZ</t>
  </si>
  <si>
    <t>00783</t>
  </si>
  <si>
    <t>1130</t>
  </si>
  <si>
    <t>SANTA RITA</t>
  </si>
  <si>
    <t>MARTIN ROJAS ALFARO</t>
  </si>
  <si>
    <t>00784</t>
  </si>
  <si>
    <t>1189</t>
  </si>
  <si>
    <t>RICARDO FERNANDEZ GUARDIA</t>
  </si>
  <si>
    <t>LA GARITA</t>
  </si>
  <si>
    <t>00785</t>
  </si>
  <si>
    <t>1160</t>
  </si>
  <si>
    <t>1094</t>
  </si>
  <si>
    <t>01654</t>
  </si>
  <si>
    <t>1111</t>
  </si>
  <si>
    <t>SAN ROQUE</t>
  </si>
  <si>
    <t>00789</t>
  </si>
  <si>
    <t>1165</t>
  </si>
  <si>
    <t>FRANCISCO ALFARO ROJAS</t>
  </si>
  <si>
    <t>00804</t>
  </si>
  <si>
    <t>00790</t>
  </si>
  <si>
    <t>1184</t>
  </si>
  <si>
    <t>PUENTE DE PIEDRA</t>
  </si>
  <si>
    <t>00963</t>
  </si>
  <si>
    <t>00791</t>
  </si>
  <si>
    <t>1146</t>
  </si>
  <si>
    <t>JULIO PEÑA MORUA</t>
  </si>
  <si>
    <t>MARCELA CESPEDES GONZALEZ</t>
  </si>
  <si>
    <t>00792</t>
  </si>
  <si>
    <t>1169</t>
  </si>
  <si>
    <t>RAMON HERRERO VITORIA</t>
  </si>
  <si>
    <t>01591</t>
  </si>
  <si>
    <t>1214</t>
  </si>
  <si>
    <t>OTTO KOPPER STEFFENS</t>
  </si>
  <si>
    <t>00794</t>
  </si>
  <si>
    <t>1190</t>
  </si>
  <si>
    <t>JUAN ARRIETA MIRANDA</t>
  </si>
  <si>
    <t>00795</t>
  </si>
  <si>
    <t>1238</t>
  </si>
  <si>
    <t>01477</t>
  </si>
  <si>
    <t>1084</t>
  </si>
  <si>
    <t>ALFREDO GOMEZ ZAMORA</t>
  </si>
  <si>
    <t>1209</t>
  </si>
  <si>
    <t>SAN MIGUEL ABAJO</t>
  </si>
  <si>
    <t>01256</t>
  </si>
  <si>
    <t>1215</t>
  </si>
  <si>
    <t>01259</t>
  </si>
  <si>
    <t>1082</t>
  </si>
  <si>
    <t>00800</t>
  </si>
  <si>
    <t>1191</t>
  </si>
  <si>
    <t>01466</t>
  </si>
  <si>
    <t>1213</t>
  </si>
  <si>
    <t>ALICE MOYA RODRIGUEZ</t>
  </si>
  <si>
    <t>1152</t>
  </si>
  <si>
    <t>EULOGIA RUIZ RUIZ</t>
  </si>
  <si>
    <t>00803</t>
  </si>
  <si>
    <t>1208</t>
  </si>
  <si>
    <t>02203</t>
  </si>
  <si>
    <t>01257</t>
  </si>
  <si>
    <t>1081</t>
  </si>
  <si>
    <t>GUATUSA</t>
  </si>
  <si>
    <t>00960</t>
  </si>
  <si>
    <t>1211</t>
  </si>
  <si>
    <t>LUIS RODRIGUEZ SALAS</t>
  </si>
  <si>
    <t>1223</t>
  </si>
  <si>
    <t>SANTA GERTRUDIS SUR</t>
  </si>
  <si>
    <t>01424</t>
  </si>
  <si>
    <t>00808</t>
  </si>
  <si>
    <t>1109</t>
  </si>
  <si>
    <t>CARLOS MARIA RODRIGUEZ</t>
  </si>
  <si>
    <t>00867</t>
  </si>
  <si>
    <t>00810</t>
  </si>
  <si>
    <t>1131</t>
  </si>
  <si>
    <t>I.M.A.S.</t>
  </si>
  <si>
    <t>01170</t>
  </si>
  <si>
    <t>1222</t>
  </si>
  <si>
    <t>URBANO OVIEDO ALFARO</t>
  </si>
  <si>
    <t>1137</t>
  </si>
  <si>
    <t>POASITO</t>
  </si>
  <si>
    <t>01044</t>
  </si>
  <si>
    <t>00813</t>
  </si>
  <si>
    <t>1196</t>
  </si>
  <si>
    <t>01481</t>
  </si>
  <si>
    <t>1204</t>
  </si>
  <si>
    <t>1205</t>
  </si>
  <si>
    <t>01482</t>
  </si>
  <si>
    <t>1224</t>
  </si>
  <si>
    <t>00860</t>
  </si>
  <si>
    <t>00818</t>
  </si>
  <si>
    <t>1149</t>
  </si>
  <si>
    <t>ANA ISABEL HIDALGO ALFARO</t>
  </si>
  <si>
    <t>00819</t>
  </si>
  <si>
    <t>1106</t>
  </si>
  <si>
    <t>02106</t>
  </si>
  <si>
    <t>00820</t>
  </si>
  <si>
    <t>1121</t>
  </si>
  <si>
    <t>CHILAMATE</t>
  </si>
  <si>
    <t>00837</t>
  </si>
  <si>
    <t>1134</t>
  </si>
  <si>
    <t>FRAIJANES</t>
  </si>
  <si>
    <t>01480</t>
  </si>
  <si>
    <t>00822</t>
  </si>
  <si>
    <t>3697</t>
  </si>
  <si>
    <t>TARCOLES</t>
  </si>
  <si>
    <t>01926</t>
  </si>
  <si>
    <t>00823</t>
  </si>
  <si>
    <t>3727</t>
  </si>
  <si>
    <t>01308</t>
  </si>
  <si>
    <t>00824</t>
  </si>
  <si>
    <t>1103</t>
  </si>
  <si>
    <t>BARTOLOME ANDROVETTO GARELLO</t>
  </si>
  <si>
    <t>02858</t>
  </si>
  <si>
    <t>01589</t>
  </si>
  <si>
    <t>1128</t>
  </si>
  <si>
    <t>ARTURO QUIROS CARRANZA</t>
  </si>
  <si>
    <t>00958</t>
  </si>
  <si>
    <t>00826</t>
  </si>
  <si>
    <t>1129</t>
  </si>
  <si>
    <t>ROBERTO CASTRO VARGAS</t>
  </si>
  <si>
    <t>CUATRO ESQUINAS</t>
  </si>
  <si>
    <t>01484</t>
  </si>
  <si>
    <t>02527</t>
  </si>
  <si>
    <t>3723</t>
  </si>
  <si>
    <t>HACIENDA JACO</t>
  </si>
  <si>
    <t>JACO</t>
  </si>
  <si>
    <t>02701</t>
  </si>
  <si>
    <t>1122</t>
  </si>
  <si>
    <t>LA CEIBA</t>
  </si>
  <si>
    <t>00912</t>
  </si>
  <si>
    <t>1155</t>
  </si>
  <si>
    <t>HACIENDA VIEJA</t>
  </si>
  <si>
    <t>00962</t>
  </si>
  <si>
    <t>3737</t>
  </si>
  <si>
    <t>01146</t>
  </si>
  <si>
    <t>3739</t>
  </si>
  <si>
    <t>CENTRAL DE JACO</t>
  </si>
  <si>
    <t>00832</t>
  </si>
  <si>
    <t>1158</t>
  </si>
  <si>
    <t>ROGELIO SOTELA BONILLA</t>
  </si>
  <si>
    <t>01173</t>
  </si>
  <si>
    <t>1170</t>
  </si>
  <si>
    <t>LABRADOR</t>
  </si>
  <si>
    <t>01483</t>
  </si>
  <si>
    <t>00834</t>
  </si>
  <si>
    <t>1181</t>
  </si>
  <si>
    <t>02102</t>
  </si>
  <si>
    <t>00835</t>
  </si>
  <si>
    <t>3763</t>
  </si>
  <si>
    <t>QUEBRADA AMARILLA</t>
  </si>
  <si>
    <t>02504</t>
  </si>
  <si>
    <t>00836</t>
  </si>
  <si>
    <t>1201</t>
  </si>
  <si>
    <t>02661</t>
  </si>
  <si>
    <t>1186</t>
  </si>
  <si>
    <t>RAMADAS</t>
  </si>
  <si>
    <t>01588</t>
  </si>
  <si>
    <t>00838</t>
  </si>
  <si>
    <t>00839</t>
  </si>
  <si>
    <t>1228</t>
  </si>
  <si>
    <t>TOBIAS GUZMAN BRENES</t>
  </si>
  <si>
    <t>LA LIBERTAD</t>
  </si>
  <si>
    <t>00843</t>
  </si>
  <si>
    <t>00844</t>
  </si>
  <si>
    <t>00847</t>
  </si>
  <si>
    <t>3764</t>
  </si>
  <si>
    <t>QUEBRADA GANADO</t>
  </si>
  <si>
    <t>01093</t>
  </si>
  <si>
    <t>1175</t>
  </si>
  <si>
    <t>RAMONA SOSA MORENO</t>
  </si>
  <si>
    <t>1086</t>
  </si>
  <si>
    <t>02859</t>
  </si>
  <si>
    <t>1093</t>
  </si>
  <si>
    <t>ALTOS DE NARANJO</t>
  </si>
  <si>
    <t>01486</t>
  </si>
  <si>
    <t>1126</t>
  </si>
  <si>
    <t>THOMAS JEFFERSON</t>
  </si>
  <si>
    <t>01120</t>
  </si>
  <si>
    <t>1150</t>
  </si>
  <si>
    <t>TOMAS SANDOVAL</t>
  </si>
  <si>
    <t>00899</t>
  </si>
  <si>
    <t>02072</t>
  </si>
  <si>
    <t>1151</t>
  </si>
  <si>
    <t>ESTANQUILLOS</t>
  </si>
  <si>
    <t>JESUS</t>
  </si>
  <si>
    <t>01487</t>
  </si>
  <si>
    <t>1157</t>
  </si>
  <si>
    <t>JESUS DE ATENAS</t>
  </si>
  <si>
    <t>01708</t>
  </si>
  <si>
    <t>1172</t>
  </si>
  <si>
    <t>01171</t>
  </si>
  <si>
    <t>1176</t>
  </si>
  <si>
    <t>01489</t>
  </si>
  <si>
    <t>01585</t>
  </si>
  <si>
    <t>1179</t>
  </si>
  <si>
    <t>01574</t>
  </si>
  <si>
    <t>00861</t>
  </si>
  <si>
    <t>1195</t>
  </si>
  <si>
    <t>SABANA LARGA</t>
  </si>
  <si>
    <t>01490</t>
  </si>
  <si>
    <t>00862</t>
  </si>
  <si>
    <t>1200</t>
  </si>
  <si>
    <t>01491</t>
  </si>
  <si>
    <t>1202</t>
  </si>
  <si>
    <t>1203</t>
  </si>
  <si>
    <t>SAN JOSE SUR</t>
  </si>
  <si>
    <t>01492</t>
  </si>
  <si>
    <t>1136</t>
  </si>
  <si>
    <t>02268</t>
  </si>
  <si>
    <t>1231</t>
  </si>
  <si>
    <t>NUEVA DE LOS ALTOS</t>
  </si>
  <si>
    <t>01493</t>
  </si>
  <si>
    <t>00868</t>
  </si>
  <si>
    <t>1089</t>
  </si>
  <si>
    <t>ALTO LOPEZ</t>
  </si>
  <si>
    <t>01534</t>
  </si>
  <si>
    <t>1216</t>
  </si>
  <si>
    <t>SANTA EULALIA</t>
  </si>
  <si>
    <t>01172</t>
  </si>
  <si>
    <t>00871</t>
  </si>
  <si>
    <t>1119</t>
  </si>
  <si>
    <t>CENTRAL DE ATENAS</t>
  </si>
  <si>
    <t>GUACIMO</t>
  </si>
  <si>
    <t>1166</t>
  </si>
  <si>
    <t>LA BALSA</t>
  </si>
  <si>
    <t>01488</t>
  </si>
  <si>
    <t>1292</t>
  </si>
  <si>
    <t>01608</t>
  </si>
  <si>
    <t>02210</t>
  </si>
  <si>
    <t>1320</t>
  </si>
  <si>
    <t>LLANO BRENES</t>
  </si>
  <si>
    <t>01607</t>
  </si>
  <si>
    <t>02207</t>
  </si>
  <si>
    <t>00877</t>
  </si>
  <si>
    <t>1327</t>
  </si>
  <si>
    <t>MACARIO VALVERDE MADRIGAL</t>
  </si>
  <si>
    <t>00878</t>
  </si>
  <si>
    <t>1369</t>
  </si>
  <si>
    <t>00879</t>
  </si>
  <si>
    <t>LA SABANA</t>
  </si>
  <si>
    <t>00880</t>
  </si>
  <si>
    <t>1335</t>
  </si>
  <si>
    <t>00999</t>
  </si>
  <si>
    <t>00881</t>
  </si>
  <si>
    <t>00882</t>
  </si>
  <si>
    <t>1355</t>
  </si>
  <si>
    <t>MIXTA SAN RAFAEL</t>
  </si>
  <si>
    <t>01287</t>
  </si>
  <si>
    <t>00969</t>
  </si>
  <si>
    <t>1247</t>
  </si>
  <si>
    <t>1333</t>
  </si>
  <si>
    <t>XENIA ROJAS CAMPOS</t>
  </si>
  <si>
    <t>02507</t>
  </si>
  <si>
    <t>00885</t>
  </si>
  <si>
    <t>1352</t>
  </si>
  <si>
    <t>01097</t>
  </si>
  <si>
    <t>1357</t>
  </si>
  <si>
    <t>01735</t>
  </si>
  <si>
    <t>00887</t>
  </si>
  <si>
    <t>00888</t>
  </si>
  <si>
    <t>1371</t>
  </si>
  <si>
    <t>MANUEL BARBOZA CASCANTE</t>
  </si>
  <si>
    <t>1253</t>
  </si>
  <si>
    <t>01139</t>
  </si>
  <si>
    <t>1280</t>
  </si>
  <si>
    <t>VALLE AZUL</t>
  </si>
  <si>
    <t>01361</t>
  </si>
  <si>
    <t>01917</t>
  </si>
  <si>
    <t>LOS LAGOS</t>
  </si>
  <si>
    <t>00895</t>
  </si>
  <si>
    <t>1291</t>
  </si>
  <si>
    <t>01736</t>
  </si>
  <si>
    <t>00896</t>
  </si>
  <si>
    <t>00897</t>
  </si>
  <si>
    <t>1312</t>
  </si>
  <si>
    <t>02662</t>
  </si>
  <si>
    <t>00898</t>
  </si>
  <si>
    <t>03092</t>
  </si>
  <si>
    <t>1331</t>
  </si>
  <si>
    <t>MERCEDES QUESADA QUESADA</t>
  </si>
  <si>
    <t>1323</t>
  </si>
  <si>
    <t>LOS CRIQUES</t>
  </si>
  <si>
    <t>02945</t>
  </si>
  <si>
    <t>1343</t>
  </si>
  <si>
    <t>01138</t>
  </si>
  <si>
    <t>01306</t>
  </si>
  <si>
    <t>00902</t>
  </si>
  <si>
    <t>1338</t>
  </si>
  <si>
    <t>02869</t>
  </si>
  <si>
    <t>00903</t>
  </si>
  <si>
    <t>00904</t>
  </si>
  <si>
    <t>1252</t>
  </si>
  <si>
    <t>03161</t>
  </si>
  <si>
    <t>00905</t>
  </si>
  <si>
    <t>1265</t>
  </si>
  <si>
    <t>02870</t>
  </si>
  <si>
    <t>00906</t>
  </si>
  <si>
    <t>1283</t>
  </si>
  <si>
    <t>01289</t>
  </si>
  <si>
    <t>00907</t>
  </si>
  <si>
    <t>1308</t>
  </si>
  <si>
    <t>1330</t>
  </si>
  <si>
    <t>MANUEL QUESADA BASTOS</t>
  </si>
  <si>
    <t>1337</t>
  </si>
  <si>
    <t>NAUTILIO ACOSTA PIEPPER</t>
  </si>
  <si>
    <t>01292</t>
  </si>
  <si>
    <t>1366</t>
  </si>
  <si>
    <t>COOPEZAMORA</t>
  </si>
  <si>
    <t>03093</t>
  </si>
  <si>
    <t>02508</t>
  </si>
  <si>
    <t>1427</t>
  </si>
  <si>
    <t>02235</t>
  </si>
  <si>
    <t>1244</t>
  </si>
  <si>
    <t>GERARDO BADILLA MORA</t>
  </si>
  <si>
    <t>1268</t>
  </si>
  <si>
    <t>YADIRA GAMBOA ALFARO</t>
  </si>
  <si>
    <t>02319</t>
  </si>
  <si>
    <t>1287</t>
  </si>
  <si>
    <t>ERMELINDA MORA CARVAJAL</t>
  </si>
  <si>
    <t>02664</t>
  </si>
  <si>
    <t>1309</t>
  </si>
  <si>
    <t>02948</t>
  </si>
  <si>
    <t>01091</t>
  </si>
  <si>
    <t>1334</t>
  </si>
  <si>
    <t>01087</t>
  </si>
  <si>
    <t>1361</t>
  </si>
  <si>
    <t>01610</t>
  </si>
  <si>
    <t>01737</t>
  </si>
  <si>
    <t>01503</t>
  </si>
  <si>
    <t>01688</t>
  </si>
  <si>
    <t>1274</t>
  </si>
  <si>
    <t>DR. CARLOS LUIS VALVERDE VEGA</t>
  </si>
  <si>
    <t>02320</t>
  </si>
  <si>
    <t>01502</t>
  </si>
  <si>
    <t>1344</t>
  </si>
  <si>
    <t>QUEBRADILLAS</t>
  </si>
  <si>
    <t>02947</t>
  </si>
  <si>
    <t>01082</t>
  </si>
  <si>
    <t>1306</t>
  </si>
  <si>
    <t>LA CONSTANCIA</t>
  </si>
  <si>
    <t>EL EMPALME</t>
  </si>
  <si>
    <t>02445</t>
  </si>
  <si>
    <t>1311</t>
  </si>
  <si>
    <t>02663</t>
  </si>
  <si>
    <t>01092</t>
  </si>
  <si>
    <t>00929</t>
  </si>
  <si>
    <t>1353</t>
  </si>
  <si>
    <t>CARLOS ALVARADO LEDEZMA</t>
  </si>
  <si>
    <t>01090</t>
  </si>
  <si>
    <t>1264</t>
  </si>
  <si>
    <t>02124</t>
  </si>
  <si>
    <t>1310</t>
  </si>
  <si>
    <t>LA LUISA</t>
  </si>
  <si>
    <t>01295</t>
  </si>
  <si>
    <t>01740</t>
  </si>
  <si>
    <t>1342</t>
  </si>
  <si>
    <t>PETERS</t>
  </si>
  <si>
    <t>00934</t>
  </si>
  <si>
    <t>1206</t>
  </si>
  <si>
    <t>00957</t>
  </si>
  <si>
    <t>1360</t>
  </si>
  <si>
    <t>EULOGIO SALAZAR LARA</t>
  </si>
  <si>
    <t>1207</t>
  </si>
  <si>
    <t>01296</t>
  </si>
  <si>
    <t>01656</t>
  </si>
  <si>
    <t>00938</t>
  </si>
  <si>
    <t>1362</t>
  </si>
  <si>
    <t>01140</t>
  </si>
  <si>
    <t>00939</t>
  </si>
  <si>
    <t>1233</t>
  </si>
  <si>
    <t>EL CAJON</t>
  </si>
  <si>
    <t>CRISTHIAN PICADO HIDALGO</t>
  </si>
  <si>
    <t>01611</t>
  </si>
  <si>
    <t>00940</t>
  </si>
  <si>
    <t>1173</t>
  </si>
  <si>
    <t>1354</t>
  </si>
  <si>
    <t>00942</t>
  </si>
  <si>
    <t>1367</t>
  </si>
  <si>
    <t>CALLE SAN MIGUEL</t>
  </si>
  <si>
    <t>01687</t>
  </si>
  <si>
    <t>TORO AMARILLO</t>
  </si>
  <si>
    <t>1372</t>
  </si>
  <si>
    <t>01879</t>
  </si>
  <si>
    <t>01738</t>
  </si>
  <si>
    <t>00945</t>
  </si>
  <si>
    <t>1272</t>
  </si>
  <si>
    <t>01612</t>
  </si>
  <si>
    <t>1301</t>
  </si>
  <si>
    <t>01012</t>
  </si>
  <si>
    <t>00947</t>
  </si>
  <si>
    <t>1307</t>
  </si>
  <si>
    <t>LA CUEVA</t>
  </si>
  <si>
    <t>01990</t>
  </si>
  <si>
    <t>1326</t>
  </si>
  <si>
    <t>01301</t>
  </si>
  <si>
    <t>1302</t>
  </si>
  <si>
    <t>00950</t>
  </si>
  <si>
    <t>1341</t>
  </si>
  <si>
    <t>PALMITOS</t>
  </si>
  <si>
    <t>1348</t>
  </si>
  <si>
    <t>00952</t>
  </si>
  <si>
    <t>1356</t>
  </si>
  <si>
    <t>01303</t>
  </si>
  <si>
    <t>00953</t>
  </si>
  <si>
    <t>1363</t>
  </si>
  <si>
    <t>01033</t>
  </si>
  <si>
    <t>00954</t>
  </si>
  <si>
    <t>1245</t>
  </si>
  <si>
    <t>1347</t>
  </si>
  <si>
    <t>SAN JUANILLO</t>
  </si>
  <si>
    <t>1358</t>
  </si>
  <si>
    <t>SANTIAGO CRESPO CALVO</t>
  </si>
  <si>
    <t>1319</t>
  </si>
  <si>
    <t>01880</t>
  </si>
  <si>
    <t>1325</t>
  </si>
  <si>
    <t>LOS ROBLES</t>
  </si>
  <si>
    <t>1332</t>
  </si>
  <si>
    <t>MIGUEL CARBALLO CORRALES</t>
  </si>
  <si>
    <t>01302</t>
  </si>
  <si>
    <t>1256</t>
  </si>
  <si>
    <t>01304</t>
  </si>
  <si>
    <t>01001</t>
  </si>
  <si>
    <t>1364</t>
  </si>
  <si>
    <t>SANTA MARGARITA</t>
  </si>
  <si>
    <t>01751</t>
  </si>
  <si>
    <t>02336</t>
  </si>
  <si>
    <t>00964</t>
  </si>
  <si>
    <t>1370</t>
  </si>
  <si>
    <t>01613</t>
  </si>
  <si>
    <t>00965</t>
  </si>
  <si>
    <t>1285</t>
  </si>
  <si>
    <t>01098</t>
  </si>
  <si>
    <t>00966</t>
  </si>
  <si>
    <t>1271</t>
  </si>
  <si>
    <t>01010</t>
  </si>
  <si>
    <t>00967</t>
  </si>
  <si>
    <t>1315</t>
  </si>
  <si>
    <t>SAN MIGUEL OESTE</t>
  </si>
  <si>
    <t>01305</t>
  </si>
  <si>
    <t>01689</t>
  </si>
  <si>
    <t>1345</t>
  </si>
  <si>
    <t>01007</t>
  </si>
  <si>
    <t>1270</t>
  </si>
  <si>
    <t>CALLE VARGAS</t>
  </si>
  <si>
    <t>00970</t>
  </si>
  <si>
    <t>1299</t>
  </si>
  <si>
    <t>1324</t>
  </si>
  <si>
    <t>01881</t>
  </si>
  <si>
    <t>01918</t>
  </si>
  <si>
    <t>1303</t>
  </si>
  <si>
    <t>ESQUIPULAS</t>
  </si>
  <si>
    <t>01002</t>
  </si>
  <si>
    <t>00973</t>
  </si>
  <si>
    <t>1349</t>
  </si>
  <si>
    <t>DR. RICARDO MORENO CAÑAS</t>
  </si>
  <si>
    <t>01009</t>
  </si>
  <si>
    <t>00974</t>
  </si>
  <si>
    <t>1351</t>
  </si>
  <si>
    <t>PABLO ALVARADO VARGAS</t>
  </si>
  <si>
    <t>01008</t>
  </si>
  <si>
    <t>00975</t>
  </si>
  <si>
    <t>1365</t>
  </si>
  <si>
    <t>00976</t>
  </si>
  <si>
    <t>1288</t>
  </si>
  <si>
    <t>00977</t>
  </si>
  <si>
    <t>1296</t>
  </si>
  <si>
    <t>00978</t>
  </si>
  <si>
    <t>00979</t>
  </si>
  <si>
    <t>1260</t>
  </si>
  <si>
    <t>01614</t>
  </si>
  <si>
    <t>00980</t>
  </si>
  <si>
    <t>1248</t>
  </si>
  <si>
    <t>BAJO TAPEZCO</t>
  </si>
  <si>
    <t>01307</t>
  </si>
  <si>
    <t>01507</t>
  </si>
  <si>
    <t>1255</t>
  </si>
  <si>
    <t>ARNULFO ARIAS MADRID</t>
  </si>
  <si>
    <t>00982</t>
  </si>
  <si>
    <t>1290</t>
  </si>
  <si>
    <t>FREDDY GAMBOA ARAYA</t>
  </si>
  <si>
    <t>01310</t>
  </si>
  <si>
    <t>00983</t>
  </si>
  <si>
    <t>1294</t>
  </si>
  <si>
    <t>EIDA VARGAS CARRANZA</t>
  </si>
  <si>
    <t>01311</t>
  </si>
  <si>
    <t>00984</t>
  </si>
  <si>
    <t>1305</t>
  </si>
  <si>
    <t>LA BRISA</t>
  </si>
  <si>
    <t>01100</t>
  </si>
  <si>
    <t>00985</t>
  </si>
  <si>
    <t>1314</t>
  </si>
  <si>
    <t>LA PICADA</t>
  </si>
  <si>
    <t>NUBIA ARRIETA ARAYA</t>
  </si>
  <si>
    <t>01142</t>
  </si>
  <si>
    <t>01512</t>
  </si>
  <si>
    <t>00986</t>
  </si>
  <si>
    <t>1322</t>
  </si>
  <si>
    <t>01099</t>
  </si>
  <si>
    <t>01144</t>
  </si>
  <si>
    <t>1340</t>
  </si>
  <si>
    <t>SALUSTIO CAMACHO MUÑOZ</t>
  </si>
  <si>
    <t>01143</t>
  </si>
  <si>
    <t>1339</t>
  </si>
  <si>
    <t>OTILIO ULATE BLANCO</t>
  </si>
  <si>
    <t>1263</t>
  </si>
  <si>
    <t>01616</t>
  </si>
  <si>
    <t>00990</t>
  </si>
  <si>
    <t>00991</t>
  </si>
  <si>
    <t>1300</t>
  </si>
  <si>
    <t>02944</t>
  </si>
  <si>
    <t>01742</t>
  </si>
  <si>
    <t>1368</t>
  </si>
  <si>
    <t>01615</t>
  </si>
  <si>
    <t>01514</t>
  </si>
  <si>
    <t>1398</t>
  </si>
  <si>
    <t>VENECIA</t>
  </si>
  <si>
    <t>01685</t>
  </si>
  <si>
    <t>1445</t>
  </si>
  <si>
    <t>02091</t>
  </si>
  <si>
    <t>1467</t>
  </si>
  <si>
    <t>CARIBLANCO</t>
  </si>
  <si>
    <t>01548</t>
  </si>
  <si>
    <t>1563</t>
  </si>
  <si>
    <t>1582</t>
  </si>
  <si>
    <t>JUAN FELIX ESTRADA</t>
  </si>
  <si>
    <t>01370</t>
  </si>
  <si>
    <t>1613</t>
  </si>
  <si>
    <t>RIO CUARTO</t>
  </si>
  <si>
    <t>01549</t>
  </si>
  <si>
    <t>1615</t>
  </si>
  <si>
    <t>PUEBLO VIEJO</t>
  </si>
  <si>
    <t>01550</t>
  </si>
  <si>
    <t>02113</t>
  </si>
  <si>
    <t>1617</t>
  </si>
  <si>
    <t>LUIS DEMETRIO TINOCO</t>
  </si>
  <si>
    <t>UJARRAS</t>
  </si>
  <si>
    <t>01005</t>
  </si>
  <si>
    <t>1682</t>
  </si>
  <si>
    <t>01686</t>
  </si>
  <si>
    <t>1671</t>
  </si>
  <si>
    <t>JOSE MARIA VARGAS ARIAS</t>
  </si>
  <si>
    <t>EMILCE MORA PORTUGUEZ</t>
  </si>
  <si>
    <t>1429</t>
  </si>
  <si>
    <t>MARIA ELENA GAMBOA ZUÑIGA</t>
  </si>
  <si>
    <t>02112</t>
  </si>
  <si>
    <t>1656</t>
  </si>
  <si>
    <t>1488</t>
  </si>
  <si>
    <t>COLONIA TORO AMARILLO</t>
  </si>
  <si>
    <t>02713</t>
  </si>
  <si>
    <t>01011</t>
  </si>
  <si>
    <t>1546</t>
  </si>
  <si>
    <t>LA FLOR</t>
  </si>
  <si>
    <t>03186</t>
  </si>
  <si>
    <t>01014</t>
  </si>
  <si>
    <t>1518</t>
  </si>
  <si>
    <t>MARITZA GONZALEZ ALVAREZ</t>
  </si>
  <si>
    <t>01945</t>
  </si>
  <si>
    <t>01015</t>
  </si>
  <si>
    <t>1385</t>
  </si>
  <si>
    <t>PENJAMO</t>
  </si>
  <si>
    <t>02094</t>
  </si>
  <si>
    <t>01016</t>
  </si>
  <si>
    <t>1507</t>
  </si>
  <si>
    <t>CUESTILLAS</t>
  </si>
  <si>
    <t>01017</t>
  </si>
  <si>
    <t>1522</t>
  </si>
  <si>
    <t>02196</t>
  </si>
  <si>
    <t>01018</t>
  </si>
  <si>
    <t>1523</t>
  </si>
  <si>
    <t>01019</t>
  </si>
  <si>
    <t>1541</t>
  </si>
  <si>
    <t>JUAN MANSO ESTEVEZ</t>
  </si>
  <si>
    <t>01205</t>
  </si>
  <si>
    <t>01020</t>
  </si>
  <si>
    <t>1542</t>
  </si>
  <si>
    <t>01690</t>
  </si>
  <si>
    <t>01021</t>
  </si>
  <si>
    <t>1635</t>
  </si>
  <si>
    <t>01746</t>
  </si>
  <si>
    <t>01022</t>
  </si>
  <si>
    <t>1650</t>
  </si>
  <si>
    <t>REPUBLICA DE ITALIA</t>
  </si>
  <si>
    <t>SANTA CLARA</t>
  </si>
  <si>
    <t>02122</t>
  </si>
  <si>
    <t>1555</t>
  </si>
  <si>
    <t>LA TIGRA</t>
  </si>
  <si>
    <t>01373</t>
  </si>
  <si>
    <t>01024</t>
  </si>
  <si>
    <t>1654</t>
  </si>
  <si>
    <t>02096</t>
  </si>
  <si>
    <t>01025</t>
  </si>
  <si>
    <t>1601</t>
  </si>
  <si>
    <t>PLATANAR</t>
  </si>
  <si>
    <t>01522</t>
  </si>
  <si>
    <t>02121</t>
  </si>
  <si>
    <t>01026</t>
  </si>
  <si>
    <t>1632</t>
  </si>
  <si>
    <t>01745</t>
  </si>
  <si>
    <t>01027</t>
  </si>
  <si>
    <t>1544</t>
  </si>
  <si>
    <t>02847</t>
  </si>
  <si>
    <t>01028</t>
  </si>
  <si>
    <t>1565</t>
  </si>
  <si>
    <t>LA VEGA</t>
  </si>
  <si>
    <t>01029</t>
  </si>
  <si>
    <t>1618</t>
  </si>
  <si>
    <t>01386</t>
  </si>
  <si>
    <t>01030</t>
  </si>
  <si>
    <t>1695</t>
  </si>
  <si>
    <t>01693</t>
  </si>
  <si>
    <t>01031</t>
  </si>
  <si>
    <t>1468</t>
  </si>
  <si>
    <t>CARLOS MAROTO QUIROS</t>
  </si>
  <si>
    <t>01032</t>
  </si>
  <si>
    <t>1520</t>
  </si>
  <si>
    <t>EL MOLINO</t>
  </si>
  <si>
    <t>02715</t>
  </si>
  <si>
    <t>01034</t>
  </si>
  <si>
    <t>01035</t>
  </si>
  <si>
    <t>1608</t>
  </si>
  <si>
    <t>PUENTE CASA</t>
  </si>
  <si>
    <t>02492</t>
  </si>
  <si>
    <t>1627</t>
  </si>
  <si>
    <t>01692</t>
  </si>
  <si>
    <t>1657</t>
  </si>
  <si>
    <t>01950</t>
  </si>
  <si>
    <t>02194</t>
  </si>
  <si>
    <t>1676</t>
  </si>
  <si>
    <t>LA ALTURA</t>
  </si>
  <si>
    <t>02080</t>
  </si>
  <si>
    <t>1421</t>
  </si>
  <si>
    <t>1444</t>
  </si>
  <si>
    <t>02849</t>
  </si>
  <si>
    <t>1496</t>
  </si>
  <si>
    <t>01088</t>
  </si>
  <si>
    <t>1512</t>
  </si>
  <si>
    <t>02717</t>
  </si>
  <si>
    <t>1513</t>
  </si>
  <si>
    <t>1533</t>
  </si>
  <si>
    <t>1568</t>
  </si>
  <si>
    <t>01089</t>
  </si>
  <si>
    <t>1630</t>
  </si>
  <si>
    <t>01557</t>
  </si>
  <si>
    <t>1636</t>
  </si>
  <si>
    <t>02012</t>
  </si>
  <si>
    <t>1396</t>
  </si>
  <si>
    <t>02853</t>
  </si>
  <si>
    <t>1712</t>
  </si>
  <si>
    <t>LA TESALIA</t>
  </si>
  <si>
    <t>02848</t>
  </si>
  <si>
    <t>02564</t>
  </si>
  <si>
    <t>01052</t>
  </si>
  <si>
    <t>1606</t>
  </si>
  <si>
    <t>PORVENIR</t>
  </si>
  <si>
    <t>01351</t>
  </si>
  <si>
    <t>1505</t>
  </si>
  <si>
    <t>1639</t>
  </si>
  <si>
    <t>01055</t>
  </si>
  <si>
    <t>1540</t>
  </si>
  <si>
    <t>JUAN CHAVES ROJAS</t>
  </si>
  <si>
    <t>01056</t>
  </si>
  <si>
    <t>1715</t>
  </si>
  <si>
    <t>02850</t>
  </si>
  <si>
    <t>1539</t>
  </si>
  <si>
    <t>1648</t>
  </si>
  <si>
    <t>02995</t>
  </si>
  <si>
    <t>01060</t>
  </si>
  <si>
    <t>1378</t>
  </si>
  <si>
    <t>MONTECRISTO</t>
  </si>
  <si>
    <t>AGUAS ZARCAS</t>
  </si>
  <si>
    <t>02100</t>
  </si>
  <si>
    <t>02533</t>
  </si>
  <si>
    <t>1472</t>
  </si>
  <si>
    <t>CERRO CORTES</t>
  </si>
  <si>
    <t>1510</t>
  </si>
  <si>
    <t>PITALITO SUR</t>
  </si>
  <si>
    <t>02098</t>
  </si>
  <si>
    <t>01063</t>
  </si>
  <si>
    <t>1552</t>
  </si>
  <si>
    <t>LA PALMERA</t>
  </si>
  <si>
    <t>PALMERA</t>
  </si>
  <si>
    <t>01354</t>
  </si>
  <si>
    <t>01378</t>
  </si>
  <si>
    <t>1501</t>
  </si>
  <si>
    <t>03286</t>
  </si>
  <si>
    <t>1532</t>
  </si>
  <si>
    <t>ARISTIDES ROMAIN</t>
  </si>
  <si>
    <t>03264</t>
  </si>
  <si>
    <t>1579</t>
  </si>
  <si>
    <t>01453</t>
  </si>
  <si>
    <t>1604</t>
  </si>
  <si>
    <t>03259</t>
  </si>
  <si>
    <t>1628</t>
  </si>
  <si>
    <t>01357</t>
  </si>
  <si>
    <t>01820</t>
  </si>
  <si>
    <t>1665</t>
  </si>
  <si>
    <t>01362</t>
  </si>
  <si>
    <t>01377</t>
  </si>
  <si>
    <t>1388</t>
  </si>
  <si>
    <t>MARIO SALAZAR MORA</t>
  </si>
  <si>
    <t>1379</t>
  </si>
  <si>
    <t>ABELARDO ROJAS QUESADA</t>
  </si>
  <si>
    <t>LA MARINA</t>
  </si>
  <si>
    <t>02994</t>
  </si>
  <si>
    <t>01376</t>
  </si>
  <si>
    <t>1391</t>
  </si>
  <si>
    <t>1397</t>
  </si>
  <si>
    <t>ANA JANCY ACUÑA MURILLO</t>
  </si>
  <si>
    <t>01077</t>
  </si>
  <si>
    <t>1566</t>
  </si>
  <si>
    <t>JOSE RODRIGUEZ MARTINEZ</t>
  </si>
  <si>
    <t>01078</t>
  </si>
  <si>
    <t>1581</t>
  </si>
  <si>
    <t>LOS LLANOS</t>
  </si>
  <si>
    <t>01355</t>
  </si>
  <si>
    <t>01819</t>
  </si>
  <si>
    <t>01079</t>
  </si>
  <si>
    <t>1607</t>
  </si>
  <si>
    <t>02099</t>
  </si>
  <si>
    <t>01080</t>
  </si>
  <si>
    <t>1652</t>
  </si>
  <si>
    <t>SANTA FE</t>
  </si>
  <si>
    <t>01358</t>
  </si>
  <si>
    <t>01081</t>
  </si>
  <si>
    <t>1709</t>
  </si>
  <si>
    <t>1405</t>
  </si>
  <si>
    <t>01524</t>
  </si>
  <si>
    <t>1419</t>
  </si>
  <si>
    <t>02349</t>
  </si>
  <si>
    <t>1432</t>
  </si>
  <si>
    <t>EL JARDIN</t>
  </si>
  <si>
    <t>01702</t>
  </si>
  <si>
    <t>1484</t>
  </si>
  <si>
    <t>EL ENCANTO</t>
  </si>
  <si>
    <t>SADY SOLORZANO SALAZAR</t>
  </si>
  <si>
    <t>02076</t>
  </si>
  <si>
    <t>1527</t>
  </si>
  <si>
    <t>EL SAINO</t>
  </si>
  <si>
    <t>01368</t>
  </si>
  <si>
    <t>1528</t>
  </si>
  <si>
    <t>1554</t>
  </si>
  <si>
    <t>LA TABLA</t>
  </si>
  <si>
    <t>1558</t>
  </si>
  <si>
    <t>BOCA TAPADA</t>
  </si>
  <si>
    <t>03002</t>
  </si>
  <si>
    <t>1658</t>
  </si>
  <si>
    <t>02092</t>
  </si>
  <si>
    <t>1660</t>
  </si>
  <si>
    <t>02093</t>
  </si>
  <si>
    <t>1662</t>
  </si>
  <si>
    <t>SANTA ISABEL</t>
  </si>
  <si>
    <t>MARIO CAMBRONERO BADILLA</t>
  </si>
  <si>
    <t>01817</t>
  </si>
  <si>
    <t>01094</t>
  </si>
  <si>
    <t>QUEBRADA GRANDE</t>
  </si>
  <si>
    <t>01095</t>
  </si>
  <si>
    <t>1672</t>
  </si>
  <si>
    <t>01822</t>
  </si>
  <si>
    <t>01096</t>
  </si>
  <si>
    <t>1612</t>
  </si>
  <si>
    <t>ESTERITO</t>
  </si>
  <si>
    <t>01398</t>
  </si>
  <si>
    <t>1521</t>
  </si>
  <si>
    <t>EL PALMAR</t>
  </si>
  <si>
    <t>02494</t>
  </si>
  <si>
    <t>2608</t>
  </si>
  <si>
    <t>MONSEÑOR MORERA VEGA</t>
  </si>
  <si>
    <t>TILARAN</t>
  </si>
  <si>
    <t>02684</t>
  </si>
  <si>
    <t>1600</t>
  </si>
  <si>
    <t>GONZALO MONGE BERMUDEZ</t>
  </si>
  <si>
    <t>LA PRADERA</t>
  </si>
  <si>
    <t>1551</t>
  </si>
  <si>
    <t>DENIS CAMPOS BARRANTES</t>
  </si>
  <si>
    <t>02075</t>
  </si>
  <si>
    <t>1663</t>
  </si>
  <si>
    <t>1688</t>
  </si>
  <si>
    <t>PUERTO ESCONDIDO</t>
  </si>
  <si>
    <t>01372</t>
  </si>
  <si>
    <t>1406</t>
  </si>
  <si>
    <t>1526</t>
  </si>
  <si>
    <t>EL TANQUE</t>
  </si>
  <si>
    <t>MILAGRO VALVERDE ZUÑIGA</t>
  </si>
  <si>
    <t>01711</t>
  </si>
  <si>
    <t>1376</t>
  </si>
  <si>
    <t>LA PERLA</t>
  </si>
  <si>
    <t>01744</t>
  </si>
  <si>
    <t>1489</t>
  </si>
  <si>
    <t>02077</t>
  </si>
  <si>
    <t>1492</t>
  </si>
  <si>
    <t>02331</t>
  </si>
  <si>
    <t>01113</t>
  </si>
  <si>
    <t>1497</t>
  </si>
  <si>
    <t>SONAFLUCA</t>
  </si>
  <si>
    <t>01558</t>
  </si>
  <si>
    <t>01114</t>
  </si>
  <si>
    <t>1490</t>
  </si>
  <si>
    <t>01979</t>
  </si>
  <si>
    <t>1545</t>
  </si>
  <si>
    <t>1616</t>
  </si>
  <si>
    <t>EL BOSQUE</t>
  </si>
  <si>
    <t>02854</t>
  </si>
  <si>
    <t>01118</t>
  </si>
  <si>
    <t>1631</t>
  </si>
  <si>
    <t>HERNAN KOSCHNY CASCANTE</t>
  </si>
  <si>
    <t>MAGALY VARGAS BONILLA</t>
  </si>
  <si>
    <t>03212</t>
  </si>
  <si>
    <t>01119</t>
  </si>
  <si>
    <t>1634</t>
  </si>
  <si>
    <t>01717</t>
  </si>
  <si>
    <t>1675</t>
  </si>
  <si>
    <t>TRES ESQUINAS</t>
  </si>
  <si>
    <t>02354</t>
  </si>
  <si>
    <t>1689</t>
  </si>
  <si>
    <t>02356</t>
  </si>
  <si>
    <t>1661</t>
  </si>
  <si>
    <t>02079</t>
  </si>
  <si>
    <t>01123</t>
  </si>
  <si>
    <t>01124</t>
  </si>
  <si>
    <t>1548</t>
  </si>
  <si>
    <t>1593</t>
  </si>
  <si>
    <t>FINCA ZETA TRECE</t>
  </si>
  <si>
    <t>JUAN CARLOS MORA SALAS</t>
  </si>
  <si>
    <t>01131</t>
  </si>
  <si>
    <t>1626</t>
  </si>
  <si>
    <t>02078</t>
  </si>
  <si>
    <t>01135</t>
  </si>
  <si>
    <t>1698</t>
  </si>
  <si>
    <t>01743</t>
  </si>
  <si>
    <t>02536</t>
  </si>
  <si>
    <t>01136</t>
  </si>
  <si>
    <t>1377</t>
  </si>
  <si>
    <t>EL CASTILLO</t>
  </si>
  <si>
    <t>02718</t>
  </si>
  <si>
    <t>01137</t>
  </si>
  <si>
    <t>1438</t>
  </si>
  <si>
    <t>JUAN RAFAEL CHACON CASTRO</t>
  </si>
  <si>
    <t>1704</t>
  </si>
  <si>
    <t>SAN DIEGO</t>
  </si>
  <si>
    <t>03146</t>
  </si>
  <si>
    <t>1718</t>
  </si>
  <si>
    <t>TERRON COLORADO</t>
  </si>
  <si>
    <t>01718</t>
  </si>
  <si>
    <t>1517</t>
  </si>
  <si>
    <t>02357</t>
  </si>
  <si>
    <t>02339</t>
  </si>
  <si>
    <t>1694</t>
  </si>
  <si>
    <t>03114</t>
  </si>
  <si>
    <t>1700</t>
  </si>
  <si>
    <t>SAN JOAQUIN</t>
  </si>
  <si>
    <t>01400</t>
  </si>
  <si>
    <t>1459</t>
  </si>
  <si>
    <t>01559</t>
  </si>
  <si>
    <t>01145</t>
  </si>
  <si>
    <t>01147</t>
  </si>
  <si>
    <t>COCOBOLO</t>
  </si>
  <si>
    <t>01148</t>
  </si>
  <si>
    <t>1487</t>
  </si>
  <si>
    <t>LOS ALMENDROS</t>
  </si>
  <si>
    <t>02785</t>
  </si>
  <si>
    <t>02234</t>
  </si>
  <si>
    <t>01149</t>
  </si>
  <si>
    <t>1499</t>
  </si>
  <si>
    <t>GERMAN ROJAS ARAYA</t>
  </si>
  <si>
    <t>03148</t>
  </si>
  <si>
    <t>01150</t>
  </si>
  <si>
    <t>SAN ANDRES</t>
  </si>
  <si>
    <t>01152</t>
  </si>
  <si>
    <t>02231</t>
  </si>
  <si>
    <t>01154</t>
  </si>
  <si>
    <t>1644</t>
  </si>
  <si>
    <t>SAN PEDRO DE CUTRIS</t>
  </si>
  <si>
    <t>02855</t>
  </si>
  <si>
    <t>02232</t>
  </si>
  <si>
    <t>1629</t>
  </si>
  <si>
    <t>02081</t>
  </si>
  <si>
    <t>3374</t>
  </si>
  <si>
    <t>PALACIOS</t>
  </si>
  <si>
    <t>MATINA</t>
  </si>
  <si>
    <t>01966</t>
  </si>
  <si>
    <t>SAN FERNANDO</t>
  </si>
  <si>
    <t>1708</t>
  </si>
  <si>
    <t>03001</t>
  </si>
  <si>
    <t>1714</t>
  </si>
  <si>
    <t>03100</t>
  </si>
  <si>
    <t>1375</t>
  </si>
  <si>
    <t>01402</t>
  </si>
  <si>
    <t>1399</t>
  </si>
  <si>
    <t>COOPEVEGA</t>
  </si>
  <si>
    <t>01412</t>
  </si>
  <si>
    <t>01165</t>
  </si>
  <si>
    <t>03103</t>
  </si>
  <si>
    <t>1448</t>
  </si>
  <si>
    <t>ACAPULCO</t>
  </si>
  <si>
    <t>01523</t>
  </si>
  <si>
    <t>1722</t>
  </si>
  <si>
    <t>01403</t>
  </si>
  <si>
    <t>1503</t>
  </si>
  <si>
    <t>02359</t>
  </si>
  <si>
    <t>01169</t>
  </si>
  <si>
    <t>1571</t>
  </si>
  <si>
    <t>1493</t>
  </si>
  <si>
    <t>EL CONCHO</t>
  </si>
  <si>
    <t>03183</t>
  </si>
  <si>
    <t>1560</t>
  </si>
  <si>
    <t>03000</t>
  </si>
  <si>
    <t>1723</t>
  </si>
  <si>
    <t>SANTA MARIA</t>
  </si>
  <si>
    <t>01404</t>
  </si>
  <si>
    <t>02244</t>
  </si>
  <si>
    <t>01174</t>
  </si>
  <si>
    <t>1664</t>
  </si>
  <si>
    <t>01175</t>
  </si>
  <si>
    <t>1387</t>
  </si>
  <si>
    <t>TRES Y TRES</t>
  </si>
  <si>
    <t>02082</t>
  </si>
  <si>
    <t>01176</t>
  </si>
  <si>
    <t>02534</t>
  </si>
  <si>
    <t>01177</t>
  </si>
  <si>
    <t>02535</t>
  </si>
  <si>
    <t>01179</t>
  </si>
  <si>
    <t>1594</t>
  </si>
  <si>
    <t>LLANO VERDE</t>
  </si>
  <si>
    <t>03157</t>
  </si>
  <si>
    <t>01180</t>
  </si>
  <si>
    <t>1434</t>
  </si>
  <si>
    <t>SAN VITO</t>
  </si>
  <si>
    <t>1463</t>
  </si>
  <si>
    <t>03101</t>
  </si>
  <si>
    <t>RANCHO QUEMADO</t>
  </si>
  <si>
    <t>PARAISO</t>
  </si>
  <si>
    <t>1485</t>
  </si>
  <si>
    <t>MAJAGUA</t>
  </si>
  <si>
    <t>02856</t>
  </si>
  <si>
    <t>02239</t>
  </si>
  <si>
    <t>LA ALDEA</t>
  </si>
  <si>
    <t>01192</t>
  </si>
  <si>
    <t>3413</t>
  </si>
  <si>
    <t>LOS LIRIOS</t>
  </si>
  <si>
    <t>01194</t>
  </si>
  <si>
    <t>1470</t>
  </si>
  <si>
    <t>EL PLOMO</t>
  </si>
  <si>
    <t>02786</t>
  </si>
  <si>
    <t>01196</t>
  </si>
  <si>
    <t>01197</t>
  </si>
  <si>
    <t>01198</t>
  </si>
  <si>
    <t>1573</t>
  </si>
  <si>
    <t>03115</t>
  </si>
  <si>
    <t>01199</t>
  </si>
  <si>
    <t>01200</t>
  </si>
  <si>
    <t>01201</t>
  </si>
  <si>
    <t>01202</t>
  </si>
  <si>
    <t>1452</t>
  </si>
  <si>
    <t>LEONIDAS SEQUEIRA DUARTE</t>
  </si>
  <si>
    <t>01719</t>
  </si>
  <si>
    <t>02464</t>
  </si>
  <si>
    <t>01203</t>
  </si>
  <si>
    <t>1506</t>
  </si>
  <si>
    <t>01411</t>
  </si>
  <si>
    <t>01672</t>
  </si>
  <si>
    <t>1561</t>
  </si>
  <si>
    <t>COQUITAL</t>
  </si>
  <si>
    <t>02719</t>
  </si>
  <si>
    <t>1590</t>
  </si>
  <si>
    <t>EL CRUCE</t>
  </si>
  <si>
    <t>02846</t>
  </si>
  <si>
    <t>01206</t>
  </si>
  <si>
    <t>1602</t>
  </si>
  <si>
    <t>01409</t>
  </si>
  <si>
    <t>01207</t>
  </si>
  <si>
    <t>1673</t>
  </si>
  <si>
    <t>01958</t>
  </si>
  <si>
    <t>1583</t>
  </si>
  <si>
    <t>MEDIO QUESO</t>
  </si>
  <si>
    <t>02495</t>
  </si>
  <si>
    <t>1610</t>
  </si>
  <si>
    <t>PUNTA CORTES</t>
  </si>
  <si>
    <t>03263</t>
  </si>
  <si>
    <t>1693</t>
  </si>
  <si>
    <t>EL PARQUE</t>
  </si>
  <si>
    <t>02566</t>
  </si>
  <si>
    <t>01212</t>
  </si>
  <si>
    <t>EL RECREO</t>
  </si>
  <si>
    <t>01213</t>
  </si>
  <si>
    <t>1640</t>
  </si>
  <si>
    <t>LAS CUACAS</t>
  </si>
  <si>
    <t>02788</t>
  </si>
  <si>
    <t>01214</t>
  </si>
  <si>
    <t>01215</t>
  </si>
  <si>
    <t>01216</t>
  </si>
  <si>
    <t>LA PRIMAVERA</t>
  </si>
  <si>
    <t>1411</t>
  </si>
  <si>
    <t>HERNANDEZ</t>
  </si>
  <si>
    <t>03260</t>
  </si>
  <si>
    <t>1425</t>
  </si>
  <si>
    <t>LA ESPAÑOLITA</t>
  </si>
  <si>
    <t>02998</t>
  </si>
  <si>
    <t>1578</t>
  </si>
  <si>
    <t>RICARDO VARGAS MURILLO</t>
  </si>
  <si>
    <t>1519</t>
  </si>
  <si>
    <t>EL JOBO</t>
  </si>
  <si>
    <t>01408</t>
  </si>
  <si>
    <t>01232</t>
  </si>
  <si>
    <t>01233</t>
  </si>
  <si>
    <t>1559</t>
  </si>
  <si>
    <t>EL PAVON</t>
  </si>
  <si>
    <t>01670</t>
  </si>
  <si>
    <t>01234</t>
  </si>
  <si>
    <t>1580</t>
  </si>
  <si>
    <t>LOS CORRALES</t>
  </si>
  <si>
    <t>03262</t>
  </si>
  <si>
    <t>01235</t>
  </si>
  <si>
    <t>1683</t>
  </si>
  <si>
    <t>02084</t>
  </si>
  <si>
    <t>01236</t>
  </si>
  <si>
    <t>02024</t>
  </si>
  <si>
    <t>01237</t>
  </si>
  <si>
    <t>01238</t>
  </si>
  <si>
    <t>1589</t>
  </si>
  <si>
    <t>MONTEALEGRE</t>
  </si>
  <si>
    <t>BETZABE REYES FLORES</t>
  </si>
  <si>
    <t>02083</t>
  </si>
  <si>
    <t>01239</t>
  </si>
  <si>
    <t>01240</t>
  </si>
  <si>
    <t>01241</t>
  </si>
  <si>
    <t>01244</t>
  </si>
  <si>
    <t>1678</t>
  </si>
  <si>
    <t>01535</t>
  </si>
  <si>
    <t>01675</t>
  </si>
  <si>
    <t>01245</t>
  </si>
  <si>
    <t>01673</t>
  </si>
  <si>
    <t>01246</t>
  </si>
  <si>
    <t>SANTA LUCIA</t>
  </si>
  <si>
    <t>01247</t>
  </si>
  <si>
    <t>1502</t>
  </si>
  <si>
    <t>EL COBANO</t>
  </si>
  <si>
    <t>DANILO PEREZ FAJARDO</t>
  </si>
  <si>
    <t>03102</t>
  </si>
  <si>
    <t>01248</t>
  </si>
  <si>
    <t>01249</t>
  </si>
  <si>
    <t>01250</t>
  </si>
  <si>
    <t>01251</t>
  </si>
  <si>
    <t>01254</t>
  </si>
  <si>
    <t>CHIMURRIA</t>
  </si>
  <si>
    <t>1550</t>
  </si>
  <si>
    <t>01671</t>
  </si>
  <si>
    <t>3801</t>
  </si>
  <si>
    <t>EL VALLE</t>
  </si>
  <si>
    <t>01829</t>
  </si>
  <si>
    <t>3802</t>
  </si>
  <si>
    <t>01831</t>
  </si>
  <si>
    <t>01262</t>
  </si>
  <si>
    <t>3841</t>
  </si>
  <si>
    <t>LA KATIRA</t>
  </si>
  <si>
    <t>1543</t>
  </si>
  <si>
    <t>LA CABANGA</t>
  </si>
  <si>
    <t>01347</t>
  </si>
  <si>
    <t>01264</t>
  </si>
  <si>
    <t>1574</t>
  </si>
  <si>
    <t>RIO CELESTE</t>
  </si>
  <si>
    <t>02087</t>
  </si>
  <si>
    <t>02168</t>
  </si>
  <si>
    <t>01266</t>
  </si>
  <si>
    <t>1525</t>
  </si>
  <si>
    <t>EL SILENCIO</t>
  </si>
  <si>
    <t>02086</t>
  </si>
  <si>
    <t>01267</t>
  </si>
  <si>
    <t>3853</t>
  </si>
  <si>
    <t>GUAYABITO</t>
  </si>
  <si>
    <t>02866</t>
  </si>
  <si>
    <t>3915</t>
  </si>
  <si>
    <t>THIALES</t>
  </si>
  <si>
    <t>02176</t>
  </si>
  <si>
    <t>01932</t>
  </si>
  <si>
    <t>01274</t>
  </si>
  <si>
    <t>3428</t>
  </si>
  <si>
    <t>03289</t>
  </si>
  <si>
    <t>01275</t>
  </si>
  <si>
    <t>01277</t>
  </si>
  <si>
    <t>02561</t>
  </si>
  <si>
    <t>3634</t>
  </si>
  <si>
    <t>FINCA FORMOSA</t>
  </si>
  <si>
    <t>GUAPILES</t>
  </si>
  <si>
    <t>POCOCI</t>
  </si>
  <si>
    <t>01280</t>
  </si>
  <si>
    <t>1591</t>
  </si>
  <si>
    <t>PALENQUE MARGARITA</t>
  </si>
  <si>
    <t>01348</t>
  </si>
  <si>
    <t>02487</t>
  </si>
  <si>
    <t>01281</t>
  </si>
  <si>
    <t>1659</t>
  </si>
  <si>
    <t>01282</t>
  </si>
  <si>
    <t>03288</t>
  </si>
  <si>
    <t>3824</t>
  </si>
  <si>
    <t>LLANO BONITO #1</t>
  </si>
  <si>
    <t>01833</t>
  </si>
  <si>
    <t>01285</t>
  </si>
  <si>
    <t>3906</t>
  </si>
  <si>
    <t>02175</t>
  </si>
  <si>
    <t>1529</t>
  </si>
  <si>
    <t>ENTRE RIOS</t>
  </si>
  <si>
    <t>VENADO</t>
  </si>
  <si>
    <t>01561</t>
  </si>
  <si>
    <t>1667</t>
  </si>
  <si>
    <t>DOMINGO VARGAS AGUILAR</t>
  </si>
  <si>
    <t>PUERTO VIEJO</t>
  </si>
  <si>
    <t>3614</t>
  </si>
  <si>
    <t>01758</t>
  </si>
  <si>
    <t>02390</t>
  </si>
  <si>
    <t>1668</t>
  </si>
  <si>
    <t>PALENQUE TONJIBE</t>
  </si>
  <si>
    <t>02088</t>
  </si>
  <si>
    <t>01297</t>
  </si>
  <si>
    <t>01299</t>
  </si>
  <si>
    <t>01300</t>
  </si>
  <si>
    <t>1703</t>
  </si>
  <si>
    <t>TIMACAR</t>
  </si>
  <si>
    <t>02089</t>
  </si>
  <si>
    <t>1623</t>
  </si>
  <si>
    <t>02999</t>
  </si>
  <si>
    <t>VIENTO FRESCO</t>
  </si>
  <si>
    <t>1586</t>
  </si>
  <si>
    <t>01560</t>
  </si>
  <si>
    <t>01312</t>
  </si>
  <si>
    <t>01313</t>
  </si>
  <si>
    <t>1798</t>
  </si>
  <si>
    <t>02327</t>
  </si>
  <si>
    <t>01314</t>
  </si>
  <si>
    <t>1802</t>
  </si>
  <si>
    <t>01315</t>
  </si>
  <si>
    <t>1870</t>
  </si>
  <si>
    <t>01537</t>
  </si>
  <si>
    <t>01316</t>
  </si>
  <si>
    <t>1877</t>
  </si>
  <si>
    <t>02645</t>
  </si>
  <si>
    <t>01317</t>
  </si>
  <si>
    <t>1888</t>
  </si>
  <si>
    <t>01791</t>
  </si>
  <si>
    <t>01318</t>
  </si>
  <si>
    <t>1881</t>
  </si>
  <si>
    <t>01319</t>
  </si>
  <si>
    <t>1882</t>
  </si>
  <si>
    <t>01320</t>
  </si>
  <si>
    <t>1757</t>
  </si>
  <si>
    <t>QUEBRADA SECA</t>
  </si>
  <si>
    <t>01538</t>
  </si>
  <si>
    <t>01321</t>
  </si>
  <si>
    <t>LA PASTORA</t>
  </si>
  <si>
    <t>01322</t>
  </si>
  <si>
    <t>01323</t>
  </si>
  <si>
    <t>01324</t>
  </si>
  <si>
    <t>01325</t>
  </si>
  <si>
    <t>01326</t>
  </si>
  <si>
    <t>1904</t>
  </si>
  <si>
    <t>SAN MARTIN DE SAN LORENZO</t>
  </si>
  <si>
    <t>03177</t>
  </si>
  <si>
    <t>01327</t>
  </si>
  <si>
    <t>01329</t>
  </si>
  <si>
    <t>01331</t>
  </si>
  <si>
    <t>01333</t>
  </si>
  <si>
    <t>1748</t>
  </si>
  <si>
    <t>01541</t>
  </si>
  <si>
    <t>01335</t>
  </si>
  <si>
    <t>1791</t>
  </si>
  <si>
    <t>20</t>
  </si>
  <si>
    <t>02252</t>
  </si>
  <si>
    <t>1792</t>
  </si>
  <si>
    <t>PEDRO PEREZ ZELEDON</t>
  </si>
  <si>
    <t>17</t>
  </si>
  <si>
    <t>01536</t>
  </si>
  <si>
    <t>1863</t>
  </si>
  <si>
    <t>LAS DAMITAS</t>
  </si>
  <si>
    <t>02101</t>
  </si>
  <si>
    <t>1821</t>
  </si>
  <si>
    <t>01794</t>
  </si>
  <si>
    <t>1830</t>
  </si>
  <si>
    <t>01340</t>
  </si>
  <si>
    <t>01341</t>
  </si>
  <si>
    <t>1862</t>
  </si>
  <si>
    <t>02512</t>
  </si>
  <si>
    <t>01342</t>
  </si>
  <si>
    <t>1795</t>
  </si>
  <si>
    <t>02514</t>
  </si>
  <si>
    <t>01343</t>
  </si>
  <si>
    <t>PROVIDENCIA</t>
  </si>
  <si>
    <t>1907</t>
  </si>
  <si>
    <t>REPUBLICA DE BOLIVIA</t>
  </si>
  <si>
    <t>01345</t>
  </si>
  <si>
    <t>1789</t>
  </si>
  <si>
    <t>01540</t>
  </si>
  <si>
    <t>01346</t>
  </si>
  <si>
    <t>1812</t>
  </si>
  <si>
    <t>ALEJANDRO AGUILAR MACHADO</t>
  </si>
  <si>
    <t>LA CIMA</t>
  </si>
  <si>
    <t>01539</t>
  </si>
  <si>
    <t>02886</t>
  </si>
  <si>
    <t>1922</t>
  </si>
  <si>
    <t>LA LIDIA</t>
  </si>
  <si>
    <t>02316</t>
  </si>
  <si>
    <t>01349</t>
  </si>
  <si>
    <t>1766</t>
  </si>
  <si>
    <t>01543</t>
  </si>
  <si>
    <t>02470</t>
  </si>
  <si>
    <t>01350</t>
  </si>
  <si>
    <t>1811</t>
  </si>
  <si>
    <t>01796</t>
  </si>
  <si>
    <t>1823</t>
  </si>
  <si>
    <t>01352</t>
  </si>
  <si>
    <t>1868</t>
  </si>
  <si>
    <t>01795</t>
  </si>
  <si>
    <t>EL HIGUERON</t>
  </si>
  <si>
    <t>1889</t>
  </si>
  <si>
    <t>1923</t>
  </si>
  <si>
    <t>1895</t>
  </si>
  <si>
    <t>CAMILO GAMBOA VARGAS</t>
  </si>
  <si>
    <t>1887</t>
  </si>
  <si>
    <t>MANUEL CASTRO BLANCO</t>
  </si>
  <si>
    <t>1785</t>
  </si>
  <si>
    <t>03158</t>
  </si>
  <si>
    <t>01363</t>
  </si>
  <si>
    <t>1813</t>
  </si>
  <si>
    <t>LA CUESTA</t>
  </si>
  <si>
    <t>02581</t>
  </si>
  <si>
    <t>01364</t>
  </si>
  <si>
    <t>1897</t>
  </si>
  <si>
    <t>SANTA ROSA ABAJO</t>
  </si>
  <si>
    <t>03137</t>
  </si>
  <si>
    <t>01366</t>
  </si>
  <si>
    <t>1875</t>
  </si>
  <si>
    <t>1724</t>
  </si>
  <si>
    <t>WINSTON CHURCHILL SPENCER</t>
  </si>
  <si>
    <t>1859</t>
  </si>
  <si>
    <t>01371</t>
  </si>
  <si>
    <t>1725</t>
  </si>
  <si>
    <t>NUESTRA SEÑORA DE FATIMA</t>
  </si>
  <si>
    <t>1828</t>
  </si>
  <si>
    <t>1869</t>
  </si>
  <si>
    <t>01374</t>
  </si>
  <si>
    <t>1839</t>
  </si>
  <si>
    <t>1790</t>
  </si>
  <si>
    <t>JULIAN VOLIO LLORENTE</t>
  </si>
  <si>
    <t>01380</t>
  </si>
  <si>
    <t>1751</t>
  </si>
  <si>
    <t>SIXTO CORDERO MARTINEZ</t>
  </si>
  <si>
    <t>QUEBRADILLA</t>
  </si>
  <si>
    <t>02429</t>
  </si>
  <si>
    <t>01381</t>
  </si>
  <si>
    <t>1827</t>
  </si>
  <si>
    <t>SAN IGNACIO DE LOYOLA</t>
  </si>
  <si>
    <t>01382</t>
  </si>
  <si>
    <t>1771</t>
  </si>
  <si>
    <t>01383</t>
  </si>
  <si>
    <t>1835</t>
  </si>
  <si>
    <t>CARLOS MONGE ALFARO</t>
  </si>
  <si>
    <t>02019</t>
  </si>
  <si>
    <t>01384</t>
  </si>
  <si>
    <t>1778</t>
  </si>
  <si>
    <t>CORIS</t>
  </si>
  <si>
    <t>01385</t>
  </si>
  <si>
    <t>1858</t>
  </si>
  <si>
    <t>QUIRCOT</t>
  </si>
  <si>
    <t>AGUA CALIENTE</t>
  </si>
  <si>
    <t>01387</t>
  </si>
  <si>
    <t>01388</t>
  </si>
  <si>
    <t>1758</t>
  </si>
  <si>
    <t>PROCESO SOLANO RAMIREZ</t>
  </si>
  <si>
    <t>01981</t>
  </si>
  <si>
    <t>01389</t>
  </si>
  <si>
    <t>01390</t>
  </si>
  <si>
    <t>1829</t>
  </si>
  <si>
    <t>FILADELFO SALAS CESPEDES</t>
  </si>
  <si>
    <t>01391</t>
  </si>
  <si>
    <t>1855</t>
  </si>
  <si>
    <t>1786</t>
  </si>
  <si>
    <t>1865</t>
  </si>
  <si>
    <t>ANTONIO CAMACHO ORTEGA</t>
  </si>
  <si>
    <t>1833</t>
  </si>
  <si>
    <t>RUDECINDO VARGAS QUIROS</t>
  </si>
  <si>
    <t>02520</t>
  </si>
  <si>
    <t>1779</t>
  </si>
  <si>
    <t>1929</t>
  </si>
  <si>
    <t>1777</t>
  </si>
  <si>
    <t>COPALCHI</t>
  </si>
  <si>
    <t>01401</t>
  </si>
  <si>
    <t>1931</t>
  </si>
  <si>
    <t>ARTURO VOLIO JIMENEZ</t>
  </si>
  <si>
    <t>1831</t>
  </si>
  <si>
    <t>FELIX MATA VALLE</t>
  </si>
  <si>
    <t>1749</t>
  </si>
  <si>
    <t>02147</t>
  </si>
  <si>
    <t>1765</t>
  </si>
  <si>
    <t>01889</t>
  </si>
  <si>
    <t>1768</t>
  </si>
  <si>
    <t>GUAYABAL</t>
  </si>
  <si>
    <t>1781</t>
  </si>
  <si>
    <t>SAN CRISTOBAL NORTE</t>
  </si>
  <si>
    <t>01459</t>
  </si>
  <si>
    <t>1784</t>
  </si>
  <si>
    <t>01461</t>
  </si>
  <si>
    <t>1814</t>
  </si>
  <si>
    <t>JUAN MANUEL MONGE CEDEÑO</t>
  </si>
  <si>
    <t>02148</t>
  </si>
  <si>
    <t>1842</t>
  </si>
  <si>
    <t>PALO VERDE</t>
  </si>
  <si>
    <t>02789</t>
  </si>
  <si>
    <t>1840</t>
  </si>
  <si>
    <t>JOSEFA CALDERON NARANJO</t>
  </si>
  <si>
    <t>02341</t>
  </si>
  <si>
    <t>1893</t>
  </si>
  <si>
    <t>01415</t>
  </si>
  <si>
    <t>1908</t>
  </si>
  <si>
    <t>REPUBLICA DE BRASIL</t>
  </si>
  <si>
    <t>01416</t>
  </si>
  <si>
    <t>1916</t>
  </si>
  <si>
    <t>VARA DEL ROBLE</t>
  </si>
  <si>
    <t>02149</t>
  </si>
  <si>
    <t>1932</t>
  </si>
  <si>
    <t>JAPON</t>
  </si>
  <si>
    <t>01418</t>
  </si>
  <si>
    <t>01419</t>
  </si>
  <si>
    <t>1912</t>
  </si>
  <si>
    <t>JUAN RAMIREZ RAMIREZ</t>
  </si>
  <si>
    <t>01420</t>
  </si>
  <si>
    <t>ROXANA</t>
  </si>
  <si>
    <t>01421</t>
  </si>
  <si>
    <t>1793</t>
  </si>
  <si>
    <t>01462</t>
  </si>
  <si>
    <t>1816</t>
  </si>
  <si>
    <t>LA ESTRELLA</t>
  </si>
  <si>
    <t>02145</t>
  </si>
  <si>
    <t>1853</t>
  </si>
  <si>
    <t>MARIANO GUARDIA CARAZO</t>
  </si>
  <si>
    <t>1763</t>
  </si>
  <si>
    <t>LA ASUNCION</t>
  </si>
  <si>
    <t>1926</t>
  </si>
  <si>
    <t>01426</t>
  </si>
  <si>
    <t>1876</t>
  </si>
  <si>
    <t>CARLOS LUIS VALVERDE VEGA</t>
  </si>
  <si>
    <t>01427</t>
  </si>
  <si>
    <t>1764</t>
  </si>
  <si>
    <t>ENCARNACION GAMBOA PIEDRA</t>
  </si>
  <si>
    <t>01429</t>
  </si>
  <si>
    <t>1808</t>
  </si>
  <si>
    <t>ALBERTO GONZALEZ SOTO</t>
  </si>
  <si>
    <t>01430</t>
  </si>
  <si>
    <t>1825</t>
  </si>
  <si>
    <t>LLANO GRANDE - PACAYAS</t>
  </si>
  <si>
    <t>01521</t>
  </si>
  <si>
    <t>01431</t>
  </si>
  <si>
    <t>1848</t>
  </si>
  <si>
    <t>RAMON AGUILAR FERNANDEZ</t>
  </si>
  <si>
    <t>01747</t>
  </si>
  <si>
    <t>01432</t>
  </si>
  <si>
    <t>1851</t>
  </si>
  <si>
    <t>MANUEL AVILA CAMACHO</t>
  </si>
  <si>
    <t>01433</t>
  </si>
  <si>
    <t>1864</t>
  </si>
  <si>
    <t>01544</t>
  </si>
  <si>
    <t>1873</t>
  </si>
  <si>
    <t>01861</t>
  </si>
  <si>
    <t>01435</t>
  </si>
  <si>
    <t>1879</t>
  </si>
  <si>
    <t>EMILIO ROBERT BROUCA</t>
  </si>
  <si>
    <t>01863</t>
  </si>
  <si>
    <t>01436</t>
  </si>
  <si>
    <t>1886</t>
  </si>
  <si>
    <t>01731</t>
  </si>
  <si>
    <t>01437</t>
  </si>
  <si>
    <t>1896</t>
  </si>
  <si>
    <t>JULIO SANCHO JIMENEZ</t>
  </si>
  <si>
    <t>1901</t>
  </si>
  <si>
    <t>01865</t>
  </si>
  <si>
    <t>1838</t>
  </si>
  <si>
    <t>1780</t>
  </si>
  <si>
    <t>1782</t>
  </si>
  <si>
    <t>1824</t>
  </si>
  <si>
    <t>1773</t>
  </si>
  <si>
    <t>1743</t>
  </si>
  <si>
    <t>PASTOR BARQUERO OBANDO</t>
  </si>
  <si>
    <t>1788</t>
  </si>
  <si>
    <t>01448</t>
  </si>
  <si>
    <t>1911</t>
  </si>
  <si>
    <t>MANUEL DE JESUS JIMENEZ</t>
  </si>
  <si>
    <t>1898</t>
  </si>
  <si>
    <t>1906</t>
  </si>
  <si>
    <t>SAN RAFAEL DE IRAZU</t>
  </si>
  <si>
    <t>IVONNE SANABRIA MATA</t>
  </si>
  <si>
    <t>02666</t>
  </si>
  <si>
    <t>3599</t>
  </si>
  <si>
    <t>02892</t>
  </si>
  <si>
    <t>1826</t>
  </si>
  <si>
    <t>LOAIZA</t>
  </si>
  <si>
    <t>01542</t>
  </si>
  <si>
    <t>1860</t>
  </si>
  <si>
    <t>01498</t>
  </si>
  <si>
    <t>1739</t>
  </si>
  <si>
    <t>RIO REGADO</t>
  </si>
  <si>
    <t>01494</t>
  </si>
  <si>
    <t>01545</t>
  </si>
  <si>
    <t>1818</t>
  </si>
  <si>
    <t>01496</t>
  </si>
  <si>
    <t>1729</t>
  </si>
  <si>
    <t>01469</t>
  </si>
  <si>
    <t>01460</t>
  </si>
  <si>
    <t>1800</t>
  </si>
  <si>
    <t>OTTO MORA PEREZ</t>
  </si>
  <si>
    <t>01495</t>
  </si>
  <si>
    <t>1872</t>
  </si>
  <si>
    <t>RAUL GRANADOS GONZALEZ</t>
  </si>
  <si>
    <t>ROXANA ALVARADO GOMEZ</t>
  </si>
  <si>
    <t>01872</t>
  </si>
  <si>
    <t>1914</t>
  </si>
  <si>
    <t>CLEMENTE AVENDAÑO SAENZ</t>
  </si>
  <si>
    <t>01546</t>
  </si>
  <si>
    <t>1915</t>
  </si>
  <si>
    <t>URASCA</t>
  </si>
  <si>
    <t>1930</t>
  </si>
  <si>
    <t>WILLIAM BRENES FONSECA</t>
  </si>
  <si>
    <t>1755</t>
  </si>
  <si>
    <t>VICENTE LACHNER SANDOVAL</t>
  </si>
  <si>
    <t>1759</t>
  </si>
  <si>
    <t>FLORENCIO DEL CASTILLO</t>
  </si>
  <si>
    <t>01467</t>
  </si>
  <si>
    <t>1845</t>
  </si>
  <si>
    <t>JOSE LIENDO Y GOICOECHEA</t>
  </si>
  <si>
    <t>01468</t>
  </si>
  <si>
    <t>1797</t>
  </si>
  <si>
    <t>ALVARO ESQUIVEL BONILLA</t>
  </si>
  <si>
    <t>OROSI</t>
  </si>
  <si>
    <t>1846</t>
  </si>
  <si>
    <t>1899</t>
  </si>
  <si>
    <t>MIGUEL PICADO BARQUERO</t>
  </si>
  <si>
    <t>CARLOS BRENES SERRANO</t>
  </si>
  <si>
    <t>1770</t>
  </si>
  <si>
    <t>LUIS CRUZ MEZA</t>
  </si>
  <si>
    <t>1836</t>
  </si>
  <si>
    <t>1843</t>
  </si>
  <si>
    <t>PALOMO</t>
  </si>
  <si>
    <t>1752</t>
  </si>
  <si>
    <t>RESCATE DE UJARRAS</t>
  </si>
  <si>
    <t>1730</t>
  </si>
  <si>
    <t>ALTO DE ARAYA</t>
  </si>
  <si>
    <t>01885</t>
  </si>
  <si>
    <t>1822</t>
  </si>
  <si>
    <t>MARIO PACHECO SAENZ</t>
  </si>
  <si>
    <t>02343</t>
  </si>
  <si>
    <t>01547</t>
  </si>
  <si>
    <t>01478</t>
  </si>
  <si>
    <t>1854</t>
  </si>
  <si>
    <t>PURISIL</t>
  </si>
  <si>
    <t>01497</t>
  </si>
  <si>
    <t>1726</t>
  </si>
  <si>
    <t>CALLE MESEN</t>
  </si>
  <si>
    <t>01641</t>
  </si>
  <si>
    <t>1894</t>
  </si>
  <si>
    <t>BARRIO EL CARMEN</t>
  </si>
  <si>
    <t>01646</t>
  </si>
  <si>
    <t>1900</t>
  </si>
  <si>
    <t>SANTIAGO DEL MONTE</t>
  </si>
  <si>
    <t>01518</t>
  </si>
  <si>
    <t>1921</t>
  </si>
  <si>
    <t>QUEBRADA DEL FIERRO</t>
  </si>
  <si>
    <t>1767</t>
  </si>
  <si>
    <t>01485</t>
  </si>
  <si>
    <t>1880</t>
  </si>
  <si>
    <t>1891</t>
  </si>
  <si>
    <t>1783</t>
  </si>
  <si>
    <t>YERBABUENA</t>
  </si>
  <si>
    <t>1866</t>
  </si>
  <si>
    <t>RICARDO ANDRE STRAUSS</t>
  </si>
  <si>
    <t>01644</t>
  </si>
  <si>
    <t>1890</t>
  </si>
  <si>
    <t>01642</t>
  </si>
  <si>
    <t>1787</t>
  </si>
  <si>
    <t>MOISES COTO FERNANDEZ</t>
  </si>
  <si>
    <t>1871</t>
  </si>
  <si>
    <t>1776</t>
  </si>
  <si>
    <t>FERNANDO TERAN VALLS</t>
  </si>
  <si>
    <t>TRES RIOS</t>
  </si>
  <si>
    <t>1981</t>
  </si>
  <si>
    <t>TURRIALBA</t>
  </si>
  <si>
    <t>1982</t>
  </si>
  <si>
    <t>EL HUMO</t>
  </si>
  <si>
    <t>01890</t>
  </si>
  <si>
    <t>1985</t>
  </si>
  <si>
    <t>EL SITIO</t>
  </si>
  <si>
    <t>01551</t>
  </si>
  <si>
    <t>3613</t>
  </si>
  <si>
    <t>LONDRES</t>
  </si>
  <si>
    <t>02529</t>
  </si>
  <si>
    <t>2012</t>
  </si>
  <si>
    <t>2050</t>
  </si>
  <si>
    <t>EDUARDO PERALTA JIMENEZ</t>
  </si>
  <si>
    <t>2023</t>
  </si>
  <si>
    <t>ORIENTE</t>
  </si>
  <si>
    <t>02754</t>
  </si>
  <si>
    <t>2053</t>
  </si>
  <si>
    <t>LA VICTORIA</t>
  </si>
  <si>
    <t>1998</t>
  </si>
  <si>
    <t>CECILIO LINDO MORALES</t>
  </si>
  <si>
    <t>2030</t>
  </si>
  <si>
    <t>2034</t>
  </si>
  <si>
    <t>03173</t>
  </si>
  <si>
    <t>1953</t>
  </si>
  <si>
    <t>02426</t>
  </si>
  <si>
    <t>01509</t>
  </si>
  <si>
    <t>2001</t>
  </si>
  <si>
    <t>01953</t>
  </si>
  <si>
    <t>2018</t>
  </si>
  <si>
    <t>MANUEL JIMENEZ DE LA GUARDIA</t>
  </si>
  <si>
    <t>1973</t>
  </si>
  <si>
    <t>DOMINICA</t>
  </si>
  <si>
    <t>1942</t>
  </si>
  <si>
    <t>AZUL</t>
  </si>
  <si>
    <t>1961</t>
  </si>
  <si>
    <t>FRANCISCO BONILLA WEPOL</t>
  </si>
  <si>
    <t>EVELYN ZAMORA HERRERA</t>
  </si>
  <si>
    <t>02941</t>
  </si>
  <si>
    <t>1935</t>
  </si>
  <si>
    <t>02108</t>
  </si>
  <si>
    <t>1983</t>
  </si>
  <si>
    <t>01519</t>
  </si>
  <si>
    <t>LA ESMERALDA</t>
  </si>
  <si>
    <t>02119</t>
  </si>
  <si>
    <t>2003</t>
  </si>
  <si>
    <t>LA MARGOT</t>
  </si>
  <si>
    <t>2022</t>
  </si>
  <si>
    <t>NUESTRA SEÑORA DE SION</t>
  </si>
  <si>
    <t>2021</t>
  </si>
  <si>
    <t>JUANA DENNIS VIVES</t>
  </si>
  <si>
    <t>01891</t>
  </si>
  <si>
    <t>01526</t>
  </si>
  <si>
    <t>2040</t>
  </si>
  <si>
    <t>01755</t>
  </si>
  <si>
    <t>2014</t>
  </si>
  <si>
    <t>MARIANO CORTES CORTES</t>
  </si>
  <si>
    <t>1988</t>
  </si>
  <si>
    <t>2039</t>
  </si>
  <si>
    <t>RAFAEL FUENTES PIEDRA</t>
  </si>
  <si>
    <t>02667</t>
  </si>
  <si>
    <t>01531</t>
  </si>
  <si>
    <t>2009</t>
  </si>
  <si>
    <t>LAS AMERICAS</t>
  </si>
  <si>
    <t>01532</t>
  </si>
  <si>
    <t>LAS PAVAS</t>
  </si>
  <si>
    <t>1957</t>
  </si>
  <si>
    <t>CHITARIA</t>
  </si>
  <si>
    <t>LIDIA SANDOVAL MORA</t>
  </si>
  <si>
    <t>1972</t>
  </si>
  <si>
    <t>RAFAEL ARAYA SEGURA</t>
  </si>
  <si>
    <t>1984</t>
  </si>
  <si>
    <t>1987</t>
  </si>
  <si>
    <t>ESLABON</t>
  </si>
  <si>
    <t>MARIBEL GONZALEZ VARGAS</t>
  </si>
  <si>
    <t>1949</t>
  </si>
  <si>
    <t>CANADA</t>
  </si>
  <si>
    <t>2006</t>
  </si>
  <si>
    <t>RODOLFO HERZOG MULLER</t>
  </si>
  <si>
    <t>2010</t>
  </si>
  <si>
    <t>LAS COLONIAS</t>
  </si>
  <si>
    <t>01892</t>
  </si>
  <si>
    <t>PERALTA</t>
  </si>
  <si>
    <t>2024</t>
  </si>
  <si>
    <t>PACAYITAS</t>
  </si>
  <si>
    <t>2061</t>
  </si>
  <si>
    <t>01893</t>
  </si>
  <si>
    <t>1994</t>
  </si>
  <si>
    <t>JABILLOS</t>
  </si>
  <si>
    <t>2016</t>
  </si>
  <si>
    <t>2029</t>
  </si>
  <si>
    <t>BLAS SOLANO PEREZ</t>
  </si>
  <si>
    <t>LORENA MORA PEREZ</t>
  </si>
  <si>
    <t>1937</t>
  </si>
  <si>
    <t>AQUIARES</t>
  </si>
  <si>
    <t>1943</t>
  </si>
  <si>
    <t>CARLOS LUIS CASTRO ARCE</t>
  </si>
  <si>
    <t>01552</t>
  </si>
  <si>
    <t>1959</t>
  </si>
  <si>
    <t>CIMARRON</t>
  </si>
  <si>
    <t>01553</t>
  </si>
  <si>
    <t>01554</t>
  </si>
  <si>
    <t>1971</t>
  </si>
  <si>
    <t>01570</t>
  </si>
  <si>
    <t>01555</t>
  </si>
  <si>
    <t>1975</t>
  </si>
  <si>
    <t>2027</t>
  </si>
  <si>
    <t>2036</t>
  </si>
  <si>
    <t>2047</t>
  </si>
  <si>
    <t>MANOLO A. BOGANTES BOLAÑOS</t>
  </si>
  <si>
    <t>2048</t>
  </si>
  <si>
    <t>2042</t>
  </si>
  <si>
    <t>ALCIDES CAMPOS SOLANO</t>
  </si>
  <si>
    <t>02939</t>
  </si>
  <si>
    <t>01565</t>
  </si>
  <si>
    <t>1940</t>
  </si>
  <si>
    <t>01572</t>
  </si>
  <si>
    <t>2049</t>
  </si>
  <si>
    <t>EL TORITO</t>
  </si>
  <si>
    <t>1960</t>
  </si>
  <si>
    <t>COLONIA DE GUAYABO</t>
  </si>
  <si>
    <t>ALEXANDER ASTORGA SOLIS</t>
  </si>
  <si>
    <t>02109</t>
  </si>
  <si>
    <t>2052</t>
  </si>
  <si>
    <t>VERBENA SUR</t>
  </si>
  <si>
    <t>01569</t>
  </si>
  <si>
    <t>2031</t>
  </si>
  <si>
    <t>2062</t>
  </si>
  <si>
    <t>01919</t>
  </si>
  <si>
    <t>01573</t>
  </si>
  <si>
    <t>2004</t>
  </si>
  <si>
    <t>2044</t>
  </si>
  <si>
    <t>01575</t>
  </si>
  <si>
    <t>1939</t>
  </si>
  <si>
    <t>01577</t>
  </si>
  <si>
    <t>1990</t>
  </si>
  <si>
    <t>GRANO DE ORO</t>
  </si>
  <si>
    <t>02111</t>
  </si>
  <si>
    <t>01578</t>
  </si>
  <si>
    <t>1997</t>
  </si>
  <si>
    <t>JICOTEA</t>
  </si>
  <si>
    <t>TAYUTIC</t>
  </si>
  <si>
    <t>MARIANA NAJERA FUENTES</t>
  </si>
  <si>
    <t>01579</t>
  </si>
  <si>
    <t>2002</t>
  </si>
  <si>
    <t>01580</t>
  </si>
  <si>
    <t>01581</t>
  </si>
  <si>
    <t>2032</t>
  </si>
  <si>
    <t>1944</t>
  </si>
  <si>
    <t>JÄKUI</t>
  </si>
  <si>
    <t>03020</t>
  </si>
  <si>
    <t>01586</t>
  </si>
  <si>
    <t>01587</t>
  </si>
  <si>
    <t>1947</t>
  </si>
  <si>
    <t>SANTISIMA TRINIDAD</t>
  </si>
  <si>
    <t>02474</t>
  </si>
  <si>
    <t>01662</t>
  </si>
  <si>
    <t>1958</t>
  </si>
  <si>
    <t>CIEN MANZANAS</t>
  </si>
  <si>
    <t>01592</t>
  </si>
  <si>
    <t>2038</t>
  </si>
  <si>
    <t>03111</t>
  </si>
  <si>
    <t>01593</t>
  </si>
  <si>
    <t>01664</t>
  </si>
  <si>
    <t>01594</t>
  </si>
  <si>
    <t>1945</t>
  </si>
  <si>
    <t>03122</t>
  </si>
  <si>
    <t>2051</t>
  </si>
  <si>
    <t>01596</t>
  </si>
  <si>
    <t>01597</t>
  </si>
  <si>
    <t>2081</t>
  </si>
  <si>
    <t>01598</t>
  </si>
  <si>
    <t>01599</t>
  </si>
  <si>
    <t>2156</t>
  </si>
  <si>
    <t>02152</t>
  </si>
  <si>
    <t>01600</t>
  </si>
  <si>
    <t>2235</t>
  </si>
  <si>
    <t>01601</t>
  </si>
  <si>
    <t>2109</t>
  </si>
  <si>
    <t>BRAULIO MORALES CERVANTES</t>
  </si>
  <si>
    <t>01602</t>
  </si>
  <si>
    <t>01603</t>
  </si>
  <si>
    <t>2157</t>
  </si>
  <si>
    <t>LA PUEBLA</t>
  </si>
  <si>
    <t>01604</t>
  </si>
  <si>
    <t>2122</t>
  </si>
  <si>
    <t>01605</t>
  </si>
  <si>
    <t>2139</t>
  </si>
  <si>
    <t>LA GRAN SAMARIA</t>
  </si>
  <si>
    <t>01606</t>
  </si>
  <si>
    <t>2178</t>
  </si>
  <si>
    <t>I.M.A.S. DE ULLOA</t>
  </si>
  <si>
    <t>ULLOA</t>
  </si>
  <si>
    <t>2247</t>
  </si>
  <si>
    <t>BAJO DEL VIRILLA</t>
  </si>
  <si>
    <t>02909</t>
  </si>
  <si>
    <t>02328</t>
  </si>
  <si>
    <t>2226</t>
  </si>
  <si>
    <t>VILLALOBOS</t>
  </si>
  <si>
    <t>2147</t>
  </si>
  <si>
    <t>2138</t>
  </si>
  <si>
    <t>2174</t>
  </si>
  <si>
    <t>2248</t>
  </si>
  <si>
    <t>ROXANA LOBO CORDERO</t>
  </si>
  <si>
    <t>2129</t>
  </si>
  <si>
    <t>2135</t>
  </si>
  <si>
    <t>2197</t>
  </si>
  <si>
    <t>2063</t>
  </si>
  <si>
    <t>SANTA BARBARA</t>
  </si>
  <si>
    <t>01620</t>
  </si>
  <si>
    <t>2087</t>
  </si>
  <si>
    <t>2171</t>
  </si>
  <si>
    <t>LOS CARTAGOS</t>
  </si>
  <si>
    <t>01805</t>
  </si>
  <si>
    <t>2172</t>
  </si>
  <si>
    <t>1498</t>
  </si>
  <si>
    <t>VILLA MARIA</t>
  </si>
  <si>
    <t>2229</t>
  </si>
  <si>
    <t>RODOLFO PETERS SCHEIDER</t>
  </si>
  <si>
    <t>ZETILLAL</t>
  </si>
  <si>
    <t>01678</t>
  </si>
  <si>
    <t>2164</t>
  </si>
  <si>
    <t>LLORENTE DE FLORES</t>
  </si>
  <si>
    <t>2103</t>
  </si>
  <si>
    <t>2192</t>
  </si>
  <si>
    <t>2098</t>
  </si>
  <si>
    <t>2155</t>
  </si>
  <si>
    <t>2159</t>
  </si>
  <si>
    <t>FIDEL CHAVES MURILLO</t>
  </si>
  <si>
    <t>BELEN</t>
  </si>
  <si>
    <t>2084</t>
  </si>
  <si>
    <t>2152</t>
  </si>
  <si>
    <t>2223</t>
  </si>
  <si>
    <t>1605</t>
  </si>
  <si>
    <t>02996</t>
  </si>
  <si>
    <t>02567</t>
  </si>
  <si>
    <t>2214</t>
  </si>
  <si>
    <t>2131</t>
  </si>
  <si>
    <t>2068</t>
  </si>
  <si>
    <t>2146</t>
  </si>
  <si>
    <t>2112</t>
  </si>
  <si>
    <t>ENRIQUE STRACHAN</t>
  </si>
  <si>
    <t>2176</t>
  </si>
  <si>
    <t>2182</t>
  </si>
  <si>
    <t>FLORIBEL TORRES ALFARO</t>
  </si>
  <si>
    <t>02750</t>
  </si>
  <si>
    <t>2202</t>
  </si>
  <si>
    <t>01647</t>
  </si>
  <si>
    <t>2217</t>
  </si>
  <si>
    <t>GINNETH HERNANDEZ DIAZ</t>
  </si>
  <si>
    <t>01648</t>
  </si>
  <si>
    <t>2208</t>
  </si>
  <si>
    <t>01649</t>
  </si>
  <si>
    <t>2067</t>
  </si>
  <si>
    <t>01650</t>
  </si>
  <si>
    <t>01651</t>
  </si>
  <si>
    <t>2169</t>
  </si>
  <si>
    <t>2224</t>
  </si>
  <si>
    <t>01655</t>
  </si>
  <si>
    <t>2175</t>
  </si>
  <si>
    <t>EL MONTECITO</t>
  </si>
  <si>
    <t>2162</t>
  </si>
  <si>
    <t>01657</t>
  </si>
  <si>
    <t>2249</t>
  </si>
  <si>
    <t>MIGUEL AGUILAR BONILLA</t>
  </si>
  <si>
    <t>01658</t>
  </si>
  <si>
    <t>2187</t>
  </si>
  <si>
    <t>PUENTE SALAS</t>
  </si>
  <si>
    <t>01659</t>
  </si>
  <si>
    <t>2096</t>
  </si>
  <si>
    <t>01660</t>
  </si>
  <si>
    <t>2205</t>
  </si>
  <si>
    <t>01814</t>
  </si>
  <si>
    <t>01661</t>
  </si>
  <si>
    <t>2130</t>
  </si>
  <si>
    <t>2110</t>
  </si>
  <si>
    <t>EL PALENQUE</t>
  </si>
  <si>
    <t>2094</t>
  </si>
  <si>
    <t>01665</t>
  </si>
  <si>
    <t>2105</t>
  </si>
  <si>
    <t>BARRIO EL SOCORRO</t>
  </si>
  <si>
    <t>2117</t>
  </si>
  <si>
    <t>CASTILLA</t>
  </si>
  <si>
    <t>2128</t>
  </si>
  <si>
    <t>3692</t>
  </si>
  <si>
    <t>02379</t>
  </si>
  <si>
    <t>02528</t>
  </si>
  <si>
    <t>01669</t>
  </si>
  <si>
    <t>2173</t>
  </si>
  <si>
    <t>SHIRLEY VALVERDE UMAÑA</t>
  </si>
  <si>
    <t>02401</t>
  </si>
  <si>
    <t>2219</t>
  </si>
  <si>
    <t>2203</t>
  </si>
  <si>
    <t>01674</t>
  </si>
  <si>
    <t>2206</t>
  </si>
  <si>
    <t>2100</t>
  </si>
  <si>
    <t>LA COOPERATIVA</t>
  </si>
  <si>
    <t>2133</t>
  </si>
  <si>
    <t>2204</t>
  </si>
  <si>
    <t>SAN LUIS GONZAGA</t>
  </si>
  <si>
    <t>2207</t>
  </si>
  <si>
    <t>PBRO. RICARDO SALAS CAMPOS</t>
  </si>
  <si>
    <t>01680</t>
  </si>
  <si>
    <t>0338</t>
  </si>
  <si>
    <t>2144</t>
  </si>
  <si>
    <t>02375</t>
  </si>
  <si>
    <t>01682</t>
  </si>
  <si>
    <t>2190</t>
  </si>
  <si>
    <t>01683</t>
  </si>
  <si>
    <t>2218</t>
  </si>
  <si>
    <t>01684</t>
  </si>
  <si>
    <t>2220</t>
  </si>
  <si>
    <t>SANTO TOMAS</t>
  </si>
  <si>
    <t>4981</t>
  </si>
  <si>
    <t>2093</t>
  </si>
  <si>
    <t>2113</t>
  </si>
  <si>
    <t>ESTERO GRANDE</t>
  </si>
  <si>
    <t>02334</t>
  </si>
  <si>
    <t>2151</t>
  </si>
  <si>
    <t>KAY RICA</t>
  </si>
  <si>
    <t>01691</t>
  </si>
  <si>
    <t>2181</t>
  </si>
  <si>
    <t>LAS PALMITAS</t>
  </si>
  <si>
    <t>2186</t>
  </si>
  <si>
    <t>01830</t>
  </si>
  <si>
    <t>01991</t>
  </si>
  <si>
    <t>01694</t>
  </si>
  <si>
    <t>2213</t>
  </si>
  <si>
    <t>01695</t>
  </si>
  <si>
    <t>2246</t>
  </si>
  <si>
    <t>01752</t>
  </si>
  <si>
    <t>01696</t>
  </si>
  <si>
    <t>2183</t>
  </si>
  <si>
    <t>01698</t>
  </si>
  <si>
    <t>2137</t>
  </si>
  <si>
    <t>I.D.A. LA GATA</t>
  </si>
  <si>
    <t>03037</t>
  </si>
  <si>
    <t>01699</t>
  </si>
  <si>
    <t>2234</t>
  </si>
  <si>
    <t>01701</t>
  </si>
  <si>
    <t>2148</t>
  </si>
  <si>
    <t>SANDRA VILLEGAS VILLEGAS</t>
  </si>
  <si>
    <t>02676</t>
  </si>
  <si>
    <t>01703</t>
  </si>
  <si>
    <t>1750</t>
  </si>
  <si>
    <t>CASAMATA</t>
  </si>
  <si>
    <t>2225</t>
  </si>
  <si>
    <t>01873</t>
  </si>
  <si>
    <t>2163</t>
  </si>
  <si>
    <t>02157</t>
  </si>
  <si>
    <t>2115</t>
  </si>
  <si>
    <t>I.D.A. LINDO SOL</t>
  </si>
  <si>
    <t>03073</t>
  </si>
  <si>
    <t>01709</t>
  </si>
  <si>
    <t>01710</t>
  </si>
  <si>
    <t>2227</t>
  </si>
  <si>
    <t>CLAUDIO LARA CAMPOS</t>
  </si>
  <si>
    <t>01713</t>
  </si>
  <si>
    <t>01714</t>
  </si>
  <si>
    <t>2193</t>
  </si>
  <si>
    <t>SAN RAFAEL DE VARA BLANCA</t>
  </si>
  <si>
    <t>02158</t>
  </si>
  <si>
    <t>1753</t>
  </si>
  <si>
    <t>MARICEL CORDERO FERNANDEZ</t>
  </si>
  <si>
    <t>2118</t>
  </si>
  <si>
    <t>02646</t>
  </si>
  <si>
    <t>2180</t>
  </si>
  <si>
    <t>2064</t>
  </si>
  <si>
    <t>TICARI</t>
  </si>
  <si>
    <t>01725</t>
  </si>
  <si>
    <t>2123</t>
  </si>
  <si>
    <t>01726</t>
  </si>
  <si>
    <t>01727</t>
  </si>
  <si>
    <t>2134</t>
  </si>
  <si>
    <t>2082</t>
  </si>
  <si>
    <t>COLONIA NAZARETH</t>
  </si>
  <si>
    <t>03038</t>
  </si>
  <si>
    <t>2158</t>
  </si>
  <si>
    <t>FINCA DOS</t>
  </si>
  <si>
    <t>2099</t>
  </si>
  <si>
    <t>01732</t>
  </si>
  <si>
    <t>FINCA AGUA</t>
  </si>
  <si>
    <t>2119</t>
  </si>
  <si>
    <t>03078</t>
  </si>
  <si>
    <t>2238</t>
  </si>
  <si>
    <t>FINCA OCHO</t>
  </si>
  <si>
    <t>ROCIO PICADO AZOFEIFA</t>
  </si>
  <si>
    <t>2120</t>
  </si>
  <si>
    <t>FLAMINIA</t>
  </si>
  <si>
    <t>2240</t>
  </si>
  <si>
    <t>2143</t>
  </si>
  <si>
    <t>SAN BERNARDINO</t>
  </si>
  <si>
    <t>02505</t>
  </si>
  <si>
    <t>01993</t>
  </si>
  <si>
    <t>2111</t>
  </si>
  <si>
    <t>2126</t>
  </si>
  <si>
    <t>COLONIA VILLALOBOS</t>
  </si>
  <si>
    <t>01741</t>
  </si>
  <si>
    <t>2161</t>
  </si>
  <si>
    <t>I.D.A. HUETAR</t>
  </si>
  <si>
    <t>2160</t>
  </si>
  <si>
    <t>01878</t>
  </si>
  <si>
    <t>2233</t>
  </si>
  <si>
    <t>02674</t>
  </si>
  <si>
    <t>01992</t>
  </si>
  <si>
    <t>2239</t>
  </si>
  <si>
    <t>FINCA DIEZ</t>
  </si>
  <si>
    <t>GREIVIN ALVAREZ JIMENEZ</t>
  </si>
  <si>
    <t>2236</t>
  </si>
  <si>
    <t>FINCA SEIS</t>
  </si>
  <si>
    <t>2142</t>
  </si>
  <si>
    <t>I.D.A. EL PALMAR</t>
  </si>
  <si>
    <t>03140</t>
  </si>
  <si>
    <t>2232</t>
  </si>
  <si>
    <t>FINCA UNO</t>
  </si>
  <si>
    <t>02160</t>
  </si>
  <si>
    <t>2245</t>
  </si>
  <si>
    <t>FINCA ONCE</t>
  </si>
  <si>
    <t>2237</t>
  </si>
  <si>
    <t>FINCA CUATRO</t>
  </si>
  <si>
    <t>2242</t>
  </si>
  <si>
    <t>FINCA TRES</t>
  </si>
  <si>
    <t>SONIA TREJOS MORALES</t>
  </si>
  <si>
    <t>2243</t>
  </si>
  <si>
    <t>FINCA CINCO</t>
  </si>
  <si>
    <t>3794</t>
  </si>
  <si>
    <t>PORFIRIO RUIZ NAVARRO</t>
  </si>
  <si>
    <t>EMEL GUTIERREZ CONTRERAS</t>
  </si>
  <si>
    <t>01753</t>
  </si>
  <si>
    <t>3826</t>
  </si>
  <si>
    <t>COLONIA BLANCA</t>
  </si>
  <si>
    <t>01934</t>
  </si>
  <si>
    <t>3836</t>
  </si>
  <si>
    <t>COLONIA LA LIBERTAD</t>
  </si>
  <si>
    <t>02166</t>
  </si>
  <si>
    <t>01836</t>
  </si>
  <si>
    <t>01756</t>
  </si>
  <si>
    <t>01839</t>
  </si>
  <si>
    <t>3847</t>
  </si>
  <si>
    <t>01837</t>
  </si>
  <si>
    <t>01759</t>
  </si>
  <si>
    <t>3846</t>
  </si>
  <si>
    <t>01760</t>
  </si>
  <si>
    <t>3874</t>
  </si>
  <si>
    <t>LOS CARTAGOS SUR</t>
  </si>
  <si>
    <t>02170</t>
  </si>
  <si>
    <t>01761</t>
  </si>
  <si>
    <t>3905</t>
  </si>
  <si>
    <t>01763</t>
  </si>
  <si>
    <t>3867</t>
  </si>
  <si>
    <t>02169</t>
  </si>
  <si>
    <t>3893</t>
  </si>
  <si>
    <t>RIO NEGRO</t>
  </si>
  <si>
    <t>01935</t>
  </si>
  <si>
    <t>02090</t>
  </si>
  <si>
    <t>3840</t>
  </si>
  <si>
    <t>CUATRO BOCAS</t>
  </si>
  <si>
    <t>3863</t>
  </si>
  <si>
    <t>LAS ARMENIAS</t>
  </si>
  <si>
    <t>02317</t>
  </si>
  <si>
    <t>01936</t>
  </si>
  <si>
    <t>2256</t>
  </si>
  <si>
    <t>02437</t>
  </si>
  <si>
    <t>2275</t>
  </si>
  <si>
    <t>COLONIA BOLAÑOS</t>
  </si>
  <si>
    <t>ROSA IRIS MATARRITA DIAZ</t>
  </si>
  <si>
    <t>01772</t>
  </si>
  <si>
    <t>01856</t>
  </si>
  <si>
    <t>3818</t>
  </si>
  <si>
    <t>BRASILIA</t>
  </si>
  <si>
    <t>DOS RIOS</t>
  </si>
  <si>
    <t>01774</t>
  </si>
  <si>
    <t>3831</t>
  </si>
  <si>
    <t>I.D.A. SAN LUIS</t>
  </si>
  <si>
    <t>02728</t>
  </si>
  <si>
    <t>3813</t>
  </si>
  <si>
    <t>BIRMANIA</t>
  </si>
  <si>
    <t>2264</t>
  </si>
  <si>
    <t>GIL TABLADA COREA</t>
  </si>
  <si>
    <t>02023</t>
  </si>
  <si>
    <t>2281</t>
  </si>
  <si>
    <t>02022</t>
  </si>
  <si>
    <t>3843</t>
  </si>
  <si>
    <t>2286</t>
  </si>
  <si>
    <t>2297</t>
  </si>
  <si>
    <t>01857</t>
  </si>
  <si>
    <t>02483</t>
  </si>
  <si>
    <t>01783</t>
  </si>
  <si>
    <t>2298</t>
  </si>
  <si>
    <t>2293</t>
  </si>
  <si>
    <t>SALVADOR VILLAR MUÑOZ</t>
  </si>
  <si>
    <t>01788</t>
  </si>
  <si>
    <t>3879</t>
  </si>
  <si>
    <t>LOS LAURELES</t>
  </si>
  <si>
    <t>DOUGLAS BALTODANO NAVAS</t>
  </si>
  <si>
    <t>01852</t>
  </si>
  <si>
    <t>3796</t>
  </si>
  <si>
    <t>LOS PALMARES</t>
  </si>
  <si>
    <t>JUVENAL CHAVEZ BRICEÑO</t>
  </si>
  <si>
    <t>02864</t>
  </si>
  <si>
    <t>01790</t>
  </si>
  <si>
    <t>2315</t>
  </si>
  <si>
    <t>SAN DIMAS</t>
  </si>
  <si>
    <t>2254</t>
  </si>
  <si>
    <t>MAQUENCAL</t>
  </si>
  <si>
    <t>02861</t>
  </si>
  <si>
    <t>2327</t>
  </si>
  <si>
    <t>SONZAPOTE</t>
  </si>
  <si>
    <t>2278</t>
  </si>
  <si>
    <t>CUAJINIQUIL</t>
  </si>
  <si>
    <t>01797</t>
  </si>
  <si>
    <t>3814</t>
  </si>
  <si>
    <t>I.D.A. EL GAVILAN</t>
  </si>
  <si>
    <t>01798</t>
  </si>
  <si>
    <t>2300</t>
  </si>
  <si>
    <t>02021</t>
  </si>
  <si>
    <t>01799</t>
  </si>
  <si>
    <t>3815</t>
  </si>
  <si>
    <t>03028</t>
  </si>
  <si>
    <t>01844</t>
  </si>
  <si>
    <t>3883</t>
  </si>
  <si>
    <t>MARIA CRISTINA PEÑA VIALES</t>
  </si>
  <si>
    <t>02726</t>
  </si>
  <si>
    <t>3927</t>
  </si>
  <si>
    <t>LA AMERICA</t>
  </si>
  <si>
    <t>XINIA CORTES PARRALES</t>
  </si>
  <si>
    <t>01854</t>
  </si>
  <si>
    <t>01803</t>
  </si>
  <si>
    <t>2321</t>
  </si>
  <si>
    <t>01804</t>
  </si>
  <si>
    <t>02933</t>
  </si>
  <si>
    <t>3931</t>
  </si>
  <si>
    <t>PIEDRAS AZULES</t>
  </si>
  <si>
    <t>02393</t>
  </si>
  <si>
    <t>02485</t>
  </si>
  <si>
    <t>3926</t>
  </si>
  <si>
    <t>01853</t>
  </si>
  <si>
    <t>01813</t>
  </si>
  <si>
    <t>2323</t>
  </si>
  <si>
    <t>2328</t>
  </si>
  <si>
    <t>01815</t>
  </si>
  <si>
    <t>2262</t>
  </si>
  <si>
    <t>03084</t>
  </si>
  <si>
    <t>01816</t>
  </si>
  <si>
    <t>2308</t>
  </si>
  <si>
    <t>MORACIA</t>
  </si>
  <si>
    <t>MARIO BRENES VILLALOBOS</t>
  </si>
  <si>
    <t>2274</t>
  </si>
  <si>
    <t>01818</t>
  </si>
  <si>
    <t>4989</t>
  </si>
  <si>
    <t>JULIA ACUÑA DE SOMARRIBAS</t>
  </si>
  <si>
    <t>EL SALTO</t>
  </si>
  <si>
    <t>01821</t>
  </si>
  <si>
    <t>2329</t>
  </si>
  <si>
    <t>BARRIO LA CRUZ</t>
  </si>
  <si>
    <t>2299</t>
  </si>
  <si>
    <t>2282</t>
  </si>
  <si>
    <t>GUARDIA</t>
  </si>
  <si>
    <t>CURUBANDE</t>
  </si>
  <si>
    <t>2259</t>
  </si>
  <si>
    <t>BARRIO GUADALUPE</t>
  </si>
  <si>
    <t>01828</t>
  </si>
  <si>
    <t>2301</t>
  </si>
  <si>
    <t>LAS LILAS</t>
  </si>
  <si>
    <t>CAÑAS DULCES</t>
  </si>
  <si>
    <t>02332</t>
  </si>
  <si>
    <t>2280</t>
  </si>
  <si>
    <t>02935</t>
  </si>
  <si>
    <t>2288</t>
  </si>
  <si>
    <t>2263</t>
  </si>
  <si>
    <t>01859</t>
  </si>
  <si>
    <t>01834</t>
  </si>
  <si>
    <t>2292</t>
  </si>
  <si>
    <t>IRIGARAY</t>
  </si>
  <si>
    <t>01835</t>
  </si>
  <si>
    <t>2265</t>
  </si>
  <si>
    <t>2324</t>
  </si>
  <si>
    <t>EL TRIUNFO</t>
  </si>
  <si>
    <t>02677</t>
  </si>
  <si>
    <t>2330</t>
  </si>
  <si>
    <t>PELON DE LA BAJURA</t>
  </si>
  <si>
    <t>02350</t>
  </si>
  <si>
    <t>2251</t>
  </si>
  <si>
    <t>02017</t>
  </si>
  <si>
    <t>2291</t>
  </si>
  <si>
    <t>EL GUAYABO</t>
  </si>
  <si>
    <t>2296</t>
  </si>
  <si>
    <t>01841</t>
  </si>
  <si>
    <t>2089</t>
  </si>
  <si>
    <t>COYOL</t>
  </si>
  <si>
    <t>01842</t>
  </si>
  <si>
    <t>2306</t>
  </si>
  <si>
    <t>MONTENEGRO</t>
  </si>
  <si>
    <t>01843</t>
  </si>
  <si>
    <t>2257</t>
  </si>
  <si>
    <t>01845</t>
  </si>
  <si>
    <t>01846</t>
  </si>
  <si>
    <t>2268</t>
  </si>
  <si>
    <t>EL ARBOLITO</t>
  </si>
  <si>
    <t>02441</t>
  </si>
  <si>
    <t>2283</t>
  </si>
  <si>
    <t>PIJIJE</t>
  </si>
  <si>
    <t>01970</t>
  </si>
  <si>
    <t>2326</t>
  </si>
  <si>
    <t>02794</t>
  </si>
  <si>
    <t>2307</t>
  </si>
  <si>
    <t>02272</t>
  </si>
  <si>
    <t>2314</t>
  </si>
  <si>
    <t>SAN BERNARDO</t>
  </si>
  <si>
    <t>02018</t>
  </si>
  <si>
    <t>01858</t>
  </si>
  <si>
    <t>2408</t>
  </si>
  <si>
    <t>VIRGILIO CAAMAÑO ARAUZ</t>
  </si>
  <si>
    <t>NICOYA</t>
  </si>
  <si>
    <t>02011</t>
  </si>
  <si>
    <t>01862</t>
  </si>
  <si>
    <t>2424</t>
  </si>
  <si>
    <t>FRAY BARTOLOME DE LAS CASAS</t>
  </si>
  <si>
    <t>2430</t>
  </si>
  <si>
    <t>ARTURO SOLANO MONGE</t>
  </si>
  <si>
    <t>01864</t>
  </si>
  <si>
    <t>2448</t>
  </si>
  <si>
    <t>02766</t>
  </si>
  <si>
    <t>01882</t>
  </si>
  <si>
    <t>2454</t>
  </si>
  <si>
    <t>20 DE MARZO DE 1856</t>
  </si>
  <si>
    <t>JENNY ALVAREZ ROSALES</t>
  </si>
  <si>
    <t>02013</t>
  </si>
  <si>
    <t>01866</t>
  </si>
  <si>
    <t>2462</t>
  </si>
  <si>
    <t>01867</t>
  </si>
  <si>
    <t>2492</t>
  </si>
  <si>
    <t>CACIQUE NICOA</t>
  </si>
  <si>
    <t>2410</t>
  </si>
  <si>
    <t>LEONIDAS BRICEÑO BALTODANO</t>
  </si>
  <si>
    <t>2397</t>
  </si>
  <si>
    <t>JUAN DIAZ</t>
  </si>
  <si>
    <t>02596</t>
  </si>
  <si>
    <t>2352</t>
  </si>
  <si>
    <t>HENRY ROSALES ZUÑIGA</t>
  </si>
  <si>
    <t>2362</t>
  </si>
  <si>
    <t>CUPERTINO BRICEÑO BALTODANO</t>
  </si>
  <si>
    <t>01877</t>
  </si>
  <si>
    <t>2393</t>
  </si>
  <si>
    <t>GAMALOTAL</t>
  </si>
  <si>
    <t>2405</t>
  </si>
  <si>
    <t>GUILLERMO MORALES PEREZ</t>
  </si>
  <si>
    <t>2479</t>
  </si>
  <si>
    <t>VALEDOR MARTINEZ MARTINEZ</t>
  </si>
  <si>
    <t>CURIME</t>
  </si>
  <si>
    <t>MIRAMAR</t>
  </si>
  <si>
    <t>2384</t>
  </si>
  <si>
    <t>2472</t>
  </si>
  <si>
    <t>03049</t>
  </si>
  <si>
    <t>2331</t>
  </si>
  <si>
    <t>ACOYAPA</t>
  </si>
  <si>
    <t>01897</t>
  </si>
  <si>
    <t>2371</t>
  </si>
  <si>
    <t>BLAS MONTES LEAL</t>
  </si>
  <si>
    <t>COPAL</t>
  </si>
  <si>
    <t>01899</t>
  </si>
  <si>
    <t>2411</t>
  </si>
  <si>
    <t>LUCAS BRICEÑO FONSECA</t>
  </si>
  <si>
    <t>02767</t>
  </si>
  <si>
    <t>01901</t>
  </si>
  <si>
    <t>POCHOTE</t>
  </si>
  <si>
    <t>2441</t>
  </si>
  <si>
    <t>CARLOS MILLER</t>
  </si>
  <si>
    <t>02276</t>
  </si>
  <si>
    <t>01903</t>
  </si>
  <si>
    <t>2480</t>
  </si>
  <si>
    <t>GIL GONZALEZ DAVILA</t>
  </si>
  <si>
    <t>OVIDIO MARTINEZ PIÑAR</t>
  </si>
  <si>
    <t>02213</t>
  </si>
  <si>
    <t>2341</t>
  </si>
  <si>
    <t>ANTONIO MACEO Y GRAJALES</t>
  </si>
  <si>
    <t>2364</t>
  </si>
  <si>
    <t>SANTOS CARRILLO</t>
  </si>
  <si>
    <t>2482</t>
  </si>
  <si>
    <t>02277</t>
  </si>
  <si>
    <t>01909</t>
  </si>
  <si>
    <t>2417</t>
  </si>
  <si>
    <t>MATAMBUGUITO</t>
  </si>
  <si>
    <t>EDVIN GUEVARA ALEMAN</t>
  </si>
  <si>
    <t>02275</t>
  </si>
  <si>
    <t>01980</t>
  </si>
  <si>
    <t>2423</t>
  </si>
  <si>
    <t>RECAREDO BRICEÑO ARAUZ</t>
  </si>
  <si>
    <t>02128</t>
  </si>
  <si>
    <t>2344</t>
  </si>
  <si>
    <t>ULISES DELGADO AGUILERA</t>
  </si>
  <si>
    <t>2456</t>
  </si>
  <si>
    <t>LUIS DOBLES SEGREDA</t>
  </si>
  <si>
    <t>02015</t>
  </si>
  <si>
    <t>2374</t>
  </si>
  <si>
    <t>2422</t>
  </si>
  <si>
    <t>MANUEL CARDENAS CARDENAS</t>
  </si>
  <si>
    <t>2399</t>
  </si>
  <si>
    <t>25 DE JULIO</t>
  </si>
  <si>
    <t>FLORIDA</t>
  </si>
  <si>
    <t>01922</t>
  </si>
  <si>
    <t>01923</t>
  </si>
  <si>
    <t>01924</t>
  </si>
  <si>
    <t>2360</t>
  </si>
  <si>
    <t>CABALLITO</t>
  </si>
  <si>
    <t>02768</t>
  </si>
  <si>
    <t>01925</t>
  </si>
  <si>
    <t>01927</t>
  </si>
  <si>
    <t>01930</t>
  </si>
  <si>
    <t>03025</t>
  </si>
  <si>
    <t>01933</t>
  </si>
  <si>
    <t>2369</t>
  </si>
  <si>
    <t>CERRILLOS</t>
  </si>
  <si>
    <t>HOJANCHA</t>
  </si>
  <si>
    <t>4995</t>
  </si>
  <si>
    <t>JOSE MARTIN CARRILLO CASTRILLO</t>
  </si>
  <si>
    <t>HUACAS</t>
  </si>
  <si>
    <t>02548</t>
  </si>
  <si>
    <t>4996</t>
  </si>
  <si>
    <t>MONTE ROMO</t>
  </si>
  <si>
    <t>2390</t>
  </si>
  <si>
    <t>JUAN ESTRADA RAVAGO</t>
  </si>
  <si>
    <t>PUERTO CARRILLO</t>
  </si>
  <si>
    <t>02280</t>
  </si>
  <si>
    <t>2416</t>
  </si>
  <si>
    <t>26 DE FEBRERO DE 1886</t>
  </si>
  <si>
    <t>01938</t>
  </si>
  <si>
    <t>2431</t>
  </si>
  <si>
    <t>PILANGOSTA</t>
  </si>
  <si>
    <t>XINIA MENDEZ CRUZ</t>
  </si>
  <si>
    <t>VICTORIANO MENA MENA</t>
  </si>
  <si>
    <t>LAJAS</t>
  </si>
  <si>
    <t>LA MARAVILLA</t>
  </si>
  <si>
    <t>2080</t>
  </si>
  <si>
    <t>MALINCHE</t>
  </si>
  <si>
    <t>4997</t>
  </si>
  <si>
    <t>02211</t>
  </si>
  <si>
    <t>NANDAYURE</t>
  </si>
  <si>
    <t>2347</t>
  </si>
  <si>
    <t>BARCO QUEBRADO</t>
  </si>
  <si>
    <t>SAMARA</t>
  </si>
  <si>
    <t>01987</t>
  </si>
  <si>
    <t>01956</t>
  </si>
  <si>
    <t>2090</t>
  </si>
  <si>
    <t>JAVILLOS</t>
  </si>
  <si>
    <t>NANCY MEJIAS CHAVES</t>
  </si>
  <si>
    <t>01959</t>
  </si>
  <si>
    <t>2392</t>
  </si>
  <si>
    <t>GARZA</t>
  </si>
  <si>
    <t>02282</t>
  </si>
  <si>
    <t>2491</t>
  </si>
  <si>
    <t>01962</t>
  </si>
  <si>
    <t>2478</t>
  </si>
  <si>
    <t>TERCIOPELO</t>
  </si>
  <si>
    <t>MAYRA MORA BONILLA</t>
  </si>
  <si>
    <t>03095</t>
  </si>
  <si>
    <t>01963</t>
  </si>
  <si>
    <t>2338</t>
  </si>
  <si>
    <t>CHINAMPAS</t>
  </si>
  <si>
    <t>03080</t>
  </si>
  <si>
    <t>01964</t>
  </si>
  <si>
    <t>2487</t>
  </si>
  <si>
    <t>01965</t>
  </si>
  <si>
    <t>01967</t>
  </si>
  <si>
    <t>2383</t>
  </si>
  <si>
    <t>EDITH OBREGON SEQUEIRA</t>
  </si>
  <si>
    <t>01968</t>
  </si>
  <si>
    <t>2455</t>
  </si>
  <si>
    <t>LOURDES ACOSTA RODRIGUEZ</t>
  </si>
  <si>
    <t>2358</t>
  </si>
  <si>
    <t>SERAPIO LOPEZ FAJARDO</t>
  </si>
  <si>
    <t>2079</t>
  </si>
  <si>
    <t>NOGAL</t>
  </si>
  <si>
    <t>2366</t>
  </si>
  <si>
    <t>LA ESPERANZA DE GARZA</t>
  </si>
  <si>
    <t>2361</t>
  </si>
  <si>
    <t>CACAO</t>
  </si>
  <si>
    <t>01977</t>
  </si>
  <si>
    <t>2434</t>
  </si>
  <si>
    <t>BILLO ZELEDON</t>
  </si>
  <si>
    <t>01978</t>
  </si>
  <si>
    <t>2465</t>
  </si>
  <si>
    <t>2473</t>
  </si>
  <si>
    <t>GUILLERMO ALVARADO HERNANDEZ</t>
  </si>
  <si>
    <t>2368</t>
  </si>
  <si>
    <t>WARNER MATARRITA ESPINOZA</t>
  </si>
  <si>
    <t>03272</t>
  </si>
  <si>
    <t>01982</t>
  </si>
  <si>
    <t>2385</t>
  </si>
  <si>
    <t>03203</t>
  </si>
  <si>
    <t>01988</t>
  </si>
  <si>
    <t>2466</t>
  </si>
  <si>
    <t>02284</t>
  </si>
  <si>
    <t>2429</t>
  </si>
  <si>
    <t>02283</t>
  </si>
  <si>
    <t>02451</t>
  </si>
  <si>
    <t>02951</t>
  </si>
  <si>
    <t>2412</t>
  </si>
  <si>
    <t>02298</t>
  </si>
  <si>
    <t>01996</t>
  </si>
  <si>
    <t>2396</t>
  </si>
  <si>
    <t>02952</t>
  </si>
  <si>
    <t>01999</t>
  </si>
  <si>
    <t>02000</t>
  </si>
  <si>
    <t>2433</t>
  </si>
  <si>
    <t>PILAS DE BEJUCO</t>
  </si>
  <si>
    <t>02560</t>
  </si>
  <si>
    <t>02002</t>
  </si>
  <si>
    <t>02003</t>
  </si>
  <si>
    <t>02004</t>
  </si>
  <si>
    <t>02005</t>
  </si>
  <si>
    <t>LEPANTO</t>
  </si>
  <si>
    <t>02450</t>
  </si>
  <si>
    <t>02007</t>
  </si>
  <si>
    <t>2439</t>
  </si>
  <si>
    <t>03026</t>
  </si>
  <si>
    <t>02008</t>
  </si>
  <si>
    <t>02009</t>
  </si>
  <si>
    <t>02010</t>
  </si>
  <si>
    <t>2457</t>
  </si>
  <si>
    <t>2509</t>
  </si>
  <si>
    <t>02559</t>
  </si>
  <si>
    <t>2510</t>
  </si>
  <si>
    <t>2514</t>
  </si>
  <si>
    <t>FRANCISCO CHAVES CHAVES</t>
  </si>
  <si>
    <t>2544</t>
  </si>
  <si>
    <t>DIRIA</t>
  </si>
  <si>
    <t>2555</t>
  </si>
  <si>
    <t>PUERTO RICO</t>
  </si>
  <si>
    <t>2578</t>
  </si>
  <si>
    <t>2586</t>
  </si>
  <si>
    <t>TALOLINGUITA</t>
  </si>
  <si>
    <t>2590</t>
  </si>
  <si>
    <t>SILENY MORALES MOLINA</t>
  </si>
  <si>
    <t>2593</t>
  </si>
  <si>
    <t>02156</t>
  </si>
  <si>
    <t>2580</t>
  </si>
  <si>
    <t>02425</t>
  </si>
  <si>
    <t>02029</t>
  </si>
  <si>
    <t>2567</t>
  </si>
  <si>
    <t>02030</t>
  </si>
  <si>
    <t>02031</t>
  </si>
  <si>
    <t>02032</t>
  </si>
  <si>
    <t>2520</t>
  </si>
  <si>
    <t>02389</t>
  </si>
  <si>
    <t>2534</t>
  </si>
  <si>
    <t>MONTE VERDE</t>
  </si>
  <si>
    <t>2528</t>
  </si>
  <si>
    <t>02038</t>
  </si>
  <si>
    <t>02040</t>
  </si>
  <si>
    <t>02041</t>
  </si>
  <si>
    <t>2588</t>
  </si>
  <si>
    <t>27 DE ABRIL</t>
  </si>
  <si>
    <t>02042</t>
  </si>
  <si>
    <t>2589</t>
  </si>
  <si>
    <t>LOS PARGOS</t>
  </si>
  <si>
    <t>03124</t>
  </si>
  <si>
    <t>02043</t>
  </si>
  <si>
    <t>2086</t>
  </si>
  <si>
    <t>02044</t>
  </si>
  <si>
    <t>2592</t>
  </si>
  <si>
    <t>EL TRAPICHE</t>
  </si>
  <si>
    <t>03258</t>
  </si>
  <si>
    <t>3708</t>
  </si>
  <si>
    <t>INVU LA GUARIA</t>
  </si>
  <si>
    <t>2575</t>
  </si>
  <si>
    <t>02568</t>
  </si>
  <si>
    <t>2714</t>
  </si>
  <si>
    <t>EL CHAGÜITE</t>
  </si>
  <si>
    <t>2516</t>
  </si>
  <si>
    <t>BRASILITO</t>
  </si>
  <si>
    <t>2524</t>
  </si>
  <si>
    <t>2530</t>
  </si>
  <si>
    <t>PORTEGOLPE</t>
  </si>
  <si>
    <t>2535</t>
  </si>
  <si>
    <t>2538</t>
  </si>
  <si>
    <t>VILLARREAL</t>
  </si>
  <si>
    <t>2508</t>
  </si>
  <si>
    <t>COYOLITO</t>
  </si>
  <si>
    <t>2531</t>
  </si>
  <si>
    <t>PUERTO POTRERO</t>
  </si>
  <si>
    <t>2548</t>
  </si>
  <si>
    <t>03257</t>
  </si>
  <si>
    <t>02060</t>
  </si>
  <si>
    <t>2566</t>
  </si>
  <si>
    <t>MATAPALO</t>
  </si>
  <si>
    <t>2511</t>
  </si>
  <si>
    <t>CARTAGENA</t>
  </si>
  <si>
    <t>02062</t>
  </si>
  <si>
    <t>2539</t>
  </si>
  <si>
    <t>2549</t>
  </si>
  <si>
    <t>RICARDO ANGULO VALLEJOS</t>
  </si>
  <si>
    <t>2559</t>
  </si>
  <si>
    <t>LORENA</t>
  </si>
  <si>
    <t>02385</t>
  </si>
  <si>
    <t>2565</t>
  </si>
  <si>
    <t>MARBELLA</t>
  </si>
  <si>
    <t>02214</t>
  </si>
  <si>
    <t>2570</t>
  </si>
  <si>
    <t>OSTIONAL</t>
  </si>
  <si>
    <t>02070</t>
  </si>
  <si>
    <t>02458</t>
  </si>
  <si>
    <t>02254</t>
  </si>
  <si>
    <t>2579</t>
  </si>
  <si>
    <t>02678</t>
  </si>
  <si>
    <t>2587</t>
  </si>
  <si>
    <t>03255</t>
  </si>
  <si>
    <t>PENINSULAR</t>
  </si>
  <si>
    <t>2498</t>
  </si>
  <si>
    <t>ARTOLA</t>
  </si>
  <si>
    <t>2515</t>
  </si>
  <si>
    <t>BOLSON</t>
  </si>
  <si>
    <t>2519</t>
  </si>
  <si>
    <t>CORRALILLOS</t>
  </si>
  <si>
    <t>02085</t>
  </si>
  <si>
    <t>2574</t>
  </si>
  <si>
    <t>2527</t>
  </si>
  <si>
    <t>2581</t>
  </si>
  <si>
    <t>2552</t>
  </si>
  <si>
    <t>03151</t>
  </si>
  <si>
    <t>2564</t>
  </si>
  <si>
    <t>LOS PLANES</t>
  </si>
  <si>
    <t>02562</t>
  </si>
  <si>
    <t>2572</t>
  </si>
  <si>
    <t>PASO TEMPISQUE</t>
  </si>
  <si>
    <t>2556</t>
  </si>
  <si>
    <t>2591</t>
  </si>
  <si>
    <t>02930</t>
  </si>
  <si>
    <t>2507</t>
  </si>
  <si>
    <t>02095</t>
  </si>
  <si>
    <t>2512</t>
  </si>
  <si>
    <t>2526</t>
  </si>
  <si>
    <t>2573</t>
  </si>
  <si>
    <t>2583</t>
  </si>
  <si>
    <t>2582</t>
  </si>
  <si>
    <t>02563</t>
  </si>
  <si>
    <t>2506</t>
  </si>
  <si>
    <t>CASTILLA DE ORO</t>
  </si>
  <si>
    <t>03164</t>
  </si>
  <si>
    <t>2563</t>
  </si>
  <si>
    <t>LOS JOCOTES</t>
  </si>
  <si>
    <t>2571</t>
  </si>
  <si>
    <t>PALESTINA</t>
  </si>
  <si>
    <t>02679</t>
  </si>
  <si>
    <t>2505</t>
  </si>
  <si>
    <t>CACIQUE</t>
  </si>
  <si>
    <t>03039</t>
  </si>
  <si>
    <t>3828</t>
  </si>
  <si>
    <t>3834</t>
  </si>
  <si>
    <t>3844</t>
  </si>
  <si>
    <t>3845</t>
  </si>
  <si>
    <t>EL CARMEN # 1</t>
  </si>
  <si>
    <t>3848</t>
  </si>
  <si>
    <t>3850</t>
  </si>
  <si>
    <t>3852</t>
  </si>
  <si>
    <t>EL FOSFORO</t>
  </si>
  <si>
    <t>3904</t>
  </si>
  <si>
    <t>02165</t>
  </si>
  <si>
    <t>02114</t>
  </si>
  <si>
    <t>3917</t>
  </si>
  <si>
    <t>LLANO AZUL</t>
  </si>
  <si>
    <t>02639</t>
  </si>
  <si>
    <t>02115</t>
  </si>
  <si>
    <t>3866</t>
  </si>
  <si>
    <t>LAS MILPAS</t>
  </si>
  <si>
    <t>02478</t>
  </si>
  <si>
    <t>3908</t>
  </si>
  <si>
    <t>TEODORO PICADO MICHALSKY</t>
  </si>
  <si>
    <t>02117</t>
  </si>
  <si>
    <t>3873</t>
  </si>
  <si>
    <t>NAZARETH</t>
  </si>
  <si>
    <t>02164</t>
  </si>
  <si>
    <t>02118</t>
  </si>
  <si>
    <t>3892</t>
  </si>
  <si>
    <t>3875</t>
  </si>
  <si>
    <t>3832</t>
  </si>
  <si>
    <t>02171</t>
  </si>
  <si>
    <t>3861</t>
  </si>
  <si>
    <t>LA VERBENA</t>
  </si>
  <si>
    <t>02163</t>
  </si>
  <si>
    <t>3918</t>
  </si>
  <si>
    <t>SILVIA OLIVAS ORTIZ</t>
  </si>
  <si>
    <t>3922</t>
  </si>
  <si>
    <t>3829</t>
  </si>
  <si>
    <t>EL DELIRIO</t>
  </si>
  <si>
    <t>MINOR RODRIGUEZ CASTILLO</t>
  </si>
  <si>
    <t>3910</t>
  </si>
  <si>
    <t>3855</t>
  </si>
  <si>
    <t>JESUS DE POPOYOAPA</t>
  </si>
  <si>
    <t>3911</t>
  </si>
  <si>
    <t>3864</t>
  </si>
  <si>
    <t>3872</t>
  </si>
  <si>
    <t>3924</t>
  </si>
  <si>
    <t>3882</t>
  </si>
  <si>
    <t>QUEBRADON</t>
  </si>
  <si>
    <t>3896</t>
  </si>
  <si>
    <t>PARCELAS DE PARIS</t>
  </si>
  <si>
    <t>3900</t>
  </si>
  <si>
    <t>3851</t>
  </si>
  <si>
    <t>02144</t>
  </si>
  <si>
    <t>3868</t>
  </si>
  <si>
    <t>JOSE INES LOPEZ OBREGON</t>
  </si>
  <si>
    <t>3895</t>
  </si>
  <si>
    <t>3862</t>
  </si>
  <si>
    <t>3876</t>
  </si>
  <si>
    <t>3899</t>
  </si>
  <si>
    <t>3835</t>
  </si>
  <si>
    <t>COLONIA PUNTARENAS</t>
  </si>
  <si>
    <t>3865</t>
  </si>
  <si>
    <t>LAS FLORES</t>
  </si>
  <si>
    <t>02480</t>
  </si>
  <si>
    <t>02154</t>
  </si>
  <si>
    <t>3869</t>
  </si>
  <si>
    <t>CUATRO CRUCES</t>
  </si>
  <si>
    <t>02642</t>
  </si>
  <si>
    <t>5048</t>
  </si>
  <si>
    <t>RIO NARANJO</t>
  </si>
  <si>
    <t>3919</t>
  </si>
  <si>
    <t>3921</t>
  </si>
  <si>
    <t>02725</t>
  </si>
  <si>
    <t>02159</t>
  </si>
  <si>
    <t>3902</t>
  </si>
  <si>
    <t>02161</t>
  </si>
  <si>
    <t>3812</t>
  </si>
  <si>
    <t>3849</t>
  </si>
  <si>
    <t>02640</t>
  </si>
  <si>
    <t>3894</t>
  </si>
  <si>
    <t>2618</t>
  </si>
  <si>
    <t>02190</t>
  </si>
  <si>
    <t>2676</t>
  </si>
  <si>
    <t>02681</t>
  </si>
  <si>
    <t>2623</t>
  </si>
  <si>
    <t>COROBICI</t>
  </si>
  <si>
    <t>2638</t>
  </si>
  <si>
    <t>JERONIMO FERNANDEZ ROJAS</t>
  </si>
  <si>
    <t>02177</t>
  </si>
  <si>
    <t>2645</t>
  </si>
  <si>
    <t>HACIENDA TABOGA</t>
  </si>
  <si>
    <t>BEBEDERO</t>
  </si>
  <si>
    <t>02822</t>
  </si>
  <si>
    <t>02178</t>
  </si>
  <si>
    <t>2663</t>
  </si>
  <si>
    <t>02179</t>
  </si>
  <si>
    <t>5004</t>
  </si>
  <si>
    <t>02531</t>
  </si>
  <si>
    <t>2682</t>
  </si>
  <si>
    <t>2604</t>
  </si>
  <si>
    <t>ANTONIO OBANDO ESPINOZA</t>
  </si>
  <si>
    <t>2606</t>
  </si>
  <si>
    <t>02185</t>
  </si>
  <si>
    <t>POROZAL</t>
  </si>
  <si>
    <t>2665</t>
  </si>
  <si>
    <t>02824</t>
  </si>
  <si>
    <t>02187</t>
  </si>
  <si>
    <t>02188</t>
  </si>
  <si>
    <t>02189</t>
  </si>
  <si>
    <t>2731</t>
  </si>
  <si>
    <t>SAN JUAN CHIQUITO</t>
  </si>
  <si>
    <t>SAN JUAN GRANDE</t>
  </si>
  <si>
    <t>02694</t>
  </si>
  <si>
    <t>0323</t>
  </si>
  <si>
    <t>BARRIO LAMPARAS</t>
  </si>
  <si>
    <t>02192</t>
  </si>
  <si>
    <t>1100</t>
  </si>
  <si>
    <t>03247</t>
  </si>
  <si>
    <t>2687</t>
  </si>
  <si>
    <t>02928</t>
  </si>
  <si>
    <t>2688</t>
  </si>
  <si>
    <t>NUEVA GUATEMALA</t>
  </si>
  <si>
    <t>02216</t>
  </si>
  <si>
    <t>2696</t>
  </si>
  <si>
    <t>ZULMA MENDEZ LEZAMA</t>
  </si>
  <si>
    <t>02826</t>
  </si>
  <si>
    <t>2595</t>
  </si>
  <si>
    <t>2666</t>
  </si>
  <si>
    <t>POZO AZUL</t>
  </si>
  <si>
    <t>2667</t>
  </si>
  <si>
    <t>2612</t>
  </si>
  <si>
    <t>02782</t>
  </si>
  <si>
    <t>2677</t>
  </si>
  <si>
    <t>SAN BUENAVENTURA</t>
  </si>
  <si>
    <t>02204</t>
  </si>
  <si>
    <t>2640</t>
  </si>
  <si>
    <t>2658</t>
  </si>
  <si>
    <t>2620</t>
  </si>
  <si>
    <t>2650</t>
  </si>
  <si>
    <t>JOAQUIN ARROYO</t>
  </si>
  <si>
    <t>02209</t>
  </si>
  <si>
    <t>2680</t>
  </si>
  <si>
    <t>02392</t>
  </si>
  <si>
    <t>2685</t>
  </si>
  <si>
    <t>2655</t>
  </si>
  <si>
    <t>DELIA OVIEDO DE ACUÑA</t>
  </si>
  <si>
    <t>0353</t>
  </si>
  <si>
    <t>TEJARCILLOS</t>
  </si>
  <si>
    <t>2695</t>
  </si>
  <si>
    <t>CAÑITAS</t>
  </si>
  <si>
    <t>03175</t>
  </si>
  <si>
    <t>TRES AMIGOS</t>
  </si>
  <si>
    <t>2656</t>
  </si>
  <si>
    <t>02394</t>
  </si>
  <si>
    <t>EL DOS</t>
  </si>
  <si>
    <t>2615</t>
  </si>
  <si>
    <t>2671</t>
  </si>
  <si>
    <t>RIO PIEDRAS</t>
  </si>
  <si>
    <t>2639</t>
  </si>
  <si>
    <t>ROSITA CHAVEZ DE CABEZAS</t>
  </si>
  <si>
    <t>2659</t>
  </si>
  <si>
    <t>02236</t>
  </si>
  <si>
    <t>2668</t>
  </si>
  <si>
    <t>2631</t>
  </si>
  <si>
    <t>HEYDER ANGULO OBANDO</t>
  </si>
  <si>
    <t>2672</t>
  </si>
  <si>
    <t>2683</t>
  </si>
  <si>
    <t>2690</t>
  </si>
  <si>
    <t>JAIME GUTIERREZ BRAUN</t>
  </si>
  <si>
    <t>2693</t>
  </si>
  <si>
    <t>TRONADORA</t>
  </si>
  <si>
    <t>2599</t>
  </si>
  <si>
    <t>2605</t>
  </si>
  <si>
    <t>2662</t>
  </si>
  <si>
    <t>MATA DE CAÑA</t>
  </si>
  <si>
    <t>03284</t>
  </si>
  <si>
    <t>02249</t>
  </si>
  <si>
    <t>2670</t>
  </si>
  <si>
    <t>02472</t>
  </si>
  <si>
    <t>03061</t>
  </si>
  <si>
    <t>02253</t>
  </si>
  <si>
    <t>2691</t>
  </si>
  <si>
    <t>2636</t>
  </si>
  <si>
    <t>02263</t>
  </si>
  <si>
    <t>02264</t>
  </si>
  <si>
    <t>EL AGUACATE</t>
  </si>
  <si>
    <t>02266</t>
  </si>
  <si>
    <t>02267</t>
  </si>
  <si>
    <t>2732</t>
  </si>
  <si>
    <t>2735</t>
  </si>
  <si>
    <t>RIO BARRANCA</t>
  </si>
  <si>
    <t>2826</t>
  </si>
  <si>
    <t>BARRIO SAN LUIS</t>
  </si>
  <si>
    <t>2744</t>
  </si>
  <si>
    <t>CIUDADELA KENNEDY</t>
  </si>
  <si>
    <t>02271</t>
  </si>
  <si>
    <t>2834</t>
  </si>
  <si>
    <t>FLORA GUEVARA BARAHONA</t>
  </si>
  <si>
    <t>2792</t>
  </si>
  <si>
    <t>2715</t>
  </si>
  <si>
    <t>AUGUSTO COLOMBARI CHICOLI</t>
  </si>
  <si>
    <t>2883</t>
  </si>
  <si>
    <t>VEINTE DE NOVIEMBRE</t>
  </si>
  <si>
    <t>2842</t>
  </si>
  <si>
    <t>03167</t>
  </si>
  <si>
    <t>02279</t>
  </si>
  <si>
    <t>2836</t>
  </si>
  <si>
    <t>MORA Y CAÑAS</t>
  </si>
  <si>
    <t>2805</t>
  </si>
  <si>
    <t>2870</t>
  </si>
  <si>
    <t>02285</t>
  </si>
  <si>
    <t>2712</t>
  </si>
  <si>
    <t>PITAHAYA</t>
  </si>
  <si>
    <t>02364</t>
  </si>
  <si>
    <t>02286</t>
  </si>
  <si>
    <t>2720</t>
  </si>
  <si>
    <t>BAJO CALIENTE</t>
  </si>
  <si>
    <t>02765</t>
  </si>
  <si>
    <t>02287</t>
  </si>
  <si>
    <t>02288</t>
  </si>
  <si>
    <t>03141</t>
  </si>
  <si>
    <t>02289</t>
  </si>
  <si>
    <t>2759</t>
  </si>
  <si>
    <t>CHAPERNAL</t>
  </si>
  <si>
    <t>02763</t>
  </si>
  <si>
    <t>02290</t>
  </si>
  <si>
    <t>2844</t>
  </si>
  <si>
    <t>02292</t>
  </si>
  <si>
    <t>02293</t>
  </si>
  <si>
    <t>02294</t>
  </si>
  <si>
    <t>2784</t>
  </si>
  <si>
    <t>JORGE BORBON CASTRO</t>
  </si>
  <si>
    <t>02295</t>
  </si>
  <si>
    <t>2848</t>
  </si>
  <si>
    <t>02367</t>
  </si>
  <si>
    <t>2700</t>
  </si>
  <si>
    <t>ABANGARITOS</t>
  </si>
  <si>
    <t>MANZANILLO</t>
  </si>
  <si>
    <t>02565</t>
  </si>
  <si>
    <t>2725</t>
  </si>
  <si>
    <t>2743</t>
  </si>
  <si>
    <t>MONTERO Y PALITO</t>
  </si>
  <si>
    <t>02686</t>
  </si>
  <si>
    <t>02303</t>
  </si>
  <si>
    <t>2727</t>
  </si>
  <si>
    <t>BRISAS DEL GOLFO</t>
  </si>
  <si>
    <t>2807</t>
  </si>
  <si>
    <t>JUDAS</t>
  </si>
  <si>
    <t>2831</t>
  </si>
  <si>
    <t>2839</t>
  </si>
  <si>
    <t>MORALES</t>
  </si>
  <si>
    <t>02380</t>
  </si>
  <si>
    <t>2761</t>
  </si>
  <si>
    <t>2824</t>
  </si>
  <si>
    <t>LAGARTOS</t>
  </si>
  <si>
    <t>2750</t>
  </si>
  <si>
    <t>EL MALINCHE</t>
  </si>
  <si>
    <t>02685</t>
  </si>
  <si>
    <t>2763</t>
  </si>
  <si>
    <t>2769</t>
  </si>
  <si>
    <t>JARQUIN</t>
  </si>
  <si>
    <t>02688</t>
  </si>
  <si>
    <t>2760</t>
  </si>
  <si>
    <t>ISLA DE CHIRA</t>
  </si>
  <si>
    <t>02419</t>
  </si>
  <si>
    <t>02315</t>
  </si>
  <si>
    <t>2752</t>
  </si>
  <si>
    <t>CABO BLANCO</t>
  </si>
  <si>
    <t>2803</t>
  </si>
  <si>
    <t>ISLA DE VENADO</t>
  </si>
  <si>
    <t>2762</t>
  </si>
  <si>
    <t>2776</t>
  </si>
  <si>
    <t>MONTAÑA GRANDE</t>
  </si>
  <si>
    <t>2781</t>
  </si>
  <si>
    <t>2754</t>
  </si>
  <si>
    <t>CAMARONAL</t>
  </si>
  <si>
    <t>2773</t>
  </si>
  <si>
    <t>2863</t>
  </si>
  <si>
    <t>02689</t>
  </si>
  <si>
    <t>2886</t>
  </si>
  <si>
    <t>ROSA BARQUERO AZOFEIFA</t>
  </si>
  <si>
    <t>2851</t>
  </si>
  <si>
    <t>2766</t>
  </si>
  <si>
    <t>02432</t>
  </si>
  <si>
    <t>02335</t>
  </si>
  <si>
    <t>1101</t>
  </si>
  <si>
    <t>CALLE LILES</t>
  </si>
  <si>
    <t>2853</t>
  </si>
  <si>
    <t>02522</t>
  </si>
  <si>
    <t>02348</t>
  </si>
  <si>
    <t>2808</t>
  </si>
  <si>
    <t>2703</t>
  </si>
  <si>
    <t>PLAYA BLANCA</t>
  </si>
  <si>
    <t>03168</t>
  </si>
  <si>
    <t>2706</t>
  </si>
  <si>
    <t>I.D.A. VALLE AZUL</t>
  </si>
  <si>
    <t>02420</t>
  </si>
  <si>
    <t>1108</t>
  </si>
  <si>
    <t>RINCON DE HERRERA</t>
  </si>
  <si>
    <t>2746</t>
  </si>
  <si>
    <t>02907</t>
  </si>
  <si>
    <t>02355</t>
  </si>
  <si>
    <t>2782</t>
  </si>
  <si>
    <t>2849</t>
  </si>
  <si>
    <t>2871</t>
  </si>
  <si>
    <t>02690</t>
  </si>
  <si>
    <t>2758</t>
  </si>
  <si>
    <t>RAFAEL ARGUEDAS HERRERA</t>
  </si>
  <si>
    <t>2847</t>
  </si>
  <si>
    <t>LUDY ULLOA LORIA</t>
  </si>
  <si>
    <t>02369</t>
  </si>
  <si>
    <t>2866</t>
  </si>
  <si>
    <t>02368</t>
  </si>
  <si>
    <t>2771</t>
  </si>
  <si>
    <t>LINDORA</t>
  </si>
  <si>
    <t>2828</t>
  </si>
  <si>
    <t>ALTOS DE SAN LUIS</t>
  </si>
  <si>
    <t>02914</t>
  </si>
  <si>
    <t>0746</t>
  </si>
  <si>
    <t>02376</t>
  </si>
  <si>
    <t>2737</t>
  </si>
  <si>
    <t>2753</t>
  </si>
  <si>
    <t>CABUYA</t>
  </si>
  <si>
    <t>2704</t>
  </si>
  <si>
    <t>2705</t>
  </si>
  <si>
    <t>2768</t>
  </si>
  <si>
    <t>PANICA DOS</t>
  </si>
  <si>
    <t>02384</t>
  </si>
  <si>
    <t>2777</t>
  </si>
  <si>
    <t>02691</t>
  </si>
  <si>
    <t>02388</t>
  </si>
  <si>
    <t>2854</t>
  </si>
  <si>
    <t>2789</t>
  </si>
  <si>
    <t>02877</t>
  </si>
  <si>
    <t>02395</t>
  </si>
  <si>
    <t>3020</t>
  </si>
  <si>
    <t>LA JULIETA</t>
  </si>
  <si>
    <t>ESPIRITU SANTO</t>
  </si>
  <si>
    <t>2770</t>
  </si>
  <si>
    <t>ROSARIO VASQUEZ MONGE</t>
  </si>
  <si>
    <t>JUANILAMA</t>
  </si>
  <si>
    <t>2832</t>
  </si>
  <si>
    <t>MARAÑONAL</t>
  </si>
  <si>
    <t>02402</t>
  </si>
  <si>
    <t>2790</t>
  </si>
  <si>
    <t>EL BARON</t>
  </si>
  <si>
    <t>2800</t>
  </si>
  <si>
    <t>2840</t>
  </si>
  <si>
    <t>2780</t>
  </si>
  <si>
    <t>SALINAS</t>
  </si>
  <si>
    <t>02876</t>
  </si>
  <si>
    <t>2795</t>
  </si>
  <si>
    <t>EL MOJON</t>
  </si>
  <si>
    <t>2881</t>
  </si>
  <si>
    <t>MATA LIMON</t>
  </si>
  <si>
    <t>02545</t>
  </si>
  <si>
    <t>2755</t>
  </si>
  <si>
    <t>CAMBALACHE</t>
  </si>
  <si>
    <t>03219</t>
  </si>
  <si>
    <t>02413</t>
  </si>
  <si>
    <t>JUSTO ANTONIO FACIO</t>
  </si>
  <si>
    <t>MOJONCITO</t>
  </si>
  <si>
    <t>02546</t>
  </si>
  <si>
    <t>2875</t>
  </si>
  <si>
    <t>ANTONIO VALLERRIESTRA</t>
  </si>
  <si>
    <t>03091</t>
  </si>
  <si>
    <t>2756</t>
  </si>
  <si>
    <t>2869</t>
  </si>
  <si>
    <t>02423</t>
  </si>
  <si>
    <t>2873</t>
  </si>
  <si>
    <t>02424</t>
  </si>
  <si>
    <t>2804</t>
  </si>
  <si>
    <t>02427</t>
  </si>
  <si>
    <t>02430</t>
  </si>
  <si>
    <t>3712</t>
  </si>
  <si>
    <t>CERROS</t>
  </si>
  <si>
    <t>3751</t>
  </si>
  <si>
    <t>MANUEL ANTONIO</t>
  </si>
  <si>
    <t>3752</t>
  </si>
  <si>
    <t>3754</t>
  </si>
  <si>
    <t>PAQUITA</t>
  </si>
  <si>
    <t>3773</t>
  </si>
  <si>
    <t>3774</t>
  </si>
  <si>
    <t>FINCA LLORONA</t>
  </si>
  <si>
    <t>02443</t>
  </si>
  <si>
    <t>3777</t>
  </si>
  <si>
    <t>RONCADOR</t>
  </si>
  <si>
    <t>3772</t>
  </si>
  <si>
    <t>MARIA LUISA DE CASTRO</t>
  </si>
  <si>
    <t>02448</t>
  </si>
  <si>
    <t>3710</t>
  </si>
  <si>
    <t>CERRITOS</t>
  </si>
  <si>
    <t>02882</t>
  </si>
  <si>
    <t>3765</t>
  </si>
  <si>
    <t>REPUBLICA DE COREA</t>
  </si>
  <si>
    <t>RANCHO GRANDE</t>
  </si>
  <si>
    <t>02697</t>
  </si>
  <si>
    <t>3724</t>
  </si>
  <si>
    <t>PORTALON</t>
  </si>
  <si>
    <t>JENNY ROMAN CECILIANO</t>
  </si>
  <si>
    <t>3725</t>
  </si>
  <si>
    <t>PORTON DE NARANJO</t>
  </si>
  <si>
    <t>3726</t>
  </si>
  <si>
    <t>3749</t>
  </si>
  <si>
    <t>3732</t>
  </si>
  <si>
    <t>03249</t>
  </si>
  <si>
    <t>3753</t>
  </si>
  <si>
    <t>JUAN BAUTISTA SANTAMARIA</t>
  </si>
  <si>
    <t>02696</t>
  </si>
  <si>
    <t>02467</t>
  </si>
  <si>
    <t>0761</t>
  </si>
  <si>
    <t>3781</t>
  </si>
  <si>
    <t>02476</t>
  </si>
  <si>
    <t>0786</t>
  </si>
  <si>
    <t>03086</t>
  </si>
  <si>
    <t>3699</t>
  </si>
  <si>
    <t>ALEXIS PEREZ AGUILAR</t>
  </si>
  <si>
    <t>02699</t>
  </si>
  <si>
    <t>02481</t>
  </si>
  <si>
    <t>3776</t>
  </si>
  <si>
    <t>FINCA POCARES</t>
  </si>
  <si>
    <t>02883</t>
  </si>
  <si>
    <t>3780</t>
  </si>
  <si>
    <t>02500</t>
  </si>
  <si>
    <t>3755</t>
  </si>
  <si>
    <t>02484</t>
  </si>
  <si>
    <t>3706</t>
  </si>
  <si>
    <t>BIJAGUAL SUR</t>
  </si>
  <si>
    <t>3769</t>
  </si>
  <si>
    <t>02488</t>
  </si>
  <si>
    <t>EL BAMBU</t>
  </si>
  <si>
    <t>3740</t>
  </si>
  <si>
    <t>JUNTA DE CACAO</t>
  </si>
  <si>
    <t>02499</t>
  </si>
  <si>
    <t>3733</t>
  </si>
  <si>
    <t>03204</t>
  </si>
  <si>
    <t>3735</t>
  </si>
  <si>
    <t>ESTERILLOS ANEXA</t>
  </si>
  <si>
    <t>02700</t>
  </si>
  <si>
    <t>3750</t>
  </si>
  <si>
    <t>02501</t>
  </si>
  <si>
    <t>3762</t>
  </si>
  <si>
    <t>PLAYON SUR</t>
  </si>
  <si>
    <t>2964</t>
  </si>
  <si>
    <t>3758</t>
  </si>
  <si>
    <t>PLAYA PALMA</t>
  </si>
  <si>
    <t>02511</t>
  </si>
  <si>
    <t>3761</t>
  </si>
  <si>
    <t>PLAYON SAN ISIDRO</t>
  </si>
  <si>
    <t>HUGO MADRIGAL JIMENEZ</t>
  </si>
  <si>
    <t>03104</t>
  </si>
  <si>
    <t>02515</t>
  </si>
  <si>
    <t>3743</t>
  </si>
  <si>
    <t>02517</t>
  </si>
  <si>
    <t>3114</t>
  </si>
  <si>
    <t>02518</t>
  </si>
  <si>
    <t>3021</t>
  </si>
  <si>
    <t>CORONADO</t>
  </si>
  <si>
    <t>3263</t>
  </si>
  <si>
    <t>NIEBOROWSKY</t>
  </si>
  <si>
    <t>2938</t>
  </si>
  <si>
    <t>VALLE DE EL DIQUIS</t>
  </si>
  <si>
    <t>3156</t>
  </si>
  <si>
    <t>3191</t>
  </si>
  <si>
    <t>02600</t>
  </si>
  <si>
    <t>02530</t>
  </si>
  <si>
    <t>3211</t>
  </si>
  <si>
    <t>02804</t>
  </si>
  <si>
    <t>3212</t>
  </si>
  <si>
    <t>TORTUGA</t>
  </si>
  <si>
    <t>02532</t>
  </si>
  <si>
    <t>3553</t>
  </si>
  <si>
    <t>POCORA</t>
  </si>
  <si>
    <t>3019</t>
  </si>
  <si>
    <t>2988</t>
  </si>
  <si>
    <t>LA NAVIDAD</t>
  </si>
  <si>
    <t>3106</t>
  </si>
  <si>
    <t>3117</t>
  </si>
  <si>
    <t>02537</t>
  </si>
  <si>
    <t>02538</t>
  </si>
  <si>
    <t>02539</t>
  </si>
  <si>
    <t>02540</t>
  </si>
  <si>
    <t>3218</t>
  </si>
  <si>
    <t>02542</t>
  </si>
  <si>
    <t>02543</t>
  </si>
  <si>
    <t>2986</t>
  </si>
  <si>
    <t>02601</t>
  </si>
  <si>
    <t>3200</t>
  </si>
  <si>
    <t>02554</t>
  </si>
  <si>
    <t>3202</t>
  </si>
  <si>
    <t>FINCA GUANACASTE</t>
  </si>
  <si>
    <t>3233</t>
  </si>
  <si>
    <t>02821</t>
  </si>
  <si>
    <t>02558</t>
  </si>
  <si>
    <t>3244</t>
  </si>
  <si>
    <t>02571</t>
  </si>
  <si>
    <t>3177</t>
  </si>
  <si>
    <t>FINCA NUEVE</t>
  </si>
  <si>
    <t>3171</t>
  </si>
  <si>
    <t>FINCA 2-4</t>
  </si>
  <si>
    <t>3052</t>
  </si>
  <si>
    <t>EDUARDO GARNIER UGALDE</t>
  </si>
  <si>
    <t>02569</t>
  </si>
  <si>
    <t>3169</t>
  </si>
  <si>
    <t>FINCA SEIS-ONCE</t>
  </si>
  <si>
    <t>3173</t>
  </si>
  <si>
    <t>3170</t>
  </si>
  <si>
    <t>PALMAR SUR</t>
  </si>
  <si>
    <t>3196</t>
  </si>
  <si>
    <t>SIERPE</t>
  </si>
  <si>
    <t>3046</t>
  </si>
  <si>
    <t>3157</t>
  </si>
  <si>
    <t>02604</t>
  </si>
  <si>
    <t>3617</t>
  </si>
  <si>
    <t>02586</t>
  </si>
  <si>
    <t>2992</t>
  </si>
  <si>
    <t>02590</t>
  </si>
  <si>
    <t>02591</t>
  </si>
  <si>
    <t>02592</t>
  </si>
  <si>
    <t>02593</t>
  </si>
  <si>
    <t>3049</t>
  </si>
  <si>
    <t>DRAKE</t>
  </si>
  <si>
    <t>ITZEL ARIAS VEGA</t>
  </si>
  <si>
    <t>02603</t>
  </si>
  <si>
    <t>3552</t>
  </si>
  <si>
    <t>3042</t>
  </si>
  <si>
    <t>03113</t>
  </si>
  <si>
    <t>1993</t>
  </si>
  <si>
    <t>JOKBATA</t>
  </si>
  <si>
    <t>3178</t>
  </si>
  <si>
    <t>3128</t>
  </si>
  <si>
    <t>02605</t>
  </si>
  <si>
    <t>02606</t>
  </si>
  <si>
    <t>3179</t>
  </si>
  <si>
    <t>3068</t>
  </si>
  <si>
    <t>02608</t>
  </si>
  <si>
    <t>3076</t>
  </si>
  <si>
    <t>02609</t>
  </si>
  <si>
    <t>3131</t>
  </si>
  <si>
    <t>PUNTA ZANCUDO</t>
  </si>
  <si>
    <t>2911</t>
  </si>
  <si>
    <t>PUEBLO CIVIL</t>
  </si>
  <si>
    <t>02611</t>
  </si>
  <si>
    <t>2013</t>
  </si>
  <si>
    <t>EL CAS</t>
  </si>
  <si>
    <t>3072</t>
  </si>
  <si>
    <t>02615</t>
  </si>
  <si>
    <t>3073</t>
  </si>
  <si>
    <t>02921</t>
  </si>
  <si>
    <t>02616</t>
  </si>
  <si>
    <t>3090</t>
  </si>
  <si>
    <t>LA MONA</t>
  </si>
  <si>
    <t>02620</t>
  </si>
  <si>
    <t>02622</t>
  </si>
  <si>
    <t>2951</t>
  </si>
  <si>
    <t>02623</t>
  </si>
  <si>
    <t>02624</t>
  </si>
  <si>
    <t>3007</t>
  </si>
  <si>
    <t>02625</t>
  </si>
  <si>
    <t>3014</t>
  </si>
  <si>
    <t>02626</t>
  </si>
  <si>
    <t>3070</t>
  </si>
  <si>
    <t>02627</t>
  </si>
  <si>
    <t>3105</t>
  </si>
  <si>
    <t>ALTO DE COMTE</t>
  </si>
  <si>
    <t>02807</t>
  </si>
  <si>
    <t>02628</t>
  </si>
  <si>
    <t>3126</t>
  </si>
  <si>
    <t>02629</t>
  </si>
  <si>
    <t>EL PILON</t>
  </si>
  <si>
    <t>1948</t>
  </si>
  <si>
    <t>02633</t>
  </si>
  <si>
    <t>2939</t>
  </si>
  <si>
    <t>LINDA MAR</t>
  </si>
  <si>
    <t>02634</t>
  </si>
  <si>
    <t>02635</t>
  </si>
  <si>
    <t>2949</t>
  </si>
  <si>
    <t>LAS GEMELAS</t>
  </si>
  <si>
    <t>2936</t>
  </si>
  <si>
    <t>3037</t>
  </si>
  <si>
    <t>PUNTA BANCO</t>
  </si>
  <si>
    <t>02641</t>
  </si>
  <si>
    <t>2972</t>
  </si>
  <si>
    <t>CAÑAZA</t>
  </si>
  <si>
    <t>3129</t>
  </si>
  <si>
    <t>02644</t>
  </si>
  <si>
    <t>3000</t>
  </si>
  <si>
    <t>LA INDEPENDENCIA</t>
  </si>
  <si>
    <t>3201</t>
  </si>
  <si>
    <t>SATURNINO CEDEÑO CEDEÑO</t>
  </si>
  <si>
    <t>3575</t>
  </si>
  <si>
    <t>PALERMO</t>
  </si>
  <si>
    <t>2895</t>
  </si>
  <si>
    <t>02809</t>
  </si>
  <si>
    <t>2961</t>
  </si>
  <si>
    <t>BOCA GALLARDO</t>
  </si>
  <si>
    <t>3004</t>
  </si>
  <si>
    <t>LA AMAPOLA</t>
  </si>
  <si>
    <t>02655</t>
  </si>
  <si>
    <t>3172</t>
  </si>
  <si>
    <t>2893</t>
  </si>
  <si>
    <t>VIQUILLA DOS</t>
  </si>
  <si>
    <t>2981</t>
  </si>
  <si>
    <t>3182</t>
  </si>
  <si>
    <t>2896</t>
  </si>
  <si>
    <t>BRUNCA</t>
  </si>
  <si>
    <t>3056</t>
  </si>
  <si>
    <t>02668</t>
  </si>
  <si>
    <t>3079</t>
  </si>
  <si>
    <t>LA GAMBA</t>
  </si>
  <si>
    <t>02669</t>
  </si>
  <si>
    <t>3185</t>
  </si>
  <si>
    <t>COTO 54-55</t>
  </si>
  <si>
    <t>3190</t>
  </si>
  <si>
    <t>COTO 62-63</t>
  </si>
  <si>
    <t>02672</t>
  </si>
  <si>
    <t>3236</t>
  </si>
  <si>
    <t>03179</t>
  </si>
  <si>
    <t>02673</t>
  </si>
  <si>
    <t>3257</t>
  </si>
  <si>
    <t>3135</t>
  </si>
  <si>
    <t>02680</t>
  </si>
  <si>
    <t>02682</t>
  </si>
  <si>
    <t>02687</t>
  </si>
  <si>
    <t>2941</t>
  </si>
  <si>
    <t>BAJO DE REYES</t>
  </si>
  <si>
    <t>3061</t>
  </si>
  <si>
    <t>3062</t>
  </si>
  <si>
    <t>2950</t>
  </si>
  <si>
    <t>3063</t>
  </si>
  <si>
    <t>02693</t>
  </si>
  <si>
    <t>2990</t>
  </si>
  <si>
    <t>3053</t>
  </si>
  <si>
    <t>EL DANTO</t>
  </si>
  <si>
    <t>2963</t>
  </si>
  <si>
    <t>03063</t>
  </si>
  <si>
    <t>3006</t>
  </si>
  <si>
    <t>02698</t>
  </si>
  <si>
    <t>3084</t>
  </si>
  <si>
    <t>3087</t>
  </si>
  <si>
    <t>3093</t>
  </si>
  <si>
    <t>ADELE CLARINI</t>
  </si>
  <si>
    <t>3100</t>
  </si>
  <si>
    <t>02702</t>
  </si>
  <si>
    <t>3111</t>
  </si>
  <si>
    <t>02703</t>
  </si>
  <si>
    <t>3162</t>
  </si>
  <si>
    <t>02704</t>
  </si>
  <si>
    <t>02705</t>
  </si>
  <si>
    <t>3195</t>
  </si>
  <si>
    <t>SANTA CONSTANZA</t>
  </si>
  <si>
    <t>02706</t>
  </si>
  <si>
    <t>02707</t>
  </si>
  <si>
    <t>3041</t>
  </si>
  <si>
    <t>02709</t>
  </si>
  <si>
    <t>02710</t>
  </si>
  <si>
    <t>3241</t>
  </si>
  <si>
    <t>02711</t>
  </si>
  <si>
    <t>2929</t>
  </si>
  <si>
    <t>ALPHA</t>
  </si>
  <si>
    <t>3248</t>
  </si>
  <si>
    <t>02808</t>
  </si>
  <si>
    <t>2901</t>
  </si>
  <si>
    <t>JACQUELINE GRAJALES ALVARADO</t>
  </si>
  <si>
    <t>02716</t>
  </si>
  <si>
    <t>2915</t>
  </si>
  <si>
    <t>2970</t>
  </si>
  <si>
    <t>03110</t>
  </si>
  <si>
    <t>3164</t>
  </si>
  <si>
    <t>LUIS WACHONG LEE</t>
  </si>
  <si>
    <t>3166</t>
  </si>
  <si>
    <t>02720</t>
  </si>
  <si>
    <t>3026</t>
  </si>
  <si>
    <t>02813</t>
  </si>
  <si>
    <t>3204</t>
  </si>
  <si>
    <t>3096</t>
  </si>
  <si>
    <t>3113</t>
  </si>
  <si>
    <t>FILA TIGRE</t>
  </si>
  <si>
    <t>02913</t>
  </si>
  <si>
    <t>02724</t>
  </si>
  <si>
    <t>2995</t>
  </si>
  <si>
    <t>3085</t>
  </si>
  <si>
    <t>3101</t>
  </si>
  <si>
    <t>LAS MELLIZAS</t>
  </si>
  <si>
    <t>3210</t>
  </si>
  <si>
    <t>3252</t>
  </si>
  <si>
    <t>3065</t>
  </si>
  <si>
    <t>2918</t>
  </si>
  <si>
    <t>VALLE HERMOSO</t>
  </si>
  <si>
    <t>2931</t>
  </si>
  <si>
    <t>03150</t>
  </si>
  <si>
    <t>2957</t>
  </si>
  <si>
    <t>02736</t>
  </si>
  <si>
    <t>3187</t>
  </si>
  <si>
    <t>02737</t>
  </si>
  <si>
    <t>3198</t>
  </si>
  <si>
    <t>3237</t>
  </si>
  <si>
    <t>2892</t>
  </si>
  <si>
    <t>2948</t>
  </si>
  <si>
    <t>2969</t>
  </si>
  <si>
    <t>CAÑAS GORDAS</t>
  </si>
  <si>
    <t>02744</t>
  </si>
  <si>
    <t>2985</t>
  </si>
  <si>
    <t>CAMPO TRES</t>
  </si>
  <si>
    <t>3016</t>
  </si>
  <si>
    <t>3027</t>
  </si>
  <si>
    <t>3194</t>
  </si>
  <si>
    <t>3250</t>
  </si>
  <si>
    <t>LOS PILARES</t>
  </si>
  <si>
    <t>3067</t>
  </si>
  <si>
    <t>02751</t>
  </si>
  <si>
    <t>3109</t>
  </si>
  <si>
    <t>3159</t>
  </si>
  <si>
    <t>3051</t>
  </si>
  <si>
    <t>02815</t>
  </si>
  <si>
    <t>3083</t>
  </si>
  <si>
    <t>META PONTO</t>
  </si>
  <si>
    <t>3155</t>
  </si>
  <si>
    <t>HARLEY CORDERO CRUZ</t>
  </si>
  <si>
    <t>3209</t>
  </si>
  <si>
    <t>02757</t>
  </si>
  <si>
    <t>2891</t>
  </si>
  <si>
    <t>LA CHIVA</t>
  </si>
  <si>
    <t>02764</t>
  </si>
  <si>
    <t>2959</t>
  </si>
  <si>
    <t>BRUS MALIS</t>
  </si>
  <si>
    <t>3039</t>
  </si>
  <si>
    <t>JABILLO</t>
  </si>
  <si>
    <t>02769</t>
  </si>
  <si>
    <t>3095</t>
  </si>
  <si>
    <t>3154</t>
  </si>
  <si>
    <t>3160</t>
  </si>
  <si>
    <t>02920</t>
  </si>
  <si>
    <t>3224</t>
  </si>
  <si>
    <t>03066</t>
  </si>
  <si>
    <t>3023</t>
  </si>
  <si>
    <t>VILLA PALACIOS</t>
  </si>
  <si>
    <t>02775</t>
  </si>
  <si>
    <t>3579</t>
  </si>
  <si>
    <t>CALLE UNO</t>
  </si>
  <si>
    <t>02776</t>
  </si>
  <si>
    <t>02777</t>
  </si>
  <si>
    <t>3175</t>
  </si>
  <si>
    <t>23 DE MAYO</t>
  </si>
  <si>
    <t>02778</t>
  </si>
  <si>
    <t>02779</t>
  </si>
  <si>
    <t>02781</t>
  </si>
  <si>
    <t>3081</t>
  </si>
  <si>
    <t>QUIABDO</t>
  </si>
  <si>
    <t>02816</t>
  </si>
  <si>
    <t>03180</t>
  </si>
  <si>
    <t>02792</t>
  </si>
  <si>
    <t>2900</t>
  </si>
  <si>
    <t>3018</t>
  </si>
  <si>
    <t>EL LABRADOR</t>
  </si>
  <si>
    <t>LAUREL</t>
  </si>
  <si>
    <t>03281</t>
  </si>
  <si>
    <t>02796</t>
  </si>
  <si>
    <t>3181</t>
  </si>
  <si>
    <t>02797</t>
  </si>
  <si>
    <t>3347</t>
  </si>
  <si>
    <t>CHINA KICHA</t>
  </si>
  <si>
    <t>03015</t>
  </si>
  <si>
    <t>02798</t>
  </si>
  <si>
    <t>3189</t>
  </si>
  <si>
    <t>COTO 42</t>
  </si>
  <si>
    <t>02799</t>
  </si>
  <si>
    <t>02800</t>
  </si>
  <si>
    <t>02801</t>
  </si>
  <si>
    <t>02802</t>
  </si>
  <si>
    <t>2973</t>
  </si>
  <si>
    <t>LA NUBIA</t>
  </si>
  <si>
    <t>STEVEN SOTO CAIROLI</t>
  </si>
  <si>
    <t>02805</t>
  </si>
  <si>
    <t>3180</t>
  </si>
  <si>
    <t>COTO 45</t>
  </si>
  <si>
    <t>3188</t>
  </si>
  <si>
    <t>COTO 50-51</t>
  </si>
  <si>
    <t>2898</t>
  </si>
  <si>
    <t>3346</t>
  </si>
  <si>
    <t>SIBÖDI</t>
  </si>
  <si>
    <t>3078</t>
  </si>
  <si>
    <t>3184</t>
  </si>
  <si>
    <t>COTO 52</t>
  </si>
  <si>
    <t>02812</t>
  </si>
  <si>
    <t>3199</t>
  </si>
  <si>
    <t>SANTIAGO DE CARACOL</t>
  </si>
  <si>
    <t>2927</t>
  </si>
  <si>
    <t>03024</t>
  </si>
  <si>
    <t>3047</t>
  </si>
  <si>
    <t>3348</t>
  </si>
  <si>
    <t>MELERUK</t>
  </si>
  <si>
    <t>03014</t>
  </si>
  <si>
    <t>02818</t>
  </si>
  <si>
    <t>3104</t>
  </si>
  <si>
    <t>3088</t>
  </si>
  <si>
    <t>LA MARIPOSA</t>
  </si>
  <si>
    <t>02820</t>
  </si>
  <si>
    <t>3229</t>
  </si>
  <si>
    <t>02919</t>
  </si>
  <si>
    <t>3077</t>
  </si>
  <si>
    <t>CONFRATERNIDAD</t>
  </si>
  <si>
    <t>3216</t>
  </si>
  <si>
    <t>LAS VEGAS DE ABROJO NORTE</t>
  </si>
  <si>
    <t>3115</t>
  </si>
  <si>
    <t>PASO CANOAS</t>
  </si>
  <si>
    <t>2902</t>
  </si>
  <si>
    <t>02831</t>
  </si>
  <si>
    <t>3242</t>
  </si>
  <si>
    <t>3120</t>
  </si>
  <si>
    <t>DARIZARA</t>
  </si>
  <si>
    <t>3197</t>
  </si>
  <si>
    <t>2955</t>
  </si>
  <si>
    <t>GUAYACAN</t>
  </si>
  <si>
    <t>02840</t>
  </si>
  <si>
    <t>2993</t>
  </si>
  <si>
    <t>FINCA NARANJO</t>
  </si>
  <si>
    <t>02841</t>
  </si>
  <si>
    <t>3008</t>
  </si>
  <si>
    <t>3009</t>
  </si>
  <si>
    <t>FINCA CAUCHO</t>
  </si>
  <si>
    <t>3010</t>
  </si>
  <si>
    <t>FINCA CAIMITO</t>
  </si>
  <si>
    <t>02844</t>
  </si>
  <si>
    <t>3011</t>
  </si>
  <si>
    <t>FINCA TAMARINDO</t>
  </si>
  <si>
    <t>3012</t>
  </si>
  <si>
    <t>FINCA BAMBITO</t>
  </si>
  <si>
    <t>3028</t>
  </si>
  <si>
    <t>VEREH</t>
  </si>
  <si>
    <t>3044</t>
  </si>
  <si>
    <t>2976</t>
  </si>
  <si>
    <t>SURIK</t>
  </si>
  <si>
    <t>3249</t>
  </si>
  <si>
    <t>CARACOL DE LA VACA</t>
  </si>
  <si>
    <t>3001</t>
  </si>
  <si>
    <t>2889</t>
  </si>
  <si>
    <t>LA BOTA</t>
  </si>
  <si>
    <t>3036</t>
  </si>
  <si>
    <t>3032</t>
  </si>
  <si>
    <t>3057</t>
  </si>
  <si>
    <t>02862</t>
  </si>
  <si>
    <t>3015</t>
  </si>
  <si>
    <t>BELLA LUZ</t>
  </si>
  <si>
    <t>02865</t>
  </si>
  <si>
    <t>3091</t>
  </si>
  <si>
    <t>3069</t>
  </si>
  <si>
    <t>JUAN LARA ALFARO</t>
  </si>
  <si>
    <t>02867</t>
  </si>
  <si>
    <t>3142</t>
  </si>
  <si>
    <t>FINCA MANGO</t>
  </si>
  <si>
    <t>02872</t>
  </si>
  <si>
    <t>3556</t>
  </si>
  <si>
    <t>BARRA DEL COLORADO SUR</t>
  </si>
  <si>
    <t>3472</t>
  </si>
  <si>
    <t>3306</t>
  </si>
  <si>
    <t>BARRA DE PARISMINA</t>
  </si>
  <si>
    <t>GUILLERMO VALVERDE ALVARADO</t>
  </si>
  <si>
    <t>02879</t>
  </si>
  <si>
    <t>3484</t>
  </si>
  <si>
    <t>VALLE LA AURORA</t>
  </si>
  <si>
    <t>03009</t>
  </si>
  <si>
    <t>3375</t>
  </si>
  <si>
    <t>LIVERPOOL</t>
  </si>
  <si>
    <t>0752</t>
  </si>
  <si>
    <t>03156</t>
  </si>
  <si>
    <t>3408</t>
  </si>
  <si>
    <t>VILLA DEL MAR # 1</t>
  </si>
  <si>
    <t>3465</t>
  </si>
  <si>
    <t>PORTETE</t>
  </si>
  <si>
    <t>3466</t>
  </si>
  <si>
    <t>3486</t>
  </si>
  <si>
    <t>3411</t>
  </si>
  <si>
    <t>02893</t>
  </si>
  <si>
    <t>3469</t>
  </si>
  <si>
    <t>02894</t>
  </si>
  <si>
    <t>3554</t>
  </si>
  <si>
    <t>BARRA DEL COLORADO NORTE</t>
  </si>
  <si>
    <t>02895</t>
  </si>
  <si>
    <t>3557</t>
  </si>
  <si>
    <t>BARRA DE TORTUGUERO</t>
  </si>
  <si>
    <t>3407</t>
  </si>
  <si>
    <t>LOS CORALES</t>
  </si>
  <si>
    <t>3414</t>
  </si>
  <si>
    <t>3454</t>
  </si>
  <si>
    <t>3320</t>
  </si>
  <si>
    <t>3380</t>
  </si>
  <si>
    <t>3406</t>
  </si>
  <si>
    <t>VILLA DEL MAR # 2</t>
  </si>
  <si>
    <t>YENORI BRYAN JENKINS</t>
  </si>
  <si>
    <t>02905</t>
  </si>
  <si>
    <t>02906</t>
  </si>
  <si>
    <t>3470</t>
  </si>
  <si>
    <t>3305</t>
  </si>
  <si>
    <t>BANANITO NORTE</t>
  </si>
  <si>
    <t>3307</t>
  </si>
  <si>
    <t>ATILIA MATA FRESES</t>
  </si>
  <si>
    <t>3458</t>
  </si>
  <si>
    <t>LA COLINA</t>
  </si>
  <si>
    <t>3357</t>
  </si>
  <si>
    <t>3345</t>
  </si>
  <si>
    <t>BARRIO LIMONCITO</t>
  </si>
  <si>
    <t>3423</t>
  </si>
  <si>
    <t>LA BOMBA</t>
  </si>
  <si>
    <t>02915</t>
  </si>
  <si>
    <t>3303</t>
  </si>
  <si>
    <t>BALVANERO VARGAS MOLINA</t>
  </si>
  <si>
    <t>3479</t>
  </si>
  <si>
    <t>3321</t>
  </si>
  <si>
    <t>BURRICO</t>
  </si>
  <si>
    <t>BANANITO SUR</t>
  </si>
  <si>
    <t>3308</t>
  </si>
  <si>
    <t>BEVERLY</t>
  </si>
  <si>
    <t>3383</t>
  </si>
  <si>
    <t>PENSHURT</t>
  </si>
  <si>
    <t>3443</t>
  </si>
  <si>
    <t>3480</t>
  </si>
  <si>
    <t>03251</t>
  </si>
  <si>
    <t>02922</t>
  </si>
  <si>
    <t>3353</t>
  </si>
  <si>
    <t>BONIFACIO</t>
  </si>
  <si>
    <t>3386</t>
  </si>
  <si>
    <t>SAN CLEMENTE</t>
  </si>
  <si>
    <t>3449</t>
  </si>
  <si>
    <t>CASTILLO NUEVO</t>
  </si>
  <si>
    <t>3517</t>
  </si>
  <si>
    <t>3351</t>
  </si>
  <si>
    <t>3335</t>
  </si>
  <si>
    <t>3361</t>
  </si>
  <si>
    <t>CALVERI</t>
  </si>
  <si>
    <t>3474</t>
  </si>
  <si>
    <t>3496</t>
  </si>
  <si>
    <t>VESTA</t>
  </si>
  <si>
    <t>3485</t>
  </si>
  <si>
    <t>CERERE</t>
  </si>
  <si>
    <t>3285</t>
  </si>
  <si>
    <t>ARMENIA</t>
  </si>
  <si>
    <t>3511</t>
  </si>
  <si>
    <t>BOCUARE</t>
  </si>
  <si>
    <t>03013</t>
  </si>
  <si>
    <t>3267</t>
  </si>
  <si>
    <t>3330</t>
  </si>
  <si>
    <t>3460</t>
  </si>
  <si>
    <t>PANDORA OESTE</t>
  </si>
  <si>
    <t>02953</t>
  </si>
  <si>
    <t>3397</t>
  </si>
  <si>
    <t>02957</t>
  </si>
  <si>
    <t>3436</t>
  </si>
  <si>
    <t>3504</t>
  </si>
  <si>
    <t>EL COCAL</t>
  </si>
  <si>
    <t>02962</t>
  </si>
  <si>
    <t>3317</t>
  </si>
  <si>
    <t>SECTOR NORTE</t>
  </si>
  <si>
    <t>VIRGILIA BOX DAVIS</t>
  </si>
  <si>
    <t>02963</t>
  </si>
  <si>
    <t>3487</t>
  </si>
  <si>
    <t>3522</t>
  </si>
  <si>
    <t>IMPERIO</t>
  </si>
  <si>
    <t>3415</t>
  </si>
  <si>
    <t>3492</t>
  </si>
  <si>
    <t>3453</t>
  </si>
  <si>
    <t>LAS PALMIRAS</t>
  </si>
  <si>
    <t>3365</t>
  </si>
  <si>
    <t>MONTEVERDE</t>
  </si>
  <si>
    <t>3382</t>
  </si>
  <si>
    <t>3318</t>
  </si>
  <si>
    <t>3344</t>
  </si>
  <si>
    <t>MARYLAND</t>
  </si>
  <si>
    <t>3355</t>
  </si>
  <si>
    <t>3309</t>
  </si>
  <si>
    <t>3319</t>
  </si>
  <si>
    <t>INDIANA DOS</t>
  </si>
  <si>
    <t>3399</t>
  </si>
  <si>
    <t>NUEVA ESPERANZA</t>
  </si>
  <si>
    <t>3400</t>
  </si>
  <si>
    <t>NUEVA VIRGINIA</t>
  </si>
  <si>
    <t>MELANIA MATA OTOYA</t>
  </si>
  <si>
    <t>3478</t>
  </si>
  <si>
    <t>SAN ALBERTO</t>
  </si>
  <si>
    <t>02982</t>
  </si>
  <si>
    <t>3482</t>
  </si>
  <si>
    <t>LA PERLITA</t>
  </si>
  <si>
    <t>3507</t>
  </si>
  <si>
    <t>FAUSTO HERRERA CORDERO</t>
  </si>
  <si>
    <t>02984</t>
  </si>
  <si>
    <t>3520</t>
  </si>
  <si>
    <t>02985</t>
  </si>
  <si>
    <t>3515</t>
  </si>
  <si>
    <t>VEGAS DE MADRE DE DIOS</t>
  </si>
  <si>
    <t>3525</t>
  </si>
  <si>
    <t>FREEMAN</t>
  </si>
  <si>
    <t>3416</t>
  </si>
  <si>
    <t>INDIANA TRES</t>
  </si>
  <si>
    <t>02989</t>
  </si>
  <si>
    <t>3417</t>
  </si>
  <si>
    <t>02991</t>
  </si>
  <si>
    <t>3363</t>
  </si>
  <si>
    <t>3396</t>
  </si>
  <si>
    <t>3441</t>
  </si>
  <si>
    <t>3463</t>
  </si>
  <si>
    <t>3483</t>
  </si>
  <si>
    <t>ALEX FARGUHARSON BENNETT</t>
  </si>
  <si>
    <t>3342</t>
  </si>
  <si>
    <t>CIMARRONES</t>
  </si>
  <si>
    <t>3393</t>
  </si>
  <si>
    <t>SILVESTRE GRANT GRIFFITH</t>
  </si>
  <si>
    <t>3448</t>
  </si>
  <si>
    <t>GERMANIA</t>
  </si>
  <si>
    <t>3471</t>
  </si>
  <si>
    <t>3418</t>
  </si>
  <si>
    <t>3427</t>
  </si>
  <si>
    <t>LA HEREDIANA</t>
  </si>
  <si>
    <t>3412</t>
  </si>
  <si>
    <t>3425</t>
  </si>
  <si>
    <t>3481</t>
  </si>
  <si>
    <t>3502</t>
  </si>
  <si>
    <t>LA IBERIA</t>
  </si>
  <si>
    <t>03010</t>
  </si>
  <si>
    <t>CUATRO MILLAS</t>
  </si>
  <si>
    <t>3426</t>
  </si>
  <si>
    <t>LA FRANCIA</t>
  </si>
  <si>
    <t>03016</t>
  </si>
  <si>
    <t>03017</t>
  </si>
  <si>
    <t>03018</t>
  </si>
  <si>
    <t>3336</t>
  </si>
  <si>
    <t>KATSI</t>
  </si>
  <si>
    <t>03019</t>
  </si>
  <si>
    <t>3343</t>
  </si>
  <si>
    <t>SURETKA</t>
  </si>
  <si>
    <t>3489</t>
  </si>
  <si>
    <t>SEPECUE</t>
  </si>
  <si>
    <t>3490</t>
  </si>
  <si>
    <t>SHIROLES</t>
  </si>
  <si>
    <t>3497</t>
  </si>
  <si>
    <t>3275</t>
  </si>
  <si>
    <t>BERNARDO DRÜG INGERMAN</t>
  </si>
  <si>
    <t>3403</t>
  </si>
  <si>
    <t>3266</t>
  </si>
  <si>
    <t>03027</t>
  </si>
  <si>
    <t>3304</t>
  </si>
  <si>
    <t>3388</t>
  </si>
  <si>
    <t>03030</t>
  </si>
  <si>
    <t>3358</t>
  </si>
  <si>
    <t>COROMA</t>
  </si>
  <si>
    <t>03032</t>
  </si>
  <si>
    <t>3359</t>
  </si>
  <si>
    <t>3316</t>
  </si>
  <si>
    <t>SUIRI</t>
  </si>
  <si>
    <t>3341</t>
  </si>
  <si>
    <t>CHASE</t>
  </si>
  <si>
    <t>03035</t>
  </si>
  <si>
    <t>03036</t>
  </si>
  <si>
    <t>3459</t>
  </si>
  <si>
    <t>3500</t>
  </si>
  <si>
    <t>YORKIN</t>
  </si>
  <si>
    <t>3283</t>
  </si>
  <si>
    <t>GANDOCA</t>
  </si>
  <si>
    <t>3288</t>
  </si>
  <si>
    <t>CATARINA</t>
  </si>
  <si>
    <t>JORGE MATARRITA THOMPSON</t>
  </si>
  <si>
    <t>03041</t>
  </si>
  <si>
    <t>CAHUITA</t>
  </si>
  <si>
    <t>03042</t>
  </si>
  <si>
    <t>3314</t>
  </si>
  <si>
    <t>3392</t>
  </si>
  <si>
    <t>3373</t>
  </si>
  <si>
    <t>HONE CREEK</t>
  </si>
  <si>
    <t>03045</t>
  </si>
  <si>
    <t>3442</t>
  </si>
  <si>
    <t>3455</t>
  </si>
  <si>
    <t>OLIVIA</t>
  </si>
  <si>
    <t>3324</t>
  </si>
  <si>
    <t>3364</t>
  </si>
  <si>
    <t>DAYTONIA</t>
  </si>
  <si>
    <t>03050</t>
  </si>
  <si>
    <t>3404</t>
  </si>
  <si>
    <t>FINCA COSTA RICA</t>
  </si>
  <si>
    <t>03118</t>
  </si>
  <si>
    <t>3384</t>
  </si>
  <si>
    <t>3461</t>
  </si>
  <si>
    <t>3432</t>
  </si>
  <si>
    <t>FINCA MARGARITA</t>
  </si>
  <si>
    <t>03058</t>
  </si>
  <si>
    <t>3268</t>
  </si>
  <si>
    <t>DAVAO</t>
  </si>
  <si>
    <t>03059</t>
  </si>
  <si>
    <t>3272</t>
  </si>
  <si>
    <t>LAS BRISAS DE ZENT</t>
  </si>
  <si>
    <t>3312</t>
  </si>
  <si>
    <t>LINEA B</t>
  </si>
  <si>
    <t>3315</t>
  </si>
  <si>
    <t>BOSTON</t>
  </si>
  <si>
    <t>3356</t>
  </si>
  <si>
    <t>CORINA</t>
  </si>
  <si>
    <t>3360</t>
  </si>
  <si>
    <t>03064</t>
  </si>
  <si>
    <t>3370</t>
  </si>
  <si>
    <t>BRISTOL</t>
  </si>
  <si>
    <t>03065</t>
  </si>
  <si>
    <t>3376</t>
  </si>
  <si>
    <t>3387</t>
  </si>
  <si>
    <t>03067</t>
  </si>
  <si>
    <t>3389</t>
  </si>
  <si>
    <t>ZENT</t>
  </si>
  <si>
    <t>RUDDY CRAWFORD MCDONALD</t>
  </si>
  <si>
    <t>3390</t>
  </si>
  <si>
    <t>BARBILLA</t>
  </si>
  <si>
    <t>3402</t>
  </si>
  <si>
    <t>ESTRADA</t>
  </si>
  <si>
    <t>03071</t>
  </si>
  <si>
    <t>3405</t>
  </si>
  <si>
    <t>3437</t>
  </si>
  <si>
    <t>LARGA DISTANCIA</t>
  </si>
  <si>
    <t>3495</t>
  </si>
  <si>
    <t>03074</t>
  </si>
  <si>
    <t>3488</t>
  </si>
  <si>
    <t>03075</t>
  </si>
  <si>
    <t>3508</t>
  </si>
  <si>
    <t>03208</t>
  </si>
  <si>
    <t>3505</t>
  </si>
  <si>
    <t>VEINTIOCHO MILLAS</t>
  </si>
  <si>
    <t>03077</t>
  </si>
  <si>
    <t>3509</t>
  </si>
  <si>
    <t>LOMAS DEL TORO</t>
  </si>
  <si>
    <t>3519</t>
  </si>
  <si>
    <t>3379</t>
  </si>
  <si>
    <t>3367</t>
  </si>
  <si>
    <t>3429</t>
  </si>
  <si>
    <t>LA MARGARITA</t>
  </si>
  <si>
    <t>03083</t>
  </si>
  <si>
    <t>3477</t>
  </si>
  <si>
    <t>SAHARA</t>
  </si>
  <si>
    <t>3503</t>
  </si>
  <si>
    <t>03085</t>
  </si>
  <si>
    <t>3506</t>
  </si>
  <si>
    <t>3527</t>
  </si>
  <si>
    <t>3541</t>
  </si>
  <si>
    <t>ANITA GRANDE</t>
  </si>
  <si>
    <t>3555</t>
  </si>
  <si>
    <t>03089</t>
  </si>
  <si>
    <t>3612</t>
  </si>
  <si>
    <t>03090</t>
  </si>
  <si>
    <t>3630</t>
  </si>
  <si>
    <t>3643</t>
  </si>
  <si>
    <t>3662</t>
  </si>
  <si>
    <t>3669</t>
  </si>
  <si>
    <t>03094</t>
  </si>
  <si>
    <t>3687</t>
  </si>
  <si>
    <t>EL PRADO</t>
  </si>
  <si>
    <t>ENRIQUE GONZALEZ JIMENEZ</t>
  </si>
  <si>
    <t>3619</t>
  </si>
  <si>
    <t>3636</t>
  </si>
  <si>
    <t>LOS DIAMANTES</t>
  </si>
  <si>
    <t>3663</t>
  </si>
  <si>
    <t>3395</t>
  </si>
  <si>
    <t>BOCA COHEN</t>
  </si>
  <si>
    <t>3660</t>
  </si>
  <si>
    <t>3668</t>
  </si>
  <si>
    <t>SUERRE</t>
  </si>
  <si>
    <t>3550</t>
  </si>
  <si>
    <t>3560</t>
  </si>
  <si>
    <t>LA TERESA</t>
  </si>
  <si>
    <t>3585</t>
  </si>
  <si>
    <t>03105</t>
  </si>
  <si>
    <t>03106</t>
  </si>
  <si>
    <t>3593</t>
  </si>
  <si>
    <t>03108</t>
  </si>
  <si>
    <t>3597</t>
  </si>
  <si>
    <t>03109</t>
  </si>
  <si>
    <t>3615</t>
  </si>
  <si>
    <t>EL BALASTRE</t>
  </si>
  <si>
    <t>3632</t>
  </si>
  <si>
    <t>3639</t>
  </si>
  <si>
    <t>SECTOR NUEVE</t>
  </si>
  <si>
    <t>3686</t>
  </si>
  <si>
    <t>3666</t>
  </si>
  <si>
    <t>3681</t>
  </si>
  <si>
    <t>3683</t>
  </si>
  <si>
    <t>BANAMOLA</t>
  </si>
  <si>
    <t>3644</t>
  </si>
  <si>
    <t>3678</t>
  </si>
  <si>
    <t>LA SUERTE</t>
  </si>
  <si>
    <t>03119</t>
  </si>
  <si>
    <t>3690</t>
  </si>
  <si>
    <t>3682</t>
  </si>
  <si>
    <t>3628</t>
  </si>
  <si>
    <t>LA RITA</t>
  </si>
  <si>
    <t>03123</t>
  </si>
  <si>
    <t>3535</t>
  </si>
  <si>
    <t>TARIRE</t>
  </si>
  <si>
    <t>03125</t>
  </si>
  <si>
    <t>3675</t>
  </si>
  <si>
    <t>3576</t>
  </si>
  <si>
    <t>HUETAR</t>
  </si>
  <si>
    <t>03127</t>
  </si>
  <si>
    <t>03128</t>
  </si>
  <si>
    <t>03129</t>
  </si>
  <si>
    <t>03130</t>
  </si>
  <si>
    <t>3568</t>
  </si>
  <si>
    <t>CAMPO DE ATERRIZAJE</t>
  </si>
  <si>
    <t>3581</t>
  </si>
  <si>
    <t>3583</t>
  </si>
  <si>
    <t>CAROLINA</t>
  </si>
  <si>
    <t>3584</t>
  </si>
  <si>
    <t>YAMILETH CUBILLO DELGADO</t>
  </si>
  <si>
    <t>03136</t>
  </si>
  <si>
    <t>3586</t>
  </si>
  <si>
    <t>3591</t>
  </si>
  <si>
    <t>03138</t>
  </si>
  <si>
    <t>3620</t>
  </si>
  <si>
    <t>3574</t>
  </si>
  <si>
    <t>CAMPO CINCO</t>
  </si>
  <si>
    <t>3631</t>
  </si>
  <si>
    <t>3679</t>
  </si>
  <si>
    <t>03142</t>
  </si>
  <si>
    <t>3658</t>
  </si>
  <si>
    <t>03143</t>
  </si>
  <si>
    <t>3684</t>
  </si>
  <si>
    <t>CAMPO DOS</t>
  </si>
  <si>
    <t>3688</t>
  </si>
  <si>
    <t>CAMPO CUATRO</t>
  </si>
  <si>
    <t>3635</t>
  </si>
  <si>
    <t>03147</t>
  </si>
  <si>
    <t>3543</t>
  </si>
  <si>
    <t>3573</t>
  </si>
  <si>
    <t>CAMPO KENNEDY</t>
  </si>
  <si>
    <t>3563</t>
  </si>
  <si>
    <t>03166</t>
  </si>
  <si>
    <t>3572</t>
  </si>
  <si>
    <t>03152</t>
  </si>
  <si>
    <t>3622</t>
  </si>
  <si>
    <t>VEGA</t>
  </si>
  <si>
    <t>03153</t>
  </si>
  <si>
    <t>3627</t>
  </si>
  <si>
    <t>03154</t>
  </si>
  <si>
    <t>3650</t>
  </si>
  <si>
    <t>CAMPO TRES ESTE</t>
  </si>
  <si>
    <t>3532</t>
  </si>
  <si>
    <t>3533</t>
  </si>
  <si>
    <t>POCORA SUR</t>
  </si>
  <si>
    <t>3580</t>
  </si>
  <si>
    <t>3598</t>
  </si>
  <si>
    <t>3618</t>
  </si>
  <si>
    <t>IROQUOIS</t>
  </si>
  <si>
    <t>03163</t>
  </si>
  <si>
    <t>3626</t>
  </si>
  <si>
    <t>3629</t>
  </si>
  <si>
    <t>3640</t>
  </si>
  <si>
    <t>3642</t>
  </si>
  <si>
    <t>PARISMINA</t>
  </si>
  <si>
    <t>3645</t>
  </si>
  <si>
    <t>3647</t>
  </si>
  <si>
    <t>3648</t>
  </si>
  <si>
    <t>BALSAVILLE</t>
  </si>
  <si>
    <t>03170</t>
  </si>
  <si>
    <t>3665</t>
  </si>
  <si>
    <t>03171</t>
  </si>
  <si>
    <t>3691</t>
  </si>
  <si>
    <t>03172</t>
  </si>
  <si>
    <t>3638</t>
  </si>
  <si>
    <t>3661</t>
  </si>
  <si>
    <t>3677</t>
  </si>
  <si>
    <t>CARAMBOLA</t>
  </si>
  <si>
    <t>03178</t>
  </si>
  <si>
    <t>3548</t>
  </si>
  <si>
    <t>IRLANDA</t>
  </si>
  <si>
    <t>3421</t>
  </si>
  <si>
    <t>JABUY KEKOLDY</t>
  </si>
  <si>
    <t>03181</t>
  </si>
  <si>
    <t>3589</t>
  </si>
  <si>
    <t>LA GUAIRA</t>
  </si>
  <si>
    <t>3605</t>
  </si>
  <si>
    <t>3608</t>
  </si>
  <si>
    <t>03184</t>
  </si>
  <si>
    <t>3611</t>
  </si>
  <si>
    <t>EL HOGAR</t>
  </si>
  <si>
    <t>03185</t>
  </si>
  <si>
    <t>3671</t>
  </si>
  <si>
    <t>3528</t>
  </si>
  <si>
    <t>3594</t>
  </si>
  <si>
    <t>3602</t>
  </si>
  <si>
    <t>3623</t>
  </si>
  <si>
    <t>3673</t>
  </si>
  <si>
    <t>EL LIMBO</t>
  </si>
  <si>
    <t>3689</t>
  </si>
  <si>
    <t>03192</t>
  </si>
  <si>
    <t>3659</t>
  </si>
  <si>
    <t>3656</t>
  </si>
  <si>
    <t>3606</t>
  </si>
  <si>
    <t>3464</t>
  </si>
  <si>
    <t>2356</t>
  </si>
  <si>
    <t>3561</t>
  </si>
  <si>
    <t>3577</t>
  </si>
  <si>
    <t>3590</t>
  </si>
  <si>
    <t>3655</t>
  </si>
  <si>
    <t>3667</t>
  </si>
  <si>
    <t>0317</t>
  </si>
  <si>
    <t>CARMEN ESTRADA CESPEDES</t>
  </si>
  <si>
    <t>0458</t>
  </si>
  <si>
    <t>CUATRO REINAS</t>
  </si>
  <si>
    <t>1420</t>
  </si>
  <si>
    <t>CAIMITOS</t>
  </si>
  <si>
    <t>1389</t>
  </si>
  <si>
    <t>BARRIO LOS ANGELES</t>
  </si>
  <si>
    <t>1415</t>
  </si>
  <si>
    <t>1711</t>
  </si>
  <si>
    <t>LAS NIEVES</t>
  </si>
  <si>
    <t>1622</t>
  </si>
  <si>
    <t>MORAVIA VERDE</t>
  </si>
  <si>
    <t>3886</t>
  </si>
  <si>
    <t>03256</t>
  </si>
  <si>
    <t>3808</t>
  </si>
  <si>
    <t>EL PARAISO</t>
  </si>
  <si>
    <t>1070</t>
  </si>
  <si>
    <t>TIERRA PROMETIDA</t>
  </si>
  <si>
    <t>1062</t>
  </si>
  <si>
    <t>03261</t>
  </si>
  <si>
    <t>03265</t>
  </si>
  <si>
    <t>1760</t>
  </si>
  <si>
    <t>CACIQUE GUARCO</t>
  </si>
  <si>
    <t>1774</t>
  </si>
  <si>
    <t>03270</t>
  </si>
  <si>
    <t>LA RIVIERA</t>
  </si>
  <si>
    <t>1027</t>
  </si>
  <si>
    <t>LA ARENILLA</t>
  </si>
  <si>
    <t>3795</t>
  </si>
  <si>
    <t>LOS JAZMINES</t>
  </si>
  <si>
    <t>LAS PALMAS</t>
  </si>
  <si>
    <t>2952</t>
  </si>
  <si>
    <t>I.D.A. PORTO LLANO</t>
  </si>
  <si>
    <t>2194</t>
  </si>
  <si>
    <t>1145</t>
  </si>
  <si>
    <t>1240</t>
  </si>
  <si>
    <t>RINCON CHIQUITO</t>
  </si>
  <si>
    <t>1239</t>
  </si>
  <si>
    <t>TUETAL SUR</t>
  </si>
  <si>
    <t>3322</t>
  </si>
  <si>
    <t>1727</t>
  </si>
  <si>
    <t>PIEDRA AZUL</t>
  </si>
  <si>
    <t>5053</t>
  </si>
  <si>
    <t>LABORATORIO TURRIALBA</t>
  </si>
  <si>
    <t>VANESSA SALAZAR MADRIGAL</t>
  </si>
  <si>
    <t>3878</t>
  </si>
  <si>
    <t>3571</t>
  </si>
  <si>
    <t>EUGENIA MORERA FERNANDEZ</t>
  </si>
  <si>
    <t>3610</t>
  </si>
  <si>
    <t>BUENOS AIRES SUR</t>
  </si>
  <si>
    <t>3641</t>
  </si>
  <si>
    <t>3153</t>
  </si>
  <si>
    <t>3082</t>
  </si>
  <si>
    <t>FILA SAN RAFAEL</t>
  </si>
  <si>
    <t>3118</t>
  </si>
  <si>
    <t>EL ROBLE ARRIBA</t>
  </si>
  <si>
    <t>0526</t>
  </si>
  <si>
    <t>CHIROGRES</t>
  </si>
  <si>
    <t>1068</t>
  </si>
  <si>
    <t>3523</t>
  </si>
  <si>
    <t>LA CELIA</t>
  </si>
  <si>
    <t>0505</t>
  </si>
  <si>
    <t>0593</t>
  </si>
  <si>
    <t>DOS CERCAS</t>
  </si>
  <si>
    <t>2814</t>
  </si>
  <si>
    <t>PLAYA TORRES</t>
  </si>
  <si>
    <t>2212</t>
  </si>
  <si>
    <t>1524</t>
  </si>
  <si>
    <t>LOS ALPES</t>
  </si>
  <si>
    <t>1515</t>
  </si>
  <si>
    <t>SAN JOSE DE LA MONTAÑA</t>
  </si>
  <si>
    <t>1621</t>
  </si>
  <si>
    <t>0745</t>
  </si>
  <si>
    <t>0736</t>
  </si>
  <si>
    <t>BÖKÖ BATA</t>
  </si>
  <si>
    <t>3797</t>
  </si>
  <si>
    <t>3859</t>
  </si>
  <si>
    <t>1407</t>
  </si>
  <si>
    <t>1516</t>
  </si>
  <si>
    <t>0477</t>
  </si>
  <si>
    <t>0393</t>
  </si>
  <si>
    <t>CALLE EL ALTO</t>
  </si>
  <si>
    <t>2253</t>
  </si>
  <si>
    <t>2287</t>
  </si>
  <si>
    <t>2252</t>
  </si>
  <si>
    <t>TEMPATAL</t>
  </si>
  <si>
    <t>0333</t>
  </si>
  <si>
    <t>2723</t>
  </si>
  <si>
    <t>JUANITO MORA PORRAS</t>
  </si>
  <si>
    <t>2710</t>
  </si>
  <si>
    <t>3700</t>
  </si>
  <si>
    <t>LA INMACULADA</t>
  </si>
  <si>
    <t>3698</t>
  </si>
  <si>
    <t>GUAPINOL NORTE</t>
  </si>
  <si>
    <t>3029</t>
  </si>
  <si>
    <t>3476</t>
  </si>
  <si>
    <t>SABORIO</t>
  </si>
  <si>
    <t>3280</t>
  </si>
  <si>
    <t>3282</t>
  </si>
  <si>
    <t>3385</t>
  </si>
  <si>
    <t>3467</t>
  </si>
  <si>
    <t>2335</t>
  </si>
  <si>
    <t>3539</t>
  </si>
  <si>
    <t>I.D.A. LA TRINIDAD</t>
  </si>
  <si>
    <t>1733</t>
  </si>
  <si>
    <t>1933</t>
  </si>
  <si>
    <t>1732</t>
  </si>
  <si>
    <t>SAN JOSE OBRERO</t>
  </si>
  <si>
    <t>1728</t>
  </si>
  <si>
    <t>VILLAS DE AYARCO</t>
  </si>
  <si>
    <t>1242</t>
  </si>
  <si>
    <t>3798</t>
  </si>
  <si>
    <t>PORFIRIO CAMPOS MUÑOZ</t>
  </si>
  <si>
    <t>2074</t>
  </si>
  <si>
    <t>2073</t>
  </si>
  <si>
    <t>2945</t>
  </si>
  <si>
    <t>2241</t>
  </si>
  <si>
    <t>LA CONQUISTA</t>
  </si>
  <si>
    <t>2136</t>
  </si>
  <si>
    <t>NUEVO HORIZONTE</t>
  </si>
  <si>
    <t>1219</t>
  </si>
  <si>
    <t>1087</t>
  </si>
  <si>
    <t>0360</t>
  </si>
  <si>
    <t>2211</t>
  </si>
  <si>
    <t>2260</t>
  </si>
  <si>
    <t>1250</t>
  </si>
  <si>
    <t>1251</t>
  </si>
  <si>
    <t>CATALINA PORRAS QUESADA</t>
  </si>
  <si>
    <t>0471</t>
  </si>
  <si>
    <t>0466</t>
  </si>
  <si>
    <t>FINCA SAN JUAN</t>
  </si>
  <si>
    <t>2497</t>
  </si>
  <si>
    <t>2345</t>
  </si>
  <si>
    <t>3805</t>
  </si>
  <si>
    <t>VALLE VERDE</t>
  </si>
  <si>
    <t>JOSE ALONSO BUSTOS GARCIA</t>
  </si>
  <si>
    <t>1098</t>
  </si>
  <si>
    <t>ANA CATALINA MAFFIOLI CASTILLO</t>
  </si>
  <si>
    <t>1090</t>
  </si>
  <si>
    <t>1414</t>
  </si>
  <si>
    <t>COLONIA NARANJEÑA</t>
  </si>
  <si>
    <t>1409</t>
  </si>
  <si>
    <t>LA URRACA</t>
  </si>
  <si>
    <t>1402</t>
  </si>
  <si>
    <t>EL FUTURO</t>
  </si>
  <si>
    <t>PASO MARCOS</t>
  </si>
  <si>
    <t>3136</t>
  </si>
  <si>
    <t>5501</t>
  </si>
  <si>
    <t>0839</t>
  </si>
  <si>
    <t>EL QUEMADO</t>
  </si>
  <si>
    <t>0748</t>
  </si>
  <si>
    <t>3278</t>
  </si>
  <si>
    <t>CEDAR CREEK</t>
  </si>
  <si>
    <t>3291</t>
  </si>
  <si>
    <t>3289</t>
  </si>
  <si>
    <t>LA AMELIA</t>
  </si>
  <si>
    <t>3290</t>
  </si>
  <si>
    <t>SIQUIRRITO</t>
  </si>
  <si>
    <t>3424</t>
  </si>
  <si>
    <t>DONDONIA 2</t>
  </si>
  <si>
    <t>3292</t>
  </si>
  <si>
    <t>1738</t>
  </si>
  <si>
    <t>1737</t>
  </si>
  <si>
    <t>GEINY MONESTEL BRENES</t>
  </si>
  <si>
    <t>1742</t>
  </si>
  <si>
    <t>SAN MARTIN DE SAN CARLOS</t>
  </si>
  <si>
    <t>3054</t>
  </si>
  <si>
    <t>2643</t>
  </si>
  <si>
    <t>3544</t>
  </si>
  <si>
    <t>LAS COLINAS</t>
  </si>
  <si>
    <t>2078</t>
  </si>
  <si>
    <t>2104</t>
  </si>
  <si>
    <t>2596</t>
  </si>
  <si>
    <t>2601</t>
  </si>
  <si>
    <t>2597</t>
  </si>
  <si>
    <t>RIO COROBICI</t>
  </si>
  <si>
    <t>3857</t>
  </si>
  <si>
    <t>0612</t>
  </si>
  <si>
    <t>2940</t>
  </si>
  <si>
    <t>RESIDENCIAL UREÑA</t>
  </si>
  <si>
    <t>2934</t>
  </si>
  <si>
    <t>2935</t>
  </si>
  <si>
    <t>2719</t>
  </si>
  <si>
    <t>2709</t>
  </si>
  <si>
    <t>GUARDIANES DE LA PIEDRA</t>
  </si>
  <si>
    <t>2718</t>
  </si>
  <si>
    <t>3701</t>
  </si>
  <si>
    <t>3702</t>
  </si>
  <si>
    <t>DAMITAS</t>
  </si>
  <si>
    <t>1917</t>
  </si>
  <si>
    <t>CALLE GIRALES</t>
  </si>
  <si>
    <t>3838</t>
  </si>
  <si>
    <t>LOS TIJOS</t>
  </si>
  <si>
    <t>1417</t>
  </si>
  <si>
    <t>1408</t>
  </si>
  <si>
    <t>2603</t>
  </si>
  <si>
    <t>2258</t>
  </si>
  <si>
    <t>2058</t>
  </si>
  <si>
    <t>GUAYABO ABAJO</t>
  </si>
  <si>
    <t>0356</t>
  </si>
  <si>
    <t>0476</t>
  </si>
  <si>
    <t>0741</t>
  </si>
  <si>
    <t>1731</t>
  </si>
  <si>
    <t>GUABATA</t>
  </si>
  <si>
    <t>1096</t>
  </si>
  <si>
    <t>LAGOS DEL COYOL</t>
  </si>
  <si>
    <t>1095</t>
  </si>
  <si>
    <t>3352</t>
  </si>
  <si>
    <t>3294</t>
  </si>
  <si>
    <t>3295</t>
  </si>
  <si>
    <t>DUCHÄBLI</t>
  </si>
  <si>
    <t>3293</t>
  </si>
  <si>
    <t>3297</t>
  </si>
  <si>
    <t>3300</t>
  </si>
  <si>
    <t>2095</t>
  </si>
  <si>
    <t>BAJOS DE CHILAMATE</t>
  </si>
  <si>
    <t>2092</t>
  </si>
  <si>
    <t>5032</t>
  </si>
  <si>
    <t>PROYECTO PACUARE</t>
  </si>
  <si>
    <t>2091</t>
  </si>
  <si>
    <t>1091</t>
  </si>
  <si>
    <t>2108</t>
  </si>
  <si>
    <t>2726</t>
  </si>
  <si>
    <t>VILLA BRUSELAS</t>
  </si>
  <si>
    <t>0357</t>
  </si>
  <si>
    <t>3809</t>
  </si>
  <si>
    <t>4967</t>
  </si>
  <si>
    <t>DR. FERNANDO GUZMAN MATA</t>
  </si>
  <si>
    <t>1754</t>
  </si>
  <si>
    <t>3298</t>
  </si>
  <si>
    <t>3422</t>
  </si>
  <si>
    <t>NAMALDI</t>
  </si>
  <si>
    <t>3368</t>
  </si>
  <si>
    <t>3649</t>
  </si>
  <si>
    <t>EL TAJO</t>
  </si>
  <si>
    <t>3604</t>
  </si>
  <si>
    <t>LA MANUDITA</t>
  </si>
  <si>
    <t>3719</t>
  </si>
  <si>
    <t>3600</t>
  </si>
  <si>
    <t>BARRIOS UNIDOS</t>
  </si>
  <si>
    <t>0767</t>
  </si>
  <si>
    <t>1956</t>
  </si>
  <si>
    <t>1955</t>
  </si>
  <si>
    <t>1453</t>
  </si>
  <si>
    <t>2816</t>
  </si>
  <si>
    <t>2745</t>
  </si>
  <si>
    <t>0989</t>
  </si>
  <si>
    <t>FLORENCIA DE MATAZANOS</t>
  </si>
  <si>
    <t>2651</t>
  </si>
  <si>
    <t>PIEDRA VERDE</t>
  </si>
  <si>
    <t>2289</t>
  </si>
  <si>
    <t>EL CONSUELO</t>
  </si>
  <si>
    <t>1995</t>
  </si>
  <si>
    <t>ASENTAMIENTO YAMA</t>
  </si>
  <si>
    <t>1952</t>
  </si>
  <si>
    <t>KABEBATA</t>
  </si>
  <si>
    <t>2045</t>
  </si>
  <si>
    <t>NIMARIÑAK</t>
  </si>
  <si>
    <t>1281</t>
  </si>
  <si>
    <t>LOS JARDINES</t>
  </si>
  <si>
    <t>3420</t>
  </si>
  <si>
    <t>ISLA COHEN</t>
  </si>
  <si>
    <t>3435</t>
  </si>
  <si>
    <t>LUIS MATARRITA THOMPSON</t>
  </si>
  <si>
    <t>3394</t>
  </si>
  <si>
    <t>GOLY</t>
  </si>
  <si>
    <t>DORNA VOSE MAY</t>
  </si>
  <si>
    <t>3276</t>
  </si>
  <si>
    <t>3856</t>
  </si>
  <si>
    <t>RONALD FALLAS VALVERDE</t>
  </si>
  <si>
    <t>1905</t>
  </si>
  <si>
    <t>2815</t>
  </si>
  <si>
    <t>1837</t>
  </si>
  <si>
    <t>CALLE JUCO</t>
  </si>
  <si>
    <t>4947</t>
  </si>
  <si>
    <t>3498</t>
  </si>
  <si>
    <t>3718</t>
  </si>
  <si>
    <t>EL JICOTE</t>
  </si>
  <si>
    <t>3559</t>
  </si>
  <si>
    <t>CAMPO TRES OESTE</t>
  </si>
  <si>
    <t>3562</t>
  </si>
  <si>
    <t>LUIS XV</t>
  </si>
  <si>
    <t>0474</t>
  </si>
  <si>
    <t>1856</t>
  </si>
  <si>
    <t>EL ALTO DE QUEBRADILLA</t>
  </si>
  <si>
    <t>1383</t>
  </si>
  <si>
    <t>3837</t>
  </si>
  <si>
    <t>LOS INGENIEROS</t>
  </si>
  <si>
    <t>3839</t>
  </si>
  <si>
    <t>NAHUATL</t>
  </si>
  <si>
    <t>1127</t>
  </si>
  <si>
    <t>NUEVA SANTA RITA</t>
  </si>
  <si>
    <t>2740</t>
  </si>
  <si>
    <t>2185</t>
  </si>
  <si>
    <t>1965</t>
  </si>
  <si>
    <t>TSIPIRI</t>
  </si>
  <si>
    <t>1966</t>
  </si>
  <si>
    <t>TSINICLARI</t>
  </si>
  <si>
    <t>2899</t>
  </si>
  <si>
    <t>CENIZO</t>
  </si>
  <si>
    <t>COLONIA ISIDREÑA</t>
  </si>
  <si>
    <t>3430</t>
  </si>
  <si>
    <t>RAMAL SIETE</t>
  </si>
  <si>
    <t>GUISELLE VILLALOBOS VEGA</t>
  </si>
  <si>
    <t>0723</t>
  </si>
  <si>
    <t>0605</t>
  </si>
  <si>
    <t>0780</t>
  </si>
  <si>
    <t>2513</t>
  </si>
  <si>
    <t>LA VILLITA</t>
  </si>
  <si>
    <t>2271</t>
  </si>
  <si>
    <t>2273</t>
  </si>
  <si>
    <t>BARRIO IRVIN</t>
  </si>
  <si>
    <t>2584</t>
  </si>
  <si>
    <t>OBANDITO</t>
  </si>
  <si>
    <t>2568</t>
  </si>
  <si>
    <t>ESTOCOLMO</t>
  </si>
  <si>
    <t>2625</t>
  </si>
  <si>
    <t>1390</t>
  </si>
  <si>
    <t>CAÑO CASTILLA</t>
  </si>
  <si>
    <t>1125</t>
  </si>
  <si>
    <t>1404</t>
  </si>
  <si>
    <t>BONANZA</t>
  </si>
  <si>
    <t>LIGIA MARIA ARAGON DURAN</t>
  </si>
  <si>
    <t>0778</t>
  </si>
  <si>
    <t>NUEVA SANTA ANA</t>
  </si>
  <si>
    <t>1847</t>
  </si>
  <si>
    <t>0779</t>
  </si>
  <si>
    <t>2944</t>
  </si>
  <si>
    <t>0404</t>
  </si>
  <si>
    <t>LAGOS DE LINDORA</t>
  </si>
  <si>
    <t>2101</t>
  </si>
  <si>
    <t>2077</t>
  </si>
  <si>
    <t>2179</t>
  </si>
  <si>
    <t>3657</t>
  </si>
  <si>
    <t>LEESVILLE</t>
  </si>
  <si>
    <t>3595</t>
  </si>
  <si>
    <t>CASCADAS</t>
  </si>
  <si>
    <t>3621</t>
  </si>
  <si>
    <t>3534</t>
  </si>
  <si>
    <t>3538</t>
  </si>
  <si>
    <t>NUEVO AMANECER</t>
  </si>
  <si>
    <t>3536</t>
  </si>
  <si>
    <t>LOMAS</t>
  </si>
  <si>
    <t>3582</t>
  </si>
  <si>
    <t>LA CARLOTA</t>
  </si>
  <si>
    <t>3654</t>
  </si>
  <si>
    <t>5065</t>
  </si>
  <si>
    <t>3279</t>
  </si>
  <si>
    <t>3286</t>
  </si>
  <si>
    <t>3299</t>
  </si>
  <si>
    <t>3269</t>
  </si>
  <si>
    <t>ALTO COHEN</t>
  </si>
  <si>
    <t>3909</t>
  </si>
  <si>
    <t>1603</t>
  </si>
  <si>
    <t>3609</t>
  </si>
  <si>
    <t>3646</t>
  </si>
  <si>
    <t>2285</t>
  </si>
  <si>
    <t>1977</t>
  </si>
  <si>
    <t>SINOLI</t>
  </si>
  <si>
    <t>1979</t>
  </si>
  <si>
    <t>ÑARIÑAK</t>
  </si>
  <si>
    <t>2664</t>
  </si>
  <si>
    <t>2649</t>
  </si>
  <si>
    <t>CLAUDIA CABEZAS VARELA</t>
  </si>
  <si>
    <t>4948</t>
  </si>
  <si>
    <t>2793</t>
  </si>
  <si>
    <t>2184</t>
  </si>
  <si>
    <t>EL NARANJAL</t>
  </si>
  <si>
    <t>RODOLFO MANZANARES CLARK</t>
  </si>
  <si>
    <t>0305</t>
  </si>
  <si>
    <t>4978</t>
  </si>
  <si>
    <t>5026</t>
  </si>
  <si>
    <t>ALTOS DE GERMANIA</t>
  </si>
  <si>
    <t>5028</t>
  </si>
  <si>
    <t>5011</t>
  </si>
  <si>
    <t>MANUEL MORA VALVERDE</t>
  </si>
  <si>
    <t>5021</t>
  </si>
  <si>
    <t>SAND BOX</t>
  </si>
  <si>
    <t>5029</t>
  </si>
  <si>
    <t>4986</t>
  </si>
  <si>
    <t>HARRY CASTRILLO DUARTE</t>
  </si>
  <si>
    <t>5017</t>
  </si>
  <si>
    <t>4942</t>
  </si>
  <si>
    <t>4943</t>
  </si>
  <si>
    <t>5311</t>
  </si>
  <si>
    <t>SHUKËBACHARI</t>
  </si>
  <si>
    <t>5307</t>
  </si>
  <si>
    <t>VILLA DAMARIS</t>
  </si>
  <si>
    <t>4964</t>
  </si>
  <si>
    <t>4899</t>
  </si>
  <si>
    <t>JAMAICA</t>
  </si>
  <si>
    <t>4929</t>
  </si>
  <si>
    <t>ARUBA</t>
  </si>
  <si>
    <t>0490</t>
  </si>
  <si>
    <t>4941</t>
  </si>
  <si>
    <t>ANTILLAS NEERLANDESAS</t>
  </si>
  <si>
    <t>5358</t>
  </si>
  <si>
    <t>5324</t>
  </si>
  <si>
    <t>JOSE JOAQUIN MORA PORRAS</t>
  </si>
  <si>
    <t>5346</t>
  </si>
  <si>
    <t>5330</t>
  </si>
  <si>
    <t>CARLOS ALFARO CESPEDES</t>
  </si>
  <si>
    <t>5331</t>
  </si>
  <si>
    <t>5348</t>
  </si>
  <si>
    <t>5885</t>
  </si>
  <si>
    <t>LA COSTANERA</t>
  </si>
  <si>
    <t>5327</t>
  </si>
  <si>
    <t>5329</t>
  </si>
  <si>
    <t>5328</t>
  </si>
  <si>
    <t>5314</t>
  </si>
  <si>
    <t>EL BARRO</t>
  </si>
  <si>
    <t>5319</t>
  </si>
  <si>
    <t>LA RIVERA</t>
  </si>
  <si>
    <t>5449</t>
  </si>
  <si>
    <t>CALLE LA LUCHA</t>
  </si>
  <si>
    <t>5343</t>
  </si>
  <si>
    <t>PLAYA GRANDE</t>
  </si>
  <si>
    <t>5320</t>
  </si>
  <si>
    <t>5691</t>
  </si>
  <si>
    <t>5554</t>
  </si>
  <si>
    <t>BAMBEL #1</t>
  </si>
  <si>
    <t>5526</t>
  </si>
  <si>
    <t>COOPEY</t>
  </si>
  <si>
    <t>5528</t>
  </si>
  <si>
    <t>5562</t>
  </si>
  <si>
    <t>PORTICA</t>
  </si>
  <si>
    <t>5573</t>
  </si>
  <si>
    <t>5525</t>
  </si>
  <si>
    <t>5593</t>
  </si>
  <si>
    <t>5552</t>
  </si>
  <si>
    <t>5553</t>
  </si>
  <si>
    <t>EL CHILE</t>
  </si>
  <si>
    <t>5561</t>
  </si>
  <si>
    <t>EL PELONCITO</t>
  </si>
  <si>
    <t>5566</t>
  </si>
  <si>
    <t>1567</t>
  </si>
  <si>
    <t>5547</t>
  </si>
  <si>
    <t>5704</t>
  </si>
  <si>
    <t>GUAYABA YÄKÄ</t>
  </si>
  <si>
    <t>5654</t>
  </si>
  <si>
    <t>5652</t>
  </si>
  <si>
    <t>5723</t>
  </si>
  <si>
    <t>EL CONGO</t>
  </si>
  <si>
    <t>LUCRECIA MONTOYA FERNANDEZ</t>
  </si>
  <si>
    <t>5722</t>
  </si>
  <si>
    <t>5720</t>
  </si>
  <si>
    <t>5692</t>
  </si>
  <si>
    <t>5736</t>
  </si>
  <si>
    <t>EL ESTADIO</t>
  </si>
  <si>
    <t>5745</t>
  </si>
  <si>
    <t>5647</t>
  </si>
  <si>
    <t>5701</t>
  </si>
  <si>
    <t>MELERUK II</t>
  </si>
  <si>
    <t>5644</t>
  </si>
  <si>
    <t>COMADRE</t>
  </si>
  <si>
    <t>5700</t>
  </si>
  <si>
    <t>5726</t>
  </si>
  <si>
    <t>5712</t>
  </si>
  <si>
    <t>5649</t>
  </si>
  <si>
    <t>5890</t>
  </si>
  <si>
    <t>LA TRANQUILIDAD</t>
  </si>
  <si>
    <t>5879</t>
  </si>
  <si>
    <t>GUARIAL</t>
  </si>
  <si>
    <t>5878</t>
  </si>
  <si>
    <t>EL PORTAL</t>
  </si>
  <si>
    <t>5830</t>
  </si>
  <si>
    <t>5867</t>
  </si>
  <si>
    <t>5862</t>
  </si>
  <si>
    <t>5868</t>
  </si>
  <si>
    <t>SOTA DOS</t>
  </si>
  <si>
    <t>5804</t>
  </si>
  <si>
    <t>CHUMICO</t>
  </si>
  <si>
    <t>5805</t>
  </si>
  <si>
    <t>5866</t>
  </si>
  <si>
    <t>6357</t>
  </si>
  <si>
    <t>5987</t>
  </si>
  <si>
    <t>LA ANGELINA</t>
  </si>
  <si>
    <t>6014</t>
  </si>
  <si>
    <t>6002</t>
  </si>
  <si>
    <t>6099</t>
  </si>
  <si>
    <t>6114</t>
  </si>
  <si>
    <t>6152</t>
  </si>
  <si>
    <t>CONVENTILLO</t>
  </si>
  <si>
    <t>6218</t>
  </si>
  <si>
    <t>GAMONALES</t>
  </si>
  <si>
    <t>6272</t>
  </si>
  <si>
    <t>EL LLANITO</t>
  </si>
  <si>
    <t>6297</t>
  </si>
  <si>
    <t>SUSANA MOLINA QUESADA</t>
  </si>
  <si>
    <t>6368</t>
  </si>
  <si>
    <t>6404</t>
  </si>
  <si>
    <t>6392</t>
  </si>
  <si>
    <t>KUCHEY</t>
  </si>
  <si>
    <t>6393</t>
  </si>
  <si>
    <t>LA SIBERIA</t>
  </si>
  <si>
    <t>6331</t>
  </si>
  <si>
    <t>Dirección Regional:</t>
  </si>
  <si>
    <t>Código Presupuestario:</t>
  </si>
  <si>
    <t>Sí</t>
  </si>
  <si>
    <t>0371</t>
  </si>
  <si>
    <t>0384</t>
  </si>
  <si>
    <t>0448</t>
  </si>
  <si>
    <t>0449</t>
  </si>
  <si>
    <t>0392</t>
  </si>
  <si>
    <t>0451</t>
  </si>
  <si>
    <t>0452</t>
  </si>
  <si>
    <t>0453</t>
  </si>
  <si>
    <t>0367</t>
  </si>
  <si>
    <t>0427</t>
  </si>
  <si>
    <t>0446</t>
  </si>
  <si>
    <t>0362</t>
  </si>
  <si>
    <t>0326</t>
  </si>
  <si>
    <t>0372</t>
  </si>
  <si>
    <t>0420</t>
  </si>
  <si>
    <t>5542</t>
  </si>
  <si>
    <t>0399</t>
  </si>
  <si>
    <t>0468</t>
  </si>
  <si>
    <t>0355</t>
  </si>
  <si>
    <t>0331</t>
  </si>
  <si>
    <t>0364</t>
  </si>
  <si>
    <t>4918</t>
  </si>
  <si>
    <t>0417</t>
  </si>
  <si>
    <t>0430</t>
  </si>
  <si>
    <t>0467</t>
  </si>
  <si>
    <t>0486</t>
  </si>
  <si>
    <t>0541</t>
  </si>
  <si>
    <t>0562</t>
  </si>
  <si>
    <t>0566</t>
  </si>
  <si>
    <t>0569</t>
  </si>
  <si>
    <t>0574</t>
  </si>
  <si>
    <t>0304</t>
  </si>
  <si>
    <t>0424</t>
  </si>
  <si>
    <t>0488</t>
  </si>
  <si>
    <t>5543</t>
  </si>
  <si>
    <t>0419</t>
  </si>
  <si>
    <t>0450</t>
  </si>
  <si>
    <t>5323</t>
  </si>
  <si>
    <t>0402</t>
  </si>
  <si>
    <t>0440</t>
  </si>
  <si>
    <t>0385</t>
  </si>
  <si>
    <t>5642</t>
  </si>
  <si>
    <t>1161</t>
  </si>
  <si>
    <t>1188</t>
  </si>
  <si>
    <t>6151</t>
  </si>
  <si>
    <t>5345</t>
  </si>
  <si>
    <t>6132</t>
  </si>
  <si>
    <t>6023</t>
  </si>
  <si>
    <t>1298</t>
  </si>
  <si>
    <t>5643</t>
  </si>
  <si>
    <t>5808</t>
  </si>
  <si>
    <t>5694</t>
  </si>
  <si>
    <t>5450</t>
  </si>
  <si>
    <t>1328</t>
  </si>
  <si>
    <t>1805</t>
  </si>
  <si>
    <t>1817</t>
  </si>
  <si>
    <t>1804</t>
  </si>
  <si>
    <t>4965</t>
  </si>
  <si>
    <t>6111</t>
  </si>
  <si>
    <t>1910</t>
  </si>
  <si>
    <t>1919</t>
  </si>
  <si>
    <t>1928</t>
  </si>
  <si>
    <t>2056</t>
  </si>
  <si>
    <t>2189</t>
  </si>
  <si>
    <t>2230</t>
  </si>
  <si>
    <t>2196</t>
  </si>
  <si>
    <t>2201</t>
  </si>
  <si>
    <t>2215</t>
  </si>
  <si>
    <t>2141</t>
  </si>
  <si>
    <t>2210</t>
  </si>
  <si>
    <t>2199</t>
  </si>
  <si>
    <t>2222</t>
  </si>
  <si>
    <t>2270</t>
  </si>
  <si>
    <t>2320</t>
  </si>
  <si>
    <t>5811</t>
  </si>
  <si>
    <t>2522</t>
  </si>
  <si>
    <t>5005</t>
  </si>
  <si>
    <t>5349</t>
  </si>
  <si>
    <t>2738</t>
  </si>
  <si>
    <t>2879</t>
  </si>
  <si>
    <t>2885</t>
  </si>
  <si>
    <t>2878</t>
  </si>
  <si>
    <t>5040</t>
  </si>
  <si>
    <t>0604</t>
  </si>
  <si>
    <t>2153</t>
  </si>
  <si>
    <t>5641</t>
  </si>
  <si>
    <t>6095</t>
  </si>
  <si>
    <t>5512</t>
  </si>
  <si>
    <t>00004</t>
  </si>
  <si>
    <t>00011</t>
  </si>
  <si>
    <t>00021</t>
  </si>
  <si>
    <t>00044</t>
  </si>
  <si>
    <t>00066</t>
  </si>
  <si>
    <t>00115</t>
  </si>
  <si>
    <t>00128</t>
  </si>
  <si>
    <t>00129</t>
  </si>
  <si>
    <t>00134</t>
  </si>
  <si>
    <t>00191</t>
  </si>
  <si>
    <t>00194</t>
  </si>
  <si>
    <t>00211</t>
  </si>
  <si>
    <t>00212</t>
  </si>
  <si>
    <t>00232</t>
  </si>
  <si>
    <t>00277</t>
  </si>
  <si>
    <t>00278</t>
  </si>
  <si>
    <t>00287</t>
  </si>
  <si>
    <t>00290</t>
  </si>
  <si>
    <t>00383</t>
  </si>
  <si>
    <t>00386</t>
  </si>
  <si>
    <t>00389</t>
  </si>
  <si>
    <t>00471</t>
  </si>
  <si>
    <t>00473</t>
  </si>
  <si>
    <t>00474</t>
  </si>
  <si>
    <t>00480</t>
  </si>
  <si>
    <t>00612</t>
  </si>
  <si>
    <t>00631</t>
  </si>
  <si>
    <t>00685</t>
  </si>
  <si>
    <t>00700</t>
  </si>
  <si>
    <t>00716</t>
  </si>
  <si>
    <t>00751</t>
  </si>
  <si>
    <t>00764</t>
  </si>
  <si>
    <t>00816</t>
  </si>
  <si>
    <t>01013</t>
  </si>
  <si>
    <t>01104</t>
  </si>
  <si>
    <t>01193</t>
  </si>
  <si>
    <t>01242</t>
  </si>
  <si>
    <t>01271</t>
  </si>
  <si>
    <t>01298</t>
  </si>
  <si>
    <t>01328</t>
  </si>
  <si>
    <t>01367</t>
  </si>
  <si>
    <t>01369</t>
  </si>
  <si>
    <t>01375</t>
  </si>
  <si>
    <t>01379</t>
  </si>
  <si>
    <t>01393</t>
  </si>
  <si>
    <t>01479</t>
  </si>
  <si>
    <t>01508</t>
  </si>
  <si>
    <t>01511</t>
  </si>
  <si>
    <t>01513</t>
  </si>
  <si>
    <t>01533</t>
  </si>
  <si>
    <t>01609</t>
  </si>
  <si>
    <t>01618</t>
  </si>
  <si>
    <t>01653</t>
  </si>
  <si>
    <t>01697</t>
  </si>
  <si>
    <t>01700</t>
  </si>
  <si>
    <t>01715</t>
  </si>
  <si>
    <t>01722</t>
  </si>
  <si>
    <t>01723</t>
  </si>
  <si>
    <t>01739</t>
  </si>
  <si>
    <t>01762</t>
  </si>
  <si>
    <t>01793</t>
  </si>
  <si>
    <t>01812</t>
  </si>
  <si>
    <t>01823</t>
  </si>
  <si>
    <t>01855</t>
  </si>
  <si>
    <t>01983</t>
  </si>
  <si>
    <t>02016</t>
  </si>
  <si>
    <t>02069</t>
  </si>
  <si>
    <t>02162</t>
  </si>
  <si>
    <t>02212</t>
  </si>
  <si>
    <t>02221</t>
  </si>
  <si>
    <t>02296</t>
  </si>
  <si>
    <t>02304</t>
  </si>
  <si>
    <t>02330</t>
  </si>
  <si>
    <t>02337</t>
  </si>
  <si>
    <t>02342</t>
  </si>
  <si>
    <t>02346</t>
  </si>
  <si>
    <t>02351</t>
  </si>
  <si>
    <t>02358</t>
  </si>
  <si>
    <t>02363</t>
  </si>
  <si>
    <t>02382</t>
  </si>
  <si>
    <t>02391</t>
  </si>
  <si>
    <t>02396</t>
  </si>
  <si>
    <t>02444</t>
  </si>
  <si>
    <t>02525</t>
  </si>
  <si>
    <t>02544</t>
  </si>
  <si>
    <t>02547</t>
  </si>
  <si>
    <t>02549</t>
  </si>
  <si>
    <t>02598</t>
  </si>
  <si>
    <t>02648</t>
  </si>
  <si>
    <t>02650</t>
  </si>
  <si>
    <t>02651</t>
  </si>
  <si>
    <t>02652</t>
  </si>
  <si>
    <t>02675</t>
  </si>
  <si>
    <t>02712</t>
  </si>
  <si>
    <t>02787</t>
  </si>
  <si>
    <t>02814</t>
  </si>
  <si>
    <t>02827</t>
  </si>
  <si>
    <t>02874</t>
  </si>
  <si>
    <t>02889</t>
  </si>
  <si>
    <t>02931</t>
  </si>
  <si>
    <t>02932</t>
  </si>
  <si>
    <t>02937</t>
  </si>
  <si>
    <t>02938</t>
  </si>
  <si>
    <t>02946</t>
  </si>
  <si>
    <t>02971</t>
  </si>
  <si>
    <t>03209</t>
  </si>
  <si>
    <t>03211</t>
  </si>
  <si>
    <t>03215</t>
  </si>
  <si>
    <t>03216</t>
  </si>
  <si>
    <t>03217</t>
  </si>
  <si>
    <t>03218</t>
  </si>
  <si>
    <t>03220</t>
  </si>
  <si>
    <t>03221</t>
  </si>
  <si>
    <t>03223</t>
  </si>
  <si>
    <t>03224</t>
  </si>
  <si>
    <t>03226</t>
  </si>
  <si>
    <t>03227</t>
  </si>
  <si>
    <t>03234</t>
  </si>
  <si>
    <t>03235</t>
  </si>
  <si>
    <t>03236</t>
  </si>
  <si>
    <t>03237</t>
  </si>
  <si>
    <t>03239</t>
  </si>
  <si>
    <t>03240</t>
  </si>
  <si>
    <t>03268</t>
  </si>
  <si>
    <t>03269</t>
  </si>
  <si>
    <t>03271</t>
  </si>
  <si>
    <t>03285</t>
  </si>
  <si>
    <t>03287</t>
  </si>
  <si>
    <t>J.N. OMAR DENGO GUERRERO</t>
  </si>
  <si>
    <t>J.N. CRISTO REY</t>
  </si>
  <si>
    <t>J.N. JUAN RAFAEL MORA</t>
  </si>
  <si>
    <t>J.N. MARGARITA ESQUIVEL</t>
  </si>
  <si>
    <t>J.N. MATERNAL MONTESORIANO</t>
  </si>
  <si>
    <t>J.N. LILIA RAMOS VALVERDE</t>
  </si>
  <si>
    <t>J.N. ARTURO URIEN GALLOSO</t>
  </si>
  <si>
    <t>J.N. SARITA MONTEALEGRE</t>
  </si>
  <si>
    <t>J.N. REPUBLICA DOMINICANA</t>
  </si>
  <si>
    <t>J.N. NAPOLEON QUESADA</t>
  </si>
  <si>
    <t>J.N. ESMERALDA OREAMUNO</t>
  </si>
  <si>
    <t>J.N. JARDINES DE TIBAS</t>
  </si>
  <si>
    <t>J.N. CARLOS SANABRIA MORA</t>
  </si>
  <si>
    <t>J.N. MIGUEL DE CERVANTES SAAVEDRA</t>
  </si>
  <si>
    <t>J.N. CONCEPCION</t>
  </si>
  <si>
    <t>J.N. REPUBLICA DEL PARAGUAY</t>
  </si>
  <si>
    <t>J.N. ISMAEL COTO FERNANDEZ</t>
  </si>
  <si>
    <t>J.N. JORGE DEBRAVO</t>
  </si>
  <si>
    <t>J.N. COLONIA KENNEDY</t>
  </si>
  <si>
    <t>J.N. REPUBLICA DE HAITI</t>
  </si>
  <si>
    <t>J.N. SOTERO GONZALEZ BARQUERO</t>
  </si>
  <si>
    <t>J.N. MARIA RETANA SALAZAR</t>
  </si>
  <si>
    <t>J.N. SAN SEBASTIAN</t>
  </si>
  <si>
    <t>J.N. MANUEL ORTUÑO BOUTIN</t>
  </si>
  <si>
    <t>J.N. JUAN XXIII</t>
  </si>
  <si>
    <t>J.N. MARIA JIMENEZ UREÑA</t>
  </si>
  <si>
    <t>DOMINGO FAUSTINO SARMIENTO</t>
  </si>
  <si>
    <t>J.N. ROBERTO CANTILLANO VINDAS</t>
  </si>
  <si>
    <t>J.N. DULCE NOMBRE</t>
  </si>
  <si>
    <t>J.N. JOSE ANA MARIN CUBERO</t>
  </si>
  <si>
    <t>J.N. DANTE ALIGHIERI</t>
  </si>
  <si>
    <t>J.N. INGLATERRA</t>
  </si>
  <si>
    <t>J.N. JUAN RAFAEL MEOÑO HIDALGO</t>
  </si>
  <si>
    <t>J.N. MANUELA SANTAMARIA RODRIGUEZ</t>
  </si>
  <si>
    <t>MARIANA MADRIGAL DE LA O</t>
  </si>
  <si>
    <t>J.N. PEDRO AGUIRRE CERDA</t>
  </si>
  <si>
    <t>J.N. FEDERICO SALAS CARVAJAL</t>
  </si>
  <si>
    <t>J.N. ASCENSION ESQUIVEL</t>
  </si>
  <si>
    <t>J.N. JESUS JIMENEZ ZAMORA</t>
  </si>
  <si>
    <t>J.N. REPUBLICA FRANCESA</t>
  </si>
  <si>
    <t>J.N. EL CONEJITO FELIZ</t>
  </si>
  <si>
    <t>J.N. CENTRAL DE TRES RIOS</t>
  </si>
  <si>
    <t>J.N. TURRIALBA</t>
  </si>
  <si>
    <t>J.N. RAFAEL MOYA MURILLO</t>
  </si>
  <si>
    <t>J.N. ESPAÑA</t>
  </si>
  <si>
    <t>J.N. LIBERIA</t>
  </si>
  <si>
    <t>EL CAPULIN</t>
  </si>
  <si>
    <t>J.N. SAN ROQUE</t>
  </si>
  <si>
    <t>J.N. FILADELFIA</t>
  </si>
  <si>
    <t>J.N. MONSEÑOR LUIS LEIPOLD</t>
  </si>
  <si>
    <t>J.N. EL ROBLE</t>
  </si>
  <si>
    <t>J.N. RIOJALANDIA</t>
  </si>
  <si>
    <t>J.N. PUNTARENAS</t>
  </si>
  <si>
    <t>J.N. FRAY CASIANO DE MADRID</t>
  </si>
  <si>
    <t>J.N. ESPARZA</t>
  </si>
  <si>
    <t>RAFAEL YGLESIAS CASTRO</t>
  </si>
  <si>
    <t>I.D.A. OTOYA</t>
  </si>
  <si>
    <t>J.N. VALENCIA</t>
  </si>
  <si>
    <t>J.N. LAS LETRAS</t>
  </si>
  <si>
    <t>J.N. FINCA LA CAJA</t>
  </si>
  <si>
    <t>SAN FRANCISCO DE COYOTE</t>
  </si>
  <si>
    <t>BERMUDAS</t>
  </si>
  <si>
    <t>I.D.A. SARAPIQUI</t>
  </si>
  <si>
    <t>ANSELMO GUTIERREZ BRICEÑO</t>
  </si>
  <si>
    <t>I.D.A. JERUSALEN</t>
  </si>
  <si>
    <t>BUENAVENTURA</t>
  </si>
  <si>
    <t>WENDY RODRIGUEZ WALSH</t>
  </si>
  <si>
    <t>JENNIFER AYMERICH BOLAÑOS</t>
  </si>
  <si>
    <t>SUSANA HUAPAYA REY</t>
  </si>
  <si>
    <t>SUSANA DELGADO CHAVES</t>
  </si>
  <si>
    <t>VIVIAN RAMIREZ SALAS</t>
  </si>
  <si>
    <t>Mª GABRIELA SALAS CUBERO</t>
  </si>
  <si>
    <t>LORENA DEL VALLE HASBUN</t>
  </si>
  <si>
    <t>ANDREA GRANADOS ACUÑA</t>
  </si>
  <si>
    <t>ILEANA PIEDRA SANCHEZ</t>
  </si>
  <si>
    <t>ZEANNE DIJERES ESPINOZA</t>
  </si>
  <si>
    <t>EDWIN GODINEZ VASQUEZ</t>
  </si>
  <si>
    <t>PRISCILLA BRENES THAMES</t>
  </si>
  <si>
    <t>ELISA ARIAS JIMENEZ</t>
  </si>
  <si>
    <t>ADRIAN SALAZAR TORRES</t>
  </si>
  <si>
    <t>KATTIA LORENA ORTIZ ANGULO</t>
  </si>
  <si>
    <t>ROSEMARIE MEDINA ALVARADO</t>
  </si>
  <si>
    <t>CESAR SALMERON LEIVA</t>
  </si>
  <si>
    <t>JOSE MENESES MONGE</t>
  </si>
  <si>
    <t>KATHYA CAMPOS OROZCO</t>
  </si>
  <si>
    <t>Ciclo Materno Infantil</t>
  </si>
  <si>
    <t>Maternal II</t>
  </si>
  <si>
    <t>Interactivo I</t>
  </si>
  <si>
    <t>00061</t>
  </si>
  <si>
    <t>00062</t>
  </si>
  <si>
    <t>J.N. REPUBLICA POPULAR CHINA</t>
  </si>
  <si>
    <t>00164</t>
  </si>
  <si>
    <t>JOSE TRINIDAD MORA VALVERDE</t>
  </si>
  <si>
    <t>00193</t>
  </si>
  <si>
    <t>00246</t>
  </si>
  <si>
    <t>00253</t>
  </si>
  <si>
    <t>00255</t>
  </si>
  <si>
    <t>00258</t>
  </si>
  <si>
    <t>00307</t>
  </si>
  <si>
    <t>00316</t>
  </si>
  <si>
    <t>00324</t>
  </si>
  <si>
    <t>YENDRY CESPEDES GONZALEZ</t>
  </si>
  <si>
    <t>J.N. SIMON BOLIVAR</t>
  </si>
  <si>
    <t>PROCOPIO GAMBOA VILLALOBOS</t>
  </si>
  <si>
    <t>GREGORIO CALDERON MONGUIO</t>
  </si>
  <si>
    <t>00449</t>
  </si>
  <si>
    <t>00454</t>
  </si>
  <si>
    <t>00527</t>
  </si>
  <si>
    <t>00528</t>
  </si>
  <si>
    <t>00529</t>
  </si>
  <si>
    <t>00532</t>
  </si>
  <si>
    <t>00544</t>
  </si>
  <si>
    <t>00546</t>
  </si>
  <si>
    <t>MARIBEL CASAL GARCIA</t>
  </si>
  <si>
    <t>00557</t>
  </si>
  <si>
    <t>00558</t>
  </si>
  <si>
    <t>00559</t>
  </si>
  <si>
    <t>00569</t>
  </si>
  <si>
    <t>ELSA NAIDA ARAYA RAMOS</t>
  </si>
  <si>
    <t>1220</t>
  </si>
  <si>
    <t>00587</t>
  </si>
  <si>
    <t>MIXTA DE SIQUIARES</t>
  </si>
  <si>
    <t>JEISON CORDOBA BONILLA</t>
  </si>
  <si>
    <t>NOELIA LEON BRIZO</t>
  </si>
  <si>
    <t>00608</t>
  </si>
  <si>
    <t>00632</t>
  </si>
  <si>
    <t>00635</t>
  </si>
  <si>
    <t>00649</t>
  </si>
  <si>
    <t>00701</t>
  </si>
  <si>
    <t>00726</t>
  </si>
  <si>
    <t>00740</t>
  </si>
  <si>
    <t>00797</t>
  </si>
  <si>
    <t>00821</t>
  </si>
  <si>
    <t>00827</t>
  </si>
  <si>
    <t>00830</t>
  </si>
  <si>
    <t>00833</t>
  </si>
  <si>
    <t>00848</t>
  </si>
  <si>
    <t>00851</t>
  </si>
  <si>
    <t>00853</t>
  </si>
  <si>
    <t>00856</t>
  </si>
  <si>
    <t>00858</t>
  </si>
  <si>
    <t>00859</t>
  </si>
  <si>
    <t>00866</t>
  </si>
  <si>
    <t>00870</t>
  </si>
  <si>
    <t>00873</t>
  </si>
  <si>
    <t>00875</t>
  </si>
  <si>
    <t>00900</t>
  </si>
  <si>
    <t>00922</t>
  </si>
  <si>
    <t>00930</t>
  </si>
  <si>
    <t>00936</t>
  </si>
  <si>
    <t>00943</t>
  </si>
  <si>
    <t>00944</t>
  </si>
  <si>
    <t>00981</t>
  </si>
  <si>
    <t>01043</t>
  </si>
  <si>
    <t>PEDRO HERRERA VARGAS</t>
  </si>
  <si>
    <t>01106</t>
  </si>
  <si>
    <t>01111</t>
  </si>
  <si>
    <t>01115</t>
  </si>
  <si>
    <t>MADAY ROJAS CALVO</t>
  </si>
  <si>
    <t>GUSTAVO VALVERDE ACUÑA</t>
  </si>
  <si>
    <t>01141</t>
  </si>
  <si>
    <t>01162</t>
  </si>
  <si>
    <t>EL ACHIOTE</t>
  </si>
  <si>
    <t>01187</t>
  </si>
  <si>
    <t>CULTIVEZ</t>
  </si>
  <si>
    <t>01208</t>
  </si>
  <si>
    <t>01227</t>
  </si>
  <si>
    <t>01228</t>
  </si>
  <si>
    <t>01261</t>
  </si>
  <si>
    <t>01263</t>
  </si>
  <si>
    <t>01337</t>
  </si>
  <si>
    <t>YORLENY SANCHEZ SALAS</t>
  </si>
  <si>
    <t>1416</t>
  </si>
  <si>
    <t>01365</t>
  </si>
  <si>
    <t>01392</t>
  </si>
  <si>
    <t>01405</t>
  </si>
  <si>
    <t>01410</t>
  </si>
  <si>
    <t>01413</t>
  </si>
  <si>
    <t>01458</t>
  </si>
  <si>
    <t>01501</t>
  </si>
  <si>
    <t>01504</t>
  </si>
  <si>
    <t>JESSICA CONTRERAS OVARES</t>
  </si>
  <si>
    <t>01515</t>
  </si>
  <si>
    <t>01529</t>
  </si>
  <si>
    <t>0521</t>
  </si>
  <si>
    <t>01562</t>
  </si>
  <si>
    <t>CEIBA ESTE</t>
  </si>
  <si>
    <t>SANDRA SALAZAR ALVARADO</t>
  </si>
  <si>
    <t>SOFIA FERNANDEZ FONSECA</t>
  </si>
  <si>
    <t>LILLIAM PANIAGUA GONZALEZ</t>
  </si>
  <si>
    <t>3151</t>
  </si>
  <si>
    <t>01645</t>
  </si>
  <si>
    <t>LA CONCORDIA</t>
  </si>
  <si>
    <t>ROSEMARY CLAYTON COPE</t>
  </si>
  <si>
    <t>01749</t>
  </si>
  <si>
    <t>01750</t>
  </si>
  <si>
    <t>01757</t>
  </si>
  <si>
    <t>01769</t>
  </si>
  <si>
    <t>01850</t>
  </si>
  <si>
    <t>2305</t>
  </si>
  <si>
    <t>01860</t>
  </si>
  <si>
    <t>3513</t>
  </si>
  <si>
    <t>01931</t>
  </si>
  <si>
    <t>VALLE DE LAS ROSAS</t>
  </si>
  <si>
    <t>Mª CECILIA CAMPOS SALAZAR</t>
  </si>
  <si>
    <t>01972</t>
  </si>
  <si>
    <t>02028</t>
  </si>
  <si>
    <t>3013</t>
  </si>
  <si>
    <t>02039</t>
  </si>
  <si>
    <t>LA CAMPIÑA</t>
  </si>
  <si>
    <t>02049</t>
  </si>
  <si>
    <t>02104</t>
  </si>
  <si>
    <t>02126</t>
  </si>
  <si>
    <t>02127</t>
  </si>
  <si>
    <t>02146</t>
  </si>
  <si>
    <t>02174</t>
  </si>
  <si>
    <t>02182</t>
  </si>
  <si>
    <t>02201</t>
  </si>
  <si>
    <t>ISELA BOGANTES ALFARO</t>
  </si>
  <si>
    <t>02205</t>
  </si>
  <si>
    <t>02233</t>
  </si>
  <si>
    <t>02240</t>
  </si>
  <si>
    <t>02243</t>
  </si>
  <si>
    <t>02258</t>
  </si>
  <si>
    <t>02308</t>
  </si>
  <si>
    <t>2748</t>
  </si>
  <si>
    <t>02366</t>
  </si>
  <si>
    <t>0473</t>
  </si>
  <si>
    <t>02406</t>
  </si>
  <si>
    <t>HERBERTH FARRER KNIGHTS</t>
  </si>
  <si>
    <t>02411</t>
  </si>
  <si>
    <t>MA. DE LOS A. ELIZONDO GUZMAN</t>
  </si>
  <si>
    <t>SUSANA LOPEZ FERNANDEZ</t>
  </si>
  <si>
    <t>02442</t>
  </si>
  <si>
    <t>JESUS SOLANO HERRERA</t>
  </si>
  <si>
    <t>02482</t>
  </si>
  <si>
    <t>02502</t>
  </si>
  <si>
    <t>3193</t>
  </si>
  <si>
    <t>02541</t>
  </si>
  <si>
    <t>02553</t>
  </si>
  <si>
    <t>02573</t>
  </si>
  <si>
    <t>02574</t>
  </si>
  <si>
    <t>02580</t>
  </si>
  <si>
    <t>02582</t>
  </si>
  <si>
    <t>3551</t>
  </si>
  <si>
    <t>02632</t>
  </si>
  <si>
    <t>CINDY MARCHENA SANDOVAL</t>
  </si>
  <si>
    <t>02637</t>
  </si>
  <si>
    <t>02643</t>
  </si>
  <si>
    <t>02654</t>
  </si>
  <si>
    <t>WARREN FALLAS VALVERDE</t>
  </si>
  <si>
    <t>KAROL ROJAS CALVO</t>
  </si>
  <si>
    <t>2622</t>
  </si>
  <si>
    <t>02683</t>
  </si>
  <si>
    <t>PATRICIA CORRALES LOPEZ</t>
  </si>
  <si>
    <t>02746</t>
  </si>
  <si>
    <t>0670</t>
  </si>
  <si>
    <t>02755</t>
  </si>
  <si>
    <t>02774</t>
  </si>
  <si>
    <t>02811</t>
  </si>
  <si>
    <t>02817</t>
  </si>
  <si>
    <t>0836</t>
  </si>
  <si>
    <t>02832</t>
  </si>
  <si>
    <t>BAJO LAS ESPERANZAS</t>
  </si>
  <si>
    <t>2547</t>
  </si>
  <si>
    <t>02842</t>
  </si>
  <si>
    <t>02891</t>
  </si>
  <si>
    <t>02896</t>
  </si>
  <si>
    <t>0519</t>
  </si>
  <si>
    <t>02901</t>
  </si>
  <si>
    <t>JUAN RUDIN ISELIN</t>
  </si>
  <si>
    <t>02904</t>
  </si>
  <si>
    <t>02910</t>
  </si>
  <si>
    <t>02911</t>
  </si>
  <si>
    <t>02912</t>
  </si>
  <si>
    <t>02916</t>
  </si>
  <si>
    <t>02918</t>
  </si>
  <si>
    <t>02925</t>
  </si>
  <si>
    <t>02949</t>
  </si>
  <si>
    <t>02956</t>
  </si>
  <si>
    <t>02961</t>
  </si>
  <si>
    <t>02965</t>
  </si>
  <si>
    <t>02973</t>
  </si>
  <si>
    <t>02983</t>
  </si>
  <si>
    <t>3537</t>
  </si>
  <si>
    <t>02990</t>
  </si>
  <si>
    <t>I.D.A. NAYURIBE</t>
  </si>
  <si>
    <t>02992</t>
  </si>
  <si>
    <t>03003</t>
  </si>
  <si>
    <t>03031</t>
  </si>
  <si>
    <t>03033</t>
  </si>
  <si>
    <t>03034</t>
  </si>
  <si>
    <t>03040</t>
  </si>
  <si>
    <t>03043</t>
  </si>
  <si>
    <t>03044</t>
  </si>
  <si>
    <t>03046</t>
  </si>
  <si>
    <t>03055</t>
  </si>
  <si>
    <t>03072</t>
  </si>
  <si>
    <t>03079</t>
  </si>
  <si>
    <t>03082</t>
  </si>
  <si>
    <t>ANA MACHADO ARIAS</t>
  </si>
  <si>
    <t>03087</t>
  </si>
  <si>
    <t>2469</t>
  </si>
  <si>
    <t>03096</t>
  </si>
  <si>
    <t>2451</t>
  </si>
  <si>
    <t>03097</t>
  </si>
  <si>
    <t>RIO DE ORA</t>
  </si>
  <si>
    <t>03099</t>
  </si>
  <si>
    <t>TATIANA MORALES BARQUERO</t>
  </si>
  <si>
    <t>03116</t>
  </si>
  <si>
    <t>03121</t>
  </si>
  <si>
    <t>ANGIE MORA SEGURA</t>
  </si>
  <si>
    <t>MARLEN A. SCOTT MORRIS</t>
  </si>
  <si>
    <t>03126</t>
  </si>
  <si>
    <t>03135</t>
  </si>
  <si>
    <t>03139</t>
  </si>
  <si>
    <t>03159</t>
  </si>
  <si>
    <t>03160</t>
  </si>
  <si>
    <t>03162</t>
  </si>
  <si>
    <t>03165</t>
  </si>
  <si>
    <t>03187</t>
  </si>
  <si>
    <t>03188</t>
  </si>
  <si>
    <t>03189</t>
  </si>
  <si>
    <t>03193</t>
  </si>
  <si>
    <t>03196</t>
  </si>
  <si>
    <t>03198</t>
  </si>
  <si>
    <t>03201</t>
  </si>
  <si>
    <t>03202</t>
  </si>
  <si>
    <t>03248</t>
  </si>
  <si>
    <t>03254</t>
  </si>
  <si>
    <t>2856</t>
  </si>
  <si>
    <t>03291</t>
  </si>
  <si>
    <t>3578</t>
  </si>
  <si>
    <t>03292</t>
  </si>
  <si>
    <t>03293</t>
  </si>
  <si>
    <t>03294</t>
  </si>
  <si>
    <t>1435</t>
  </si>
  <si>
    <t>03295</t>
  </si>
  <si>
    <t>03296</t>
  </si>
  <si>
    <t>3326</t>
  </si>
  <si>
    <t>03297</t>
  </si>
  <si>
    <t>DONDONIA 1</t>
  </si>
  <si>
    <t>1258</t>
  </si>
  <si>
    <t>03301</t>
  </si>
  <si>
    <t>03302</t>
  </si>
  <si>
    <t>03304</t>
  </si>
  <si>
    <t>1684</t>
  </si>
  <si>
    <t>03305</t>
  </si>
  <si>
    <t>COLONIA GUANACASTE</t>
  </si>
  <si>
    <t>3715</t>
  </si>
  <si>
    <t>03307</t>
  </si>
  <si>
    <t>BAJAMAR</t>
  </si>
  <si>
    <t>0960</t>
  </si>
  <si>
    <t>03308</t>
  </si>
  <si>
    <t>01046</t>
  </si>
  <si>
    <t>JUAN BAUTISTA SOLIS RODRIGUEZ</t>
  </si>
  <si>
    <t>01116</t>
  </si>
  <si>
    <t>01344</t>
  </si>
  <si>
    <t>01394</t>
  </si>
  <si>
    <t>01428</t>
  </si>
  <si>
    <t>01628</t>
  </si>
  <si>
    <t>00786</t>
  </si>
  <si>
    <t>01643</t>
  </si>
  <si>
    <t>01640</t>
  </si>
  <si>
    <t>01639</t>
  </si>
  <si>
    <t>01652</t>
  </si>
  <si>
    <t>03333</t>
  </si>
  <si>
    <t>01840</t>
  </si>
  <si>
    <t>01940</t>
  </si>
  <si>
    <t>01971</t>
  </si>
  <si>
    <t>02097</t>
  </si>
  <si>
    <t>02242</t>
  </si>
  <si>
    <t>JOSE MARIA CALDERON</t>
  </si>
  <si>
    <t>02270</t>
  </si>
  <si>
    <t>02274</t>
  </si>
  <si>
    <t>02523</t>
  </si>
  <si>
    <t>02610</t>
  </si>
  <si>
    <t>02602</t>
  </si>
  <si>
    <t>SAN ANTONIO DE SABALITO</t>
  </si>
  <si>
    <t>COOPA BUENA</t>
  </si>
  <si>
    <t>CENTRAL COTO 47</t>
  </si>
  <si>
    <t>02887</t>
  </si>
  <si>
    <t>02981</t>
  </si>
  <si>
    <t>03022</t>
  </si>
  <si>
    <t>03048</t>
  </si>
  <si>
    <t>03057</t>
  </si>
  <si>
    <t>03076</t>
  </si>
  <si>
    <t>03120</t>
  </si>
  <si>
    <t>03132</t>
  </si>
  <si>
    <t>03385</t>
  </si>
  <si>
    <t>00747</t>
  </si>
  <si>
    <t>03441</t>
  </si>
  <si>
    <t>00831</t>
  </si>
  <si>
    <t>00941</t>
  </si>
  <si>
    <t>00933</t>
  </si>
  <si>
    <t>03418</t>
  </si>
  <si>
    <t>03527</t>
  </si>
  <si>
    <t>03420</t>
  </si>
  <si>
    <t>03422</t>
  </si>
  <si>
    <t>03311</t>
  </si>
  <si>
    <t>01748</t>
  </si>
  <si>
    <t>03382</t>
  </si>
  <si>
    <t>FINCA CAPRI</t>
  </si>
  <si>
    <t>03345</t>
  </si>
  <si>
    <t>03383</t>
  </si>
  <si>
    <t>00722</t>
  </si>
  <si>
    <t>02372</t>
  </si>
  <si>
    <t>03502</t>
  </si>
  <si>
    <t>03509</t>
  </si>
  <si>
    <t>03539</t>
  </si>
  <si>
    <t>00855</t>
  </si>
  <si>
    <t>03070</t>
  </si>
  <si>
    <t>03446</t>
  </si>
  <si>
    <t>00828</t>
  </si>
  <si>
    <t>DR. LUIS SHAPIRO</t>
  </si>
  <si>
    <t>03391</t>
  </si>
  <si>
    <t>FINCA MARITIMA</t>
  </si>
  <si>
    <t>03474</t>
  </si>
  <si>
    <t>02752</t>
  </si>
  <si>
    <t>03145</t>
  </si>
  <si>
    <t>03191</t>
  </si>
  <si>
    <t>03486</t>
  </si>
  <si>
    <t>03508</t>
  </si>
  <si>
    <t>01595</t>
  </si>
  <si>
    <t>03438</t>
  </si>
  <si>
    <t>03601</t>
  </si>
  <si>
    <t>03532</t>
  </si>
  <si>
    <t>03568</t>
  </si>
  <si>
    <t>CIUDADELAS UNIDAS</t>
  </si>
  <si>
    <t>03591</t>
  </si>
  <si>
    <t>00143</t>
  </si>
  <si>
    <t>03397</t>
  </si>
  <si>
    <t>00968</t>
  </si>
  <si>
    <t>03570</t>
  </si>
  <si>
    <t>00507</t>
  </si>
  <si>
    <t>03545</t>
  </si>
  <si>
    <t>01210</t>
  </si>
  <si>
    <t>01666</t>
  </si>
  <si>
    <t>02884</t>
  </si>
  <si>
    <t>03595</t>
  </si>
  <si>
    <t>02880</t>
  </si>
  <si>
    <t>02997</t>
  </si>
  <si>
    <t>03060</t>
  </si>
  <si>
    <t>02107</t>
  </si>
  <si>
    <t>03745</t>
  </si>
  <si>
    <t>03407</t>
  </si>
  <si>
    <t>02929</t>
  </si>
  <si>
    <t>02972</t>
  </si>
  <si>
    <t>02988</t>
  </si>
  <si>
    <t>EL MILANO</t>
  </si>
  <si>
    <t>00738</t>
  </si>
  <si>
    <t>00812</t>
  </si>
  <si>
    <t>03174</t>
  </si>
  <si>
    <t>03190</t>
  </si>
  <si>
    <t>02353</t>
  </si>
  <si>
    <t>01734</t>
  </si>
  <si>
    <t>02578</t>
  </si>
  <si>
    <t>02722</t>
  </si>
  <si>
    <t>03386</t>
  </si>
  <si>
    <t>02241</t>
  </si>
  <si>
    <t>03417</t>
  </si>
  <si>
    <t>01463</t>
  </si>
  <si>
    <t>01000</t>
  </si>
  <si>
    <t>03550</t>
  </si>
  <si>
    <t>EL CAMPO (SAN PABLO)</t>
  </si>
  <si>
    <t>01047</t>
  </si>
  <si>
    <t>03558</t>
  </si>
  <si>
    <t>02130</t>
  </si>
  <si>
    <t>01773</t>
  </si>
  <si>
    <t>00901</t>
  </si>
  <si>
    <t>03478</t>
  </si>
  <si>
    <t>03630</t>
  </si>
  <si>
    <t>03633</t>
  </si>
  <si>
    <t>03389</t>
  </si>
  <si>
    <t>03575</t>
  </si>
  <si>
    <t>03569</t>
  </si>
  <si>
    <t>03608</t>
  </si>
  <si>
    <t>03473</t>
  </si>
  <si>
    <t>02978</t>
  </si>
  <si>
    <t>03056</t>
  </si>
  <si>
    <t>03338</t>
  </si>
  <si>
    <t>02140</t>
  </si>
  <si>
    <t>03585</t>
  </si>
  <si>
    <t>03525</t>
  </si>
  <si>
    <t>CABECERA DE CAÑAS</t>
  </si>
  <si>
    <t>02262</t>
  </si>
  <si>
    <t>02238</t>
  </si>
  <si>
    <t>01832</t>
  </si>
  <si>
    <t>03452</t>
  </si>
  <si>
    <t>03562</t>
  </si>
  <si>
    <t>03680</t>
  </si>
  <si>
    <t>02440</t>
  </si>
  <si>
    <t>00909</t>
  </si>
  <si>
    <t>03685</t>
  </si>
  <si>
    <t>03394</t>
  </si>
  <si>
    <t>02670</t>
  </si>
  <si>
    <t>03416</t>
  </si>
  <si>
    <t>03317</t>
  </si>
  <si>
    <t>03112</t>
  </si>
  <si>
    <t>02594</t>
  </si>
  <si>
    <t>02843</t>
  </si>
  <si>
    <t>AFRICA</t>
  </si>
  <si>
    <t>03531</t>
  </si>
  <si>
    <t>03646</t>
  </si>
  <si>
    <t>02749</t>
  </si>
  <si>
    <t>03551</t>
  </si>
  <si>
    <t>COOPE ISABEL</t>
  </si>
  <si>
    <t>03697</t>
  </si>
  <si>
    <t>01086</t>
  </si>
  <si>
    <t>03637</t>
  </si>
  <si>
    <t>01112</t>
  </si>
  <si>
    <t>03503</t>
  </si>
  <si>
    <t>03406</t>
  </si>
  <si>
    <t>I.D.A. LOUISIANA</t>
  </si>
  <si>
    <t>03006</t>
  </si>
  <si>
    <t>03700</t>
  </si>
  <si>
    <t>00033</t>
  </si>
  <si>
    <t>00057</t>
  </si>
  <si>
    <t>01230</t>
  </si>
  <si>
    <t>02125</t>
  </si>
  <si>
    <t>03349</t>
  </si>
  <si>
    <t>00445</t>
  </si>
  <si>
    <t>00446</t>
  </si>
  <si>
    <t>03482</t>
  </si>
  <si>
    <t>02173</t>
  </si>
  <si>
    <t>SANTA TERESA DE CAJON</t>
  </si>
  <si>
    <t>03336</t>
  </si>
  <si>
    <t>01406</t>
  </si>
  <si>
    <t>03662</t>
  </si>
  <si>
    <t>03722</t>
  </si>
  <si>
    <t>03725</t>
  </si>
  <si>
    <t>00815</t>
  </si>
  <si>
    <t>03600</t>
  </si>
  <si>
    <t>00865</t>
  </si>
  <si>
    <t>03534</t>
  </si>
  <si>
    <t>02980</t>
  </si>
  <si>
    <t>02964</t>
  </si>
  <si>
    <t>03117</t>
  </si>
  <si>
    <t>03655</t>
  </si>
  <si>
    <t>03735</t>
  </si>
  <si>
    <t>00144</t>
  </si>
  <si>
    <t>01730</t>
  </si>
  <si>
    <t>03516</t>
  </si>
  <si>
    <t>01920</t>
  </si>
  <si>
    <t>01937</t>
  </si>
  <si>
    <t>02025</t>
  </si>
  <si>
    <t>GEORGINA BOLMARCICH DE ORLICH</t>
  </si>
  <si>
    <t>02135</t>
  </si>
  <si>
    <t>00989</t>
  </si>
  <si>
    <t>03765</t>
  </si>
  <si>
    <t>02803</t>
  </si>
  <si>
    <t>03738</t>
  </si>
  <si>
    <t>03500</t>
  </si>
  <si>
    <t>02878</t>
  </si>
  <si>
    <t>03582</t>
  </si>
  <si>
    <t>02924</t>
  </si>
  <si>
    <t>03583</t>
  </si>
  <si>
    <t>02940</t>
  </si>
  <si>
    <t>02942</t>
  </si>
  <si>
    <t>03403</t>
  </si>
  <si>
    <t>02958</t>
  </si>
  <si>
    <t>02969</t>
  </si>
  <si>
    <t>02138</t>
  </si>
  <si>
    <t>03528</t>
  </si>
  <si>
    <t>03574</t>
  </si>
  <si>
    <t>03744</t>
  </si>
  <si>
    <t>03467</t>
  </si>
  <si>
    <t>I.D.A. GARABITO</t>
  </si>
  <si>
    <t>02052</t>
  </si>
  <si>
    <t>00451</t>
  </si>
  <si>
    <t>03068</t>
  </si>
  <si>
    <t>03435</t>
  </si>
  <si>
    <t>01110</t>
  </si>
  <si>
    <t>01764</t>
  </si>
  <si>
    <t>03493</t>
  </si>
  <si>
    <t>03734</t>
  </si>
  <si>
    <t>03770</t>
  </si>
  <si>
    <t>02460</t>
  </si>
  <si>
    <t>03645</t>
  </si>
  <si>
    <t>02046</t>
  </si>
  <si>
    <t>03755</t>
  </si>
  <si>
    <t>03709</t>
  </si>
  <si>
    <t>03820</t>
  </si>
  <si>
    <t>03828</t>
  </si>
  <si>
    <t>02658</t>
  </si>
  <si>
    <t>00031</t>
  </si>
  <si>
    <t>JOSEFITA JURADO DE ALVARADO</t>
  </si>
  <si>
    <t>03743</t>
  </si>
  <si>
    <t>02110</t>
  </si>
  <si>
    <t>03529</t>
  </si>
  <si>
    <t>01995</t>
  </si>
  <si>
    <t>03810</t>
  </si>
  <si>
    <t>01768</t>
  </si>
  <si>
    <t>00218</t>
  </si>
  <si>
    <t>02150</t>
  </si>
  <si>
    <t>01260</t>
  </si>
  <si>
    <t>03377</t>
  </si>
  <si>
    <t>02692</t>
  </si>
  <si>
    <t>FILA DE TRUCHO</t>
  </si>
  <si>
    <t>03328</t>
  </si>
  <si>
    <t>02727</t>
  </si>
  <si>
    <t>02742</t>
  </si>
  <si>
    <t>03533</t>
  </si>
  <si>
    <t>03436</t>
  </si>
  <si>
    <t>02772</t>
  </si>
  <si>
    <t>01811</t>
  </si>
  <si>
    <t>01802</t>
  </si>
  <si>
    <t>01771</t>
  </si>
  <si>
    <t>01782</t>
  </si>
  <si>
    <t>03784</t>
  </si>
  <si>
    <t>03267</t>
  </si>
  <si>
    <t>03419</t>
  </si>
  <si>
    <t>03814</t>
  </si>
  <si>
    <t>00959</t>
  </si>
  <si>
    <t>03802</t>
  </si>
  <si>
    <t>EL CARMEN LA SUIZA</t>
  </si>
  <si>
    <t>03565</t>
  </si>
  <si>
    <t>03788</t>
  </si>
  <si>
    <t>03789</t>
  </si>
  <si>
    <t>03334</t>
  </si>
  <si>
    <t>03799</t>
  </si>
  <si>
    <t>TEODORO SALAMANCA</t>
  </si>
  <si>
    <t>03408</t>
  </si>
  <si>
    <t>03501</t>
  </si>
  <si>
    <t>03832</t>
  </si>
  <si>
    <t>03576</t>
  </si>
  <si>
    <t>03831</t>
  </si>
  <si>
    <t>03505</t>
  </si>
  <si>
    <t>00553</t>
  </si>
  <si>
    <t>03380</t>
  </si>
  <si>
    <t>03701</t>
  </si>
  <si>
    <t>03642</t>
  </si>
  <si>
    <t>02291</t>
  </si>
  <si>
    <t>02383</t>
  </si>
  <si>
    <t>00555</t>
  </si>
  <si>
    <t>03825</t>
  </si>
  <si>
    <t>03824</t>
  </si>
  <si>
    <t>01874</t>
  </si>
  <si>
    <t>03783</t>
  </si>
  <si>
    <t>NUEVA GENERACION</t>
  </si>
  <si>
    <t>01806</t>
  </si>
  <si>
    <t>03847</t>
  </si>
  <si>
    <t>03821</t>
  </si>
  <si>
    <t>03823</t>
  </si>
  <si>
    <t>03732</t>
  </si>
  <si>
    <t>03826</t>
  </si>
  <si>
    <t>01961</t>
  </si>
  <si>
    <t>01838</t>
  </si>
  <si>
    <t>03387</t>
  </si>
  <si>
    <t>02695</t>
  </si>
  <si>
    <t>02747</t>
  </si>
  <si>
    <t>03808</t>
  </si>
  <si>
    <t>02806</t>
  </si>
  <si>
    <t>02823</t>
  </si>
  <si>
    <t>03495</t>
  </si>
  <si>
    <t>03496</t>
  </si>
  <si>
    <t>03881</t>
  </si>
  <si>
    <t>03378</t>
  </si>
  <si>
    <t>01133</t>
  </si>
  <si>
    <t>04057</t>
  </si>
  <si>
    <t>LAS DELICIAS VENADO</t>
  </si>
  <si>
    <t>03487</t>
  </si>
  <si>
    <t>03491</t>
  </si>
  <si>
    <t>01517</t>
  </si>
  <si>
    <t>03871</t>
  </si>
  <si>
    <t>02950</t>
  </si>
  <si>
    <t>03062</t>
  </si>
  <si>
    <t>03402</t>
  </si>
  <si>
    <t>03766</t>
  </si>
  <si>
    <t>00321</t>
  </si>
  <si>
    <t>JOSE MARIA CAÑAS</t>
  </si>
  <si>
    <t>03760</t>
  </si>
  <si>
    <t>02026</t>
  </si>
  <si>
    <t>03520</t>
  </si>
  <si>
    <t>03742</t>
  </si>
  <si>
    <t>01754</t>
  </si>
  <si>
    <t>02142</t>
  </si>
  <si>
    <t>01270</t>
  </si>
  <si>
    <t>02311</t>
  </si>
  <si>
    <t>02318</t>
  </si>
  <si>
    <t>02333</t>
  </si>
  <si>
    <t>02324</t>
  </si>
  <si>
    <t>02671</t>
  </si>
  <si>
    <t>03696</t>
  </si>
  <si>
    <t>JESUS MORALES GARBANZO</t>
  </si>
  <si>
    <t>03875</t>
  </si>
  <si>
    <t>03822</t>
  </si>
  <si>
    <t>03412</t>
  </si>
  <si>
    <t>02066</t>
  </si>
  <si>
    <t>03879</t>
  </si>
  <si>
    <t>02421</t>
  </si>
  <si>
    <t>MARAVILLA</t>
  </si>
  <si>
    <t>03107</t>
  </si>
  <si>
    <t>03910</t>
  </si>
  <si>
    <t>03911</t>
  </si>
  <si>
    <t>03953</t>
  </si>
  <si>
    <t>03954</t>
  </si>
  <si>
    <t>02405</t>
  </si>
  <si>
    <t>03925</t>
  </si>
  <si>
    <t>01902</t>
  </si>
  <si>
    <t>CESAR FLORES ZUÑIGA</t>
  </si>
  <si>
    <t>03793</t>
  </si>
  <si>
    <t>03088</t>
  </si>
  <si>
    <t>03314</t>
  </si>
  <si>
    <t>03643</t>
  </si>
  <si>
    <t>02721</t>
  </si>
  <si>
    <t>02570</t>
  </si>
  <si>
    <t>02770</t>
  </si>
  <si>
    <t>03456</t>
  </si>
  <si>
    <t>03624</t>
  </si>
  <si>
    <t>03577</t>
  </si>
  <si>
    <t>I.D.A. LA CHIRIPA</t>
  </si>
  <si>
    <t>03596</t>
  </si>
  <si>
    <t>01728</t>
  </si>
  <si>
    <t>03749</t>
  </si>
  <si>
    <t>03573</t>
  </si>
  <si>
    <t>02486</t>
  </si>
  <si>
    <t>03358</t>
  </si>
  <si>
    <t>03797</t>
  </si>
  <si>
    <t>03360</t>
  </si>
  <si>
    <t>03951</t>
  </si>
  <si>
    <t>02365</t>
  </si>
  <si>
    <t>PELAYO MARCET CASAJUANA</t>
  </si>
  <si>
    <t>00254</t>
  </si>
  <si>
    <t>01681</t>
  </si>
  <si>
    <t>03827</t>
  </si>
  <si>
    <t>02409</t>
  </si>
  <si>
    <t>02020</t>
  </si>
  <si>
    <t>02200</t>
  </si>
  <si>
    <t>02967</t>
  </si>
  <si>
    <t>00162</t>
  </si>
  <si>
    <t>00165</t>
  </si>
  <si>
    <t>02943</t>
  </si>
  <si>
    <t>03683</t>
  </si>
  <si>
    <t>03762</t>
  </si>
  <si>
    <t>03654</t>
  </si>
  <si>
    <t>02860</t>
  </si>
  <si>
    <t>03975</t>
  </si>
  <si>
    <t>03977</t>
  </si>
  <si>
    <t>02360</t>
  </si>
  <si>
    <t>01770</t>
  </si>
  <si>
    <t>03561</t>
  </si>
  <si>
    <t>03857</t>
  </si>
  <si>
    <t>01848</t>
  </si>
  <si>
    <t>03982</t>
  </si>
  <si>
    <t>03494</t>
  </si>
  <si>
    <t>03936</t>
  </si>
  <si>
    <t>03804</t>
  </si>
  <si>
    <t>03960</t>
  </si>
  <si>
    <t>02153</t>
  </si>
  <si>
    <t>03834</t>
  </si>
  <si>
    <t>01075</t>
  </si>
  <si>
    <t>02506</t>
  </si>
  <si>
    <t>03984</t>
  </si>
  <si>
    <t>03514</t>
  </si>
  <si>
    <t>03946</t>
  </si>
  <si>
    <t>03536</t>
  </si>
  <si>
    <t>02347</t>
  </si>
  <si>
    <t>03852</t>
  </si>
  <si>
    <t>03996</t>
  </si>
  <si>
    <t>03998</t>
  </si>
  <si>
    <t>02614</t>
  </si>
  <si>
    <t>03480</t>
  </si>
  <si>
    <t>COLONIA DE VALLE</t>
  </si>
  <si>
    <t>02001</t>
  </si>
  <si>
    <t>03888</t>
  </si>
  <si>
    <t>03719</t>
  </si>
  <si>
    <t>02299</t>
  </si>
  <si>
    <t>02047</t>
  </si>
  <si>
    <t>03674</t>
  </si>
  <si>
    <t>03540</t>
  </si>
  <si>
    <t>04025</t>
  </si>
  <si>
    <t>04056</t>
  </si>
  <si>
    <t>04047</t>
  </si>
  <si>
    <t>04042</t>
  </si>
  <si>
    <t>03997</t>
  </si>
  <si>
    <t>LAGUNA DEL TORTUGUERO</t>
  </si>
  <si>
    <t>03519</t>
  </si>
  <si>
    <t>03644</t>
  </si>
  <si>
    <t>03689</t>
  </si>
  <si>
    <t>04031</t>
  </si>
  <si>
    <t>03312</t>
  </si>
  <si>
    <t>03549</t>
  </si>
  <si>
    <t>03753</t>
  </si>
  <si>
    <t>04011</t>
  </si>
  <si>
    <t>00926</t>
  </si>
  <si>
    <t>01530</t>
  </si>
  <si>
    <t>03752</t>
  </si>
  <si>
    <t>03943</t>
  </si>
  <si>
    <t>03901</t>
  </si>
  <si>
    <t>03437</t>
  </si>
  <si>
    <t>04085</t>
  </si>
  <si>
    <t>03671</t>
  </si>
  <si>
    <t>02229</t>
  </si>
  <si>
    <t>02302</t>
  </si>
  <si>
    <t>03663</t>
  </si>
  <si>
    <t>02362</t>
  </si>
  <si>
    <t>03537</t>
  </si>
  <si>
    <t>03541</t>
  </si>
  <si>
    <t>03916</t>
  </si>
  <si>
    <t>03641</t>
  </si>
  <si>
    <t>03833</t>
  </si>
  <si>
    <t>02936</t>
  </si>
  <si>
    <t>03830</t>
  </si>
  <si>
    <t>03739</t>
  </si>
  <si>
    <t>01204</t>
  </si>
  <si>
    <t>04001</t>
  </si>
  <si>
    <t>03375</t>
  </si>
  <si>
    <t>01800</t>
  </si>
  <si>
    <t>00247</t>
  </si>
  <si>
    <t>03934</t>
  </si>
  <si>
    <t>04064</t>
  </si>
  <si>
    <t>03369</t>
  </si>
  <si>
    <t>04000</t>
  </si>
  <si>
    <t>04050</t>
  </si>
  <si>
    <t>03607</t>
  </si>
  <si>
    <t>03023</t>
  </si>
  <si>
    <t>03581</t>
  </si>
  <si>
    <t>03579</t>
  </si>
  <si>
    <t>01195</t>
  </si>
  <si>
    <t>03553</t>
  </si>
  <si>
    <t>03909</t>
  </si>
  <si>
    <t>01851</t>
  </si>
  <si>
    <t>ADOLFO BERGER FAERRON</t>
  </si>
  <si>
    <t>02917</t>
  </si>
  <si>
    <t>04094</t>
  </si>
  <si>
    <t>02714</t>
  </si>
  <si>
    <t>02647</t>
  </si>
  <si>
    <t>03329</t>
  </si>
  <si>
    <t>AGUAS CALIENTES</t>
  </si>
  <si>
    <t>02731</t>
  </si>
  <si>
    <t>02753</t>
  </si>
  <si>
    <t>02819</t>
  </si>
  <si>
    <t>02556</t>
  </si>
  <si>
    <t>02197</t>
  </si>
  <si>
    <t>03972</t>
  </si>
  <si>
    <t>03787</t>
  </si>
  <si>
    <t>04083</t>
  </si>
  <si>
    <t>00079</t>
  </si>
  <si>
    <t>01156</t>
  </si>
  <si>
    <t>I.D.A. SALINAS</t>
  </si>
  <si>
    <t>04049</t>
  </si>
  <si>
    <t>03424</t>
  </si>
  <si>
    <t>RUPERTO ZUÑIGA SANCHO</t>
  </si>
  <si>
    <t>04084</t>
  </si>
  <si>
    <t>02326</t>
  </si>
  <si>
    <t>04098</t>
  </si>
  <si>
    <t>03433</t>
  </si>
  <si>
    <t>04104</t>
  </si>
  <si>
    <t>03850</t>
  </si>
  <si>
    <t>03768</t>
  </si>
  <si>
    <t>03347</t>
  </si>
  <si>
    <t>02723</t>
  </si>
  <si>
    <t>02370</t>
  </si>
  <si>
    <t>04018</t>
  </si>
  <si>
    <t>03515</t>
  </si>
  <si>
    <t>04087</t>
  </si>
  <si>
    <t>04082</t>
  </si>
  <si>
    <t>01516</t>
  </si>
  <si>
    <t>01994</t>
  </si>
  <si>
    <t>01998</t>
  </si>
  <si>
    <t>04014</t>
  </si>
  <si>
    <t>03522</t>
  </si>
  <si>
    <t>04133</t>
  </si>
  <si>
    <t>04046</t>
  </si>
  <si>
    <t>LA UVITA DE OSA</t>
  </si>
  <si>
    <t>04134</t>
  </si>
  <si>
    <t>04135</t>
  </si>
  <si>
    <t>03315</t>
  </si>
  <si>
    <t>04102</t>
  </si>
  <si>
    <t>01637</t>
  </si>
  <si>
    <t>LAS BANDERAS</t>
  </si>
  <si>
    <t>01161</t>
  </si>
  <si>
    <t>00078</t>
  </si>
  <si>
    <t>04095</t>
  </si>
  <si>
    <t>04081</t>
  </si>
  <si>
    <t>03939</t>
  </si>
  <si>
    <t>03861</t>
  </si>
  <si>
    <t>03863</t>
  </si>
  <si>
    <t>00570</t>
  </si>
  <si>
    <t>04092</t>
  </si>
  <si>
    <t>04103</t>
  </si>
  <si>
    <t>04159</t>
  </si>
  <si>
    <t>04045</t>
  </si>
  <si>
    <t>03817</t>
  </si>
  <si>
    <t>01729</t>
  </si>
  <si>
    <t>02105</t>
  </si>
  <si>
    <t>04146</t>
  </si>
  <si>
    <t>03993</t>
  </si>
  <si>
    <t>01894</t>
  </si>
  <si>
    <t>04075</t>
  </si>
  <si>
    <t>04156</t>
  </si>
  <si>
    <t>04089</t>
  </si>
  <si>
    <t>03326</t>
  </si>
  <si>
    <t>04140</t>
  </si>
  <si>
    <t>01707</t>
  </si>
  <si>
    <t>03813</t>
  </si>
  <si>
    <t>04007</t>
  </si>
  <si>
    <t>03451</t>
  </si>
  <si>
    <t>01733</t>
  </si>
  <si>
    <t>03918</t>
  </si>
  <si>
    <t>03664</t>
  </si>
  <si>
    <t>04123</t>
  </si>
  <si>
    <t>04122</t>
  </si>
  <si>
    <t>04127</t>
  </si>
  <si>
    <t>KOPPER MUELLE</t>
  </si>
  <si>
    <t>01183</t>
  </si>
  <si>
    <t>03396</t>
  </si>
  <si>
    <t>03730</t>
  </si>
  <si>
    <t>03504</t>
  </si>
  <si>
    <t>04184</t>
  </si>
  <si>
    <t>02595</t>
  </si>
  <si>
    <t>04147</t>
  </si>
  <si>
    <t>BLÖRIÑAK</t>
  </si>
  <si>
    <t>04080</t>
  </si>
  <si>
    <t>04199</t>
  </si>
  <si>
    <t>04200</t>
  </si>
  <si>
    <t>04202</t>
  </si>
  <si>
    <t>03714</t>
  </si>
  <si>
    <t>04167</t>
  </si>
  <si>
    <t>03648</t>
  </si>
  <si>
    <t>03372</t>
  </si>
  <si>
    <t>03359</t>
  </si>
  <si>
    <t>04029</t>
  </si>
  <si>
    <t>04176</t>
  </si>
  <si>
    <t>LA QUEROGA</t>
  </si>
  <si>
    <t>03990</t>
  </si>
  <si>
    <t>04209</t>
  </si>
  <si>
    <t>04145</t>
  </si>
  <si>
    <t>02218</t>
  </si>
  <si>
    <t>03206</t>
  </si>
  <si>
    <t>03659</t>
  </si>
  <si>
    <t>03791</t>
  </si>
  <si>
    <t>04207</t>
  </si>
  <si>
    <t>03728</t>
  </si>
  <si>
    <t>03872</t>
  </si>
  <si>
    <t>04228</t>
  </si>
  <si>
    <t>JÖNKRUHORÄ</t>
  </si>
  <si>
    <t>03392</t>
  </si>
  <si>
    <t>03684</t>
  </si>
  <si>
    <t>04232</t>
  </si>
  <si>
    <t>04239</t>
  </si>
  <si>
    <t>03488</t>
  </si>
  <si>
    <t>04026</t>
  </si>
  <si>
    <t>04250</t>
  </si>
  <si>
    <t>04008</t>
  </si>
  <si>
    <t>01224</t>
  </si>
  <si>
    <t>04213</t>
  </si>
  <si>
    <t>03931</t>
  </si>
  <si>
    <t>CARBONERA</t>
  </si>
  <si>
    <t>04262</t>
  </si>
  <si>
    <t>CAÑO ZAPOTA</t>
  </si>
  <si>
    <t>02793</t>
  </si>
  <si>
    <t>VEGAS DE IMPERIO</t>
  </si>
  <si>
    <t>02329</t>
  </si>
  <si>
    <t>03199</t>
  </si>
  <si>
    <t>03729</t>
  </si>
  <si>
    <t>PROPIO</t>
  </si>
  <si>
    <t>PERTENE</t>
  </si>
  <si>
    <t>Ins.pertenece</t>
  </si>
  <si>
    <t>Problema de Salud</t>
  </si>
  <si>
    <t>Sobrepeso</t>
  </si>
  <si>
    <t>Obesidad</t>
  </si>
  <si>
    <t>Esquema de Vacunación Incompleto</t>
  </si>
  <si>
    <t>Anemia</t>
  </si>
  <si>
    <t>1.</t>
  </si>
  <si>
    <t>2.</t>
  </si>
  <si>
    <t>3.</t>
  </si>
  <si>
    <t>Definitivas</t>
  </si>
  <si>
    <t>Temporales</t>
  </si>
  <si>
    <t>4.</t>
  </si>
  <si>
    <t>Tipos de Violencia</t>
  </si>
  <si>
    <t>Verbal</t>
  </si>
  <si>
    <t>Física</t>
  </si>
  <si>
    <t>Escrita</t>
  </si>
  <si>
    <t>Robos</t>
  </si>
  <si>
    <t>Destrucción de Materiales</t>
  </si>
  <si>
    <t>1/ Personal Docente-Administrativo, Administrativo y de Servicio.</t>
  </si>
  <si>
    <t>2/ Por favor, especifique los otros tipos de violencia que se presentan en su institución.</t>
  </si>
  <si>
    <t>00229</t>
  </si>
  <si>
    <t>00197</t>
  </si>
  <si>
    <t>00117</t>
  </si>
  <si>
    <t>00082</t>
  </si>
  <si>
    <t>00054</t>
  </si>
  <si>
    <t>00053</t>
  </si>
  <si>
    <t>00097</t>
  </si>
  <si>
    <t>00083</t>
  </si>
  <si>
    <t>COSTA RICA</t>
  </si>
  <si>
    <t>00009</t>
  </si>
  <si>
    <t>00051</t>
  </si>
  <si>
    <t>00077</t>
  </si>
  <si>
    <t>00203</t>
  </si>
  <si>
    <t>00198</t>
  </si>
  <si>
    <t>00222</t>
  </si>
  <si>
    <t>00119</t>
  </si>
  <si>
    <t>00084</t>
  </si>
  <si>
    <t>00055</t>
  </si>
  <si>
    <t>00206</t>
  </si>
  <si>
    <t>0387</t>
  </si>
  <si>
    <t>00864</t>
  </si>
  <si>
    <t>MAURO FERNANDEZ ACUÑA</t>
  </si>
  <si>
    <t>00014</t>
  </si>
  <si>
    <t>00205</t>
  </si>
  <si>
    <t>00015</t>
  </si>
  <si>
    <t>00120</t>
  </si>
  <si>
    <t>00118</t>
  </si>
  <si>
    <t>00121</t>
  </si>
  <si>
    <t>00037</t>
  </si>
  <si>
    <t>00086</t>
  </si>
  <si>
    <t>00224</t>
  </si>
  <si>
    <t>00219</t>
  </si>
  <si>
    <t>00225</t>
  </si>
  <si>
    <t>00038</t>
  </si>
  <si>
    <t>00039</t>
  </si>
  <si>
    <t>00200</t>
  </si>
  <si>
    <t>00080</t>
  </si>
  <si>
    <t>00163</t>
  </si>
  <si>
    <t>03343</t>
  </si>
  <si>
    <t>00098</t>
  </si>
  <si>
    <t>00146</t>
  </si>
  <si>
    <t>00138</t>
  </si>
  <si>
    <t>0533</t>
  </si>
  <si>
    <t>03323</t>
  </si>
  <si>
    <t>RICARDO JIMENEZ OREAMUNO</t>
  </si>
  <si>
    <t>MILAR LISBETH LOAIZA SOTO</t>
  </si>
  <si>
    <t>00137</t>
  </si>
  <si>
    <t>00139</t>
  </si>
  <si>
    <t>00140</t>
  </si>
  <si>
    <t>00251</t>
  </si>
  <si>
    <t>00101</t>
  </si>
  <si>
    <t>00161</t>
  </si>
  <si>
    <t>00136</t>
  </si>
  <si>
    <t>00141</t>
  </si>
  <si>
    <t>00135</t>
  </si>
  <si>
    <t>00142</t>
  </si>
  <si>
    <t>WENDY ALVARADO CUBILLO</t>
  </si>
  <si>
    <t>RAFAEL ALVARADO ANGULO</t>
  </si>
  <si>
    <t>ANNIA GAMBOA MORA</t>
  </si>
  <si>
    <t>GERARDO MURILLO CERDAS</t>
  </si>
  <si>
    <t>00363</t>
  </si>
  <si>
    <t>00495</t>
  </si>
  <si>
    <t>00448</t>
  </si>
  <si>
    <t>00526</t>
  </si>
  <si>
    <t>0924</t>
  </si>
  <si>
    <t>FLORIBETH GARRO MORA</t>
  </si>
  <si>
    <t>00545</t>
  </si>
  <si>
    <t>00447</t>
  </si>
  <si>
    <t>00506</t>
  </si>
  <si>
    <t>00610</t>
  </si>
  <si>
    <t>00450</t>
  </si>
  <si>
    <t>00634</t>
  </si>
  <si>
    <t>00799</t>
  </si>
  <si>
    <t>00796</t>
  </si>
  <si>
    <t>03442</t>
  </si>
  <si>
    <t>00787</t>
  </si>
  <si>
    <t>03485</t>
  </si>
  <si>
    <t>00765</t>
  </si>
  <si>
    <t>00854</t>
  </si>
  <si>
    <t>00825</t>
  </si>
  <si>
    <t>00829</t>
  </si>
  <si>
    <t>00857</t>
  </si>
  <si>
    <t>00850</t>
  </si>
  <si>
    <t>MARIA IRENE FONSECA HERRERA</t>
  </si>
  <si>
    <t>00801</t>
  </si>
  <si>
    <t>RAUL ROJAS RODRIGUEZ</t>
  </si>
  <si>
    <t>MARLEN LOPEZ CALVO</t>
  </si>
  <si>
    <t>00883</t>
  </si>
  <si>
    <t>1267</t>
  </si>
  <si>
    <t>02871</t>
  </si>
  <si>
    <t>CAÑUELA</t>
  </si>
  <si>
    <t>00972</t>
  </si>
  <si>
    <t>1321</t>
  </si>
  <si>
    <t>03318</t>
  </si>
  <si>
    <t>00932</t>
  </si>
  <si>
    <t>LEANDRO VALVERDE MADRIGAL</t>
  </si>
  <si>
    <t>00884</t>
  </si>
  <si>
    <t>00886</t>
  </si>
  <si>
    <t>00935</t>
  </si>
  <si>
    <t>ISABEL YGLESIAS CASTRO</t>
  </si>
  <si>
    <t>1449</t>
  </si>
  <si>
    <t>03310</t>
  </si>
  <si>
    <t>1456</t>
  </si>
  <si>
    <t>03658</t>
  </si>
  <si>
    <t>EMILIANO GOMEZ ALVARADO</t>
  </si>
  <si>
    <t>YAMILETH CRUZ RAMIREZ</t>
  </si>
  <si>
    <t>1531</t>
  </si>
  <si>
    <t>03489</t>
  </si>
  <si>
    <t>01023</t>
  </si>
  <si>
    <t>1564</t>
  </si>
  <si>
    <t>01067</t>
  </si>
  <si>
    <t>MARIBELL ROJAS CONEJO</t>
  </si>
  <si>
    <t>RODNEY NAVARRO SOTO</t>
  </si>
  <si>
    <t>01792</t>
  </si>
  <si>
    <t>ALEXANDER JIMENEZ NUÑEZ</t>
  </si>
  <si>
    <t>MARCO AURELIO PEREIRA RAMIREZ</t>
  </si>
  <si>
    <t>JAIRO MIRANDA ELIZONDO</t>
  </si>
  <si>
    <t>2085</t>
  </si>
  <si>
    <t>03339</t>
  </si>
  <si>
    <t>EL ALAMO</t>
  </si>
  <si>
    <t>ASENTAMIENTO CHIRRIPO</t>
  </si>
  <si>
    <t>2124</t>
  </si>
  <si>
    <t>2127</t>
  </si>
  <si>
    <t>SHEYRIS L. ARTAVIA CHACON</t>
  </si>
  <si>
    <t>GABRIELA CHAVARRIA ROJAS</t>
  </si>
  <si>
    <t>JULIETA ALVARADO GONZALEZ</t>
  </si>
  <si>
    <t>JESUS ARGÜELLO VILLALOBOS</t>
  </si>
  <si>
    <t>CUBUJUQUI</t>
  </si>
  <si>
    <t>SAN JOSE DE RIO SUCIO</t>
  </si>
  <si>
    <t>2269</t>
  </si>
  <si>
    <t>2290</t>
  </si>
  <si>
    <t>GUAPINOL</t>
  </si>
  <si>
    <t>2295</t>
  </si>
  <si>
    <t>02863</t>
  </si>
  <si>
    <t>FALCONIANA</t>
  </si>
  <si>
    <t>03354</t>
  </si>
  <si>
    <t>ZORAIDA DIAZ ARAGON</t>
  </si>
  <si>
    <t>2376</t>
  </si>
  <si>
    <t>03309</t>
  </si>
  <si>
    <t>CUESTA GRANDE</t>
  </si>
  <si>
    <t>2395</t>
  </si>
  <si>
    <t>00036</t>
  </si>
  <si>
    <t>LA ISLITA</t>
  </si>
  <si>
    <t>2523</t>
  </si>
  <si>
    <t>03337</t>
  </si>
  <si>
    <t>DIANE GOMEZ BUSTOS</t>
  </si>
  <si>
    <t>2540</t>
  </si>
  <si>
    <t>02155</t>
  </si>
  <si>
    <t>PASO HONDO</t>
  </si>
  <si>
    <t>2616</t>
  </si>
  <si>
    <t>CAMPOS DE ORO</t>
  </si>
  <si>
    <t>02228</t>
  </si>
  <si>
    <t>TATIANA LUCRECIA SIMPSON RUIZ</t>
  </si>
  <si>
    <t>2894</t>
  </si>
  <si>
    <t>02621</t>
  </si>
  <si>
    <t>HAZEL QUESADA MONGE</t>
  </si>
  <si>
    <t>JASON RIVERA VEGA</t>
  </si>
  <si>
    <t>2956</t>
  </si>
  <si>
    <t>3040</t>
  </si>
  <si>
    <t>03330</t>
  </si>
  <si>
    <t>LA SANSI</t>
  </si>
  <si>
    <t>03865</t>
  </si>
  <si>
    <t>MIRIAM ZAPATA BUSTOS</t>
  </si>
  <si>
    <t>3058</t>
  </si>
  <si>
    <t>JOBO CIVIL</t>
  </si>
  <si>
    <t>3080</t>
  </si>
  <si>
    <t>02151</t>
  </si>
  <si>
    <t>02550</t>
  </si>
  <si>
    <t>ROXANA HERRA BONILLA</t>
  </si>
  <si>
    <t>3110</t>
  </si>
  <si>
    <t>02761</t>
  </si>
  <si>
    <t>3130</t>
  </si>
  <si>
    <t>03325</t>
  </si>
  <si>
    <t>PUNTA MALA</t>
  </si>
  <si>
    <t>INGRID DELGADO TREJOS</t>
  </si>
  <si>
    <t>MILKA CARDENAL SOTO</t>
  </si>
  <si>
    <t>3225</t>
  </si>
  <si>
    <t>02588</t>
  </si>
  <si>
    <t>3261</t>
  </si>
  <si>
    <t>03331</t>
  </si>
  <si>
    <t>ALTOS DE SAN ANTONIO</t>
  </si>
  <si>
    <t>3277</t>
  </si>
  <si>
    <t>03698</t>
  </si>
  <si>
    <t>3372</t>
  </si>
  <si>
    <t>03327</t>
  </si>
  <si>
    <t>03053</t>
  </si>
  <si>
    <t>3419</t>
  </si>
  <si>
    <t>03761</t>
  </si>
  <si>
    <t>JUAN CALVO GUIDO</t>
  </si>
  <si>
    <t>3450</t>
  </si>
  <si>
    <t>KENT DE BANANITO NORTE</t>
  </si>
  <si>
    <t>02926</t>
  </si>
  <si>
    <t>ELADIO CAMPOS NOGUERA</t>
  </si>
  <si>
    <t>02986</t>
  </si>
  <si>
    <t>3531</t>
  </si>
  <si>
    <t>3542</t>
  </si>
  <si>
    <t>03149</t>
  </si>
  <si>
    <t>OLGER MENDEZ SOLANO</t>
  </si>
  <si>
    <t>SAN JULIAN</t>
  </si>
  <si>
    <t>DORIS ALPIZAR SANCHEZ</t>
  </si>
  <si>
    <t>3768</t>
  </si>
  <si>
    <t>LA VASCONIA</t>
  </si>
  <si>
    <t>ENDERS GUTIERREZ OLIVARES</t>
  </si>
  <si>
    <t>LAURA LIZANO GOMEZ</t>
  </si>
  <si>
    <t>DEYMER BALTODANO VARGAS</t>
  </si>
  <si>
    <t>5045</t>
  </si>
  <si>
    <t>REPUBLICA DE GUYANA</t>
  </si>
  <si>
    <t>HEIDY CHACON GUZMAN</t>
  </si>
  <si>
    <t>03961</t>
  </si>
  <si>
    <t>JUAN CARLOS HERNANDEZ GONZALEZ</t>
  </si>
  <si>
    <t>ROCIO ALFARO ALFARO</t>
  </si>
  <si>
    <t>6098</t>
  </si>
  <si>
    <t>TARISE</t>
  </si>
  <si>
    <t>04204</t>
  </si>
  <si>
    <t>LAS ORQUIDEAS</t>
  </si>
  <si>
    <t>6554</t>
  </si>
  <si>
    <t>LA FLORITA</t>
  </si>
  <si>
    <t>04292</t>
  </si>
  <si>
    <t>6555</t>
  </si>
  <si>
    <t>03319</t>
  </si>
  <si>
    <t>04296</t>
  </si>
  <si>
    <t>6557</t>
  </si>
  <si>
    <t>03324</t>
  </si>
  <si>
    <t>ARCO IRIS</t>
  </si>
  <si>
    <t>04290</t>
  </si>
  <si>
    <t>6559</t>
  </si>
  <si>
    <t>03320</t>
  </si>
  <si>
    <t>MELIDA GARCIA FLORES</t>
  </si>
  <si>
    <t>04297</t>
  </si>
  <si>
    <t>6563</t>
  </si>
  <si>
    <t>03316</t>
  </si>
  <si>
    <t>PLAZA VIEJA</t>
  </si>
  <si>
    <t>04289</t>
  </si>
  <si>
    <t>MANUEL PADILLA UREÑA</t>
  </si>
  <si>
    <t>MANUEL MARIA GUTIERREZ ZAMORA</t>
  </si>
  <si>
    <t>LABORATORIO U.C.R.</t>
  </si>
  <si>
    <t>FRANKLIN DELANO ROOSEVELT</t>
  </si>
  <si>
    <t>PALMICHAL DE ACOSTA</t>
  </si>
  <si>
    <t>SAN LUIS DE CARRILLOS</t>
  </si>
  <si>
    <t>RODEITO</t>
  </si>
  <si>
    <t>I.D.A. CAÑO NEGRO</t>
  </si>
  <si>
    <t>LAS VEGAS DEL RIO SUCIO</t>
  </si>
  <si>
    <t>SANTA CRUZ-EL TABLAZO</t>
  </si>
  <si>
    <t>pcd</t>
  </si>
  <si>
    <t>Educación  Preescolar</t>
  </si>
  <si>
    <t>J.N. MIGUEL OBREGON LIZANO</t>
  </si>
  <si>
    <t>J.N. JOSE RAFAEL ARAYA ROJAS</t>
  </si>
  <si>
    <t>PACIFICA FERNANDEZ OREAMUNO</t>
  </si>
  <si>
    <t>DR. CALDERON MUÑOZ</t>
  </si>
  <si>
    <t>J.N. JUAN ENRIQUE PESTALOZZI</t>
  </si>
  <si>
    <t>J.N. FLORA CHACON CORDOBA</t>
  </si>
  <si>
    <t>J.N. PORFIRIO BRENES CASTRO</t>
  </si>
  <si>
    <t>JESUS MAGDALENO VARGAS AGUILAR</t>
  </si>
  <si>
    <t>JUDAS TADEO CORRALES SAENZ</t>
  </si>
  <si>
    <t>J.N. CARLOS JOAQUIN PERALTA ECHEVERRIA</t>
  </si>
  <si>
    <t>J.N. JUAN VAZQUEZ DE CORONADO</t>
  </si>
  <si>
    <t>J.N. RICARDO JIMENEZ OREAMUNO</t>
  </si>
  <si>
    <t>PBRO. JUAN DE DIOS TREJOS</t>
  </si>
  <si>
    <t>MARIA AMELIA MONTEALEGRE</t>
  </si>
  <si>
    <t>CAROLINA BELLELLI</t>
  </si>
  <si>
    <t>DR. JOSE MARIA CASTRO MADRIZ</t>
  </si>
  <si>
    <t>DR. VALERIANO FERNANDEZ FERRAZ</t>
  </si>
  <si>
    <t>JOAQUIN CAMACHO ULATE</t>
  </si>
  <si>
    <t>LABORATORIO JOHN FITGERALD KENNEDY</t>
  </si>
  <si>
    <t>GENERAL TOMAS GUARDIA GUTIERREZ</t>
  </si>
  <si>
    <t>JOSE RICARDO ORLICH ZAMORA</t>
  </si>
  <si>
    <t>ALBERTO MANUEL BRENES MORA</t>
  </si>
  <si>
    <t>LUIS DEMETRIO TINOCO CASTRO</t>
  </si>
  <si>
    <t>MIGUEL RODRIGUEZ VILLARREAL</t>
  </si>
  <si>
    <t>LAS PARCELAS DEL I.T.C.O.</t>
  </si>
  <si>
    <t>DR. CLODOMIRO PICADO TWIGHT</t>
  </si>
  <si>
    <t>MONSEÑOR CLODOVEO HIDALGO SOLANO</t>
  </si>
  <si>
    <t>OSCAR RULAMAN SALAS</t>
  </si>
  <si>
    <t>RAFAEL ANGEL CALDERON GUARDIA</t>
  </si>
  <si>
    <t>2734</t>
  </si>
  <si>
    <t>CALDERA</t>
  </si>
  <si>
    <t>RAFAEL ANGEL SANCHEZ ARRIETA</t>
  </si>
  <si>
    <t>HERIBERTO ZELEDON RODRIGUEZ</t>
  </si>
  <si>
    <t>REPUBLICA FEDERAL DE ALEMANIA</t>
  </si>
  <si>
    <t>2619</t>
  </si>
  <si>
    <t>01243</t>
  </si>
  <si>
    <t>PASO LAJAS</t>
  </si>
  <si>
    <t>2550</t>
  </si>
  <si>
    <t>GARITA VIEJA</t>
  </si>
  <si>
    <t>SAN RAFAEL DE PLATANARES</t>
  </si>
  <si>
    <t>JOSE JOAQUIN PERALTA ESQUIVEL</t>
  </si>
  <si>
    <t>GUILLERMO RODRIGUEZ AGUILAR</t>
  </si>
  <si>
    <t>RAFAEL ALBERTO LUNA HERRERA</t>
  </si>
  <si>
    <t>JUAN EVANGELISTA SOJO CARTIN</t>
  </si>
  <si>
    <t>0837</t>
  </si>
  <si>
    <t>EL BRUJO</t>
  </si>
  <si>
    <t>1852</t>
  </si>
  <si>
    <t>FELIPE ALVARADO ECHANDI</t>
  </si>
  <si>
    <t>CARMEN LIDIA CASTRO RODRIGUEZ</t>
  </si>
  <si>
    <t>2785</t>
  </si>
  <si>
    <t>01720</t>
  </si>
  <si>
    <t>5555</t>
  </si>
  <si>
    <t>6558</t>
  </si>
  <si>
    <t>4958</t>
  </si>
  <si>
    <t>GRANADA</t>
  </si>
  <si>
    <t>3672</t>
  </si>
  <si>
    <t>1428</t>
  </si>
  <si>
    <t>01801</t>
  </si>
  <si>
    <t>TRECE DE NOVIEMBRE</t>
  </si>
  <si>
    <t>1257</t>
  </si>
  <si>
    <t>01809</t>
  </si>
  <si>
    <t>BAJO MATAMOROS</t>
  </si>
  <si>
    <t>1278</t>
  </si>
  <si>
    <t>COLONIA I.D.A. ANATERI</t>
  </si>
  <si>
    <t>1844</t>
  </si>
  <si>
    <t>01883</t>
  </si>
  <si>
    <t>3439</t>
  </si>
  <si>
    <t>01960</t>
  </si>
  <si>
    <t>1243</t>
  </si>
  <si>
    <t>01986</t>
  </si>
  <si>
    <t>6566</t>
  </si>
  <si>
    <t>CERRO ALEGRE</t>
  </si>
  <si>
    <t>3570</t>
  </si>
  <si>
    <t>AGRIMAGA</t>
  </si>
  <si>
    <t>0851</t>
  </si>
  <si>
    <t>3674</t>
  </si>
  <si>
    <t>CERRO NEGRO</t>
  </si>
  <si>
    <t>0648</t>
  </si>
  <si>
    <t>FLORALIA</t>
  </si>
  <si>
    <t>0643</t>
  </si>
  <si>
    <t>REPUBLICA DE PARAGUAY</t>
  </si>
  <si>
    <t>0675</t>
  </si>
  <si>
    <t>MONTELIMAR</t>
  </si>
  <si>
    <t>3071</t>
  </si>
  <si>
    <t>I.D.A. AGUJAS</t>
  </si>
  <si>
    <t>1903</t>
  </si>
  <si>
    <t>02172</t>
  </si>
  <si>
    <t>LA CONCEPCION</t>
  </si>
  <si>
    <t>BRAULIO ODIO HERRERA</t>
  </si>
  <si>
    <t>2070</t>
  </si>
  <si>
    <t>02338</t>
  </si>
  <si>
    <t>I.D.A. LA PAZ</t>
  </si>
  <si>
    <t>I.D.A. LOS LAGOS</t>
  </si>
  <si>
    <t>1479</t>
  </si>
  <si>
    <t>02398</t>
  </si>
  <si>
    <t>3192</t>
  </si>
  <si>
    <t>02587</t>
  </si>
  <si>
    <t>2904</t>
  </si>
  <si>
    <t>BELLO ORIENTE</t>
  </si>
  <si>
    <t>REPUBLICA TRINIDAD Y TOBAGO</t>
  </si>
  <si>
    <t>JUNTAS DE CAOBA</t>
  </si>
  <si>
    <t>0856</t>
  </si>
  <si>
    <t>02734</t>
  </si>
  <si>
    <t>2116</t>
  </si>
  <si>
    <t>3567</t>
  </si>
  <si>
    <t>4957</t>
  </si>
  <si>
    <t>02857</t>
  </si>
  <si>
    <t>0581</t>
  </si>
  <si>
    <t>02897</t>
  </si>
  <si>
    <t>2823</t>
  </si>
  <si>
    <t>PEDRO ROSALES REYES</t>
  </si>
  <si>
    <t>CAPACITACION AMBIENTAL VERACRUZ</t>
  </si>
  <si>
    <t>0520</t>
  </si>
  <si>
    <t>CEIBA BAJA</t>
  </si>
  <si>
    <t>I.D.A. CAÑA BLANCA</t>
  </si>
  <si>
    <t>0587</t>
  </si>
  <si>
    <t>I.D.A. EL VIVERO</t>
  </si>
  <si>
    <t>3693</t>
  </si>
  <si>
    <t>1446</t>
  </si>
  <si>
    <t>03340</t>
  </si>
  <si>
    <t>2809</t>
  </si>
  <si>
    <t>03341</t>
  </si>
  <si>
    <t>2652</t>
  </si>
  <si>
    <t>1410</t>
  </si>
  <si>
    <t>03344</t>
  </si>
  <si>
    <t>ESCALERAS</t>
  </si>
  <si>
    <t>1638</t>
  </si>
  <si>
    <t>03350</t>
  </si>
  <si>
    <t>ANDREY FUENTES AZOFEIFA</t>
  </si>
  <si>
    <t>BERNARDA MORA NARANJO</t>
  </si>
  <si>
    <t>LIGIA NOGUERA ARGUEDAS</t>
  </si>
  <si>
    <t>AMANCIO CORDOBA SOTO</t>
  </si>
  <si>
    <t>ALCIDES LEAL MORA</t>
  </si>
  <si>
    <t>VIRGINIA RODRIGUEZ CHAVES</t>
  </si>
  <si>
    <t>NOYLE SANDOVAL CASTILLO</t>
  </si>
  <si>
    <t>MARIA LORENA LOPEZ SALAS</t>
  </si>
  <si>
    <t>MARIA ALICIA VALVERDE CARVAJAL</t>
  </si>
  <si>
    <t>KENNLY JIMENEZ DELGADO</t>
  </si>
  <si>
    <t>KATTIA MARIA CAMACHO ACOSTA</t>
  </si>
  <si>
    <t>HUMBERTO JIMENEZ ROJAS</t>
  </si>
  <si>
    <t>JACQUELINE RUIZ ROSALES</t>
  </si>
  <si>
    <t>KARLA MADRIGAL RODRIGUEZ</t>
  </si>
  <si>
    <t>MARTHA EUGENIA ANGULO VARELA</t>
  </si>
  <si>
    <t>REINER BRICEÑO OBANDO</t>
  </si>
  <si>
    <t>FRANCISCA SANCHEZ CRUZ</t>
  </si>
  <si>
    <t>LIZ KELLEM ACOSTA ARAYA</t>
  </si>
  <si>
    <t>FRED CHAVARRIA MADRIGAL</t>
  </si>
  <si>
    <t>EVELYN CORRALES ACUÑA</t>
  </si>
  <si>
    <t>MELISSA FERLLINI CAMACHO</t>
  </si>
  <si>
    <t>JEANNETTE CHAVES FONSECA</t>
  </si>
  <si>
    <t>OLMAN VINDAS VARGAS</t>
  </si>
  <si>
    <t>WILFREDO RODRIGUEZ GOMEZ</t>
  </si>
  <si>
    <t>KATTIA ARAYA ANGULO</t>
  </si>
  <si>
    <t>ROBERTO MORA ELIZONDO</t>
  </si>
  <si>
    <t>LISANDRO VASQUEZ GRANADOS</t>
  </si>
  <si>
    <t>JOSE MANUEL CAMPOS TORRES</t>
  </si>
  <si>
    <t>ANA CECILIA LOPEZ LOPEZ</t>
  </si>
  <si>
    <t>JULIO GRIJALBA VILLAREAL</t>
  </si>
  <si>
    <t>JERRY CORTES CARRERA</t>
  </si>
  <si>
    <t>FREDDY MACHADO ARIAS</t>
  </si>
  <si>
    <t>LUIS FERNANDO GUADAMUZ GUEVARA</t>
  </si>
  <si>
    <t>ELIA Mª. ANGULO MARCHENA</t>
  </si>
  <si>
    <t>ALLEN JIMENEZ ZAMORA</t>
  </si>
  <si>
    <t>ILEANA MARCELA SOLANO LOAIZA</t>
  </si>
  <si>
    <t>HANMETH VILLALOBOS MURILLO</t>
  </si>
  <si>
    <t>GEOCONDA CORTEZ CHAVEZ</t>
  </si>
  <si>
    <t>FANNY OBANDO ZUÑIGA</t>
  </si>
  <si>
    <t>JESUS ROJAS DUARTE</t>
  </si>
  <si>
    <t>MARVIN RODNEY MAYORGA ACOSTA</t>
  </si>
  <si>
    <t>LIDIETTE MARIA LEON CHAVES</t>
  </si>
  <si>
    <t>JONATHAN DELGADO CALDERON</t>
  </si>
  <si>
    <t>MARIBEL CASTRO CAMPOS</t>
  </si>
  <si>
    <t>MA.DE LOS ANG.MELENDEZ MONTERO</t>
  </si>
  <si>
    <t>RAFAEL ANGEL FONSECA LEON</t>
  </si>
  <si>
    <t>JOSE ADRIAN ZUÑIGA MORA</t>
  </si>
  <si>
    <t>MANUEL ANGEL ORTIZ OBANDO</t>
  </si>
  <si>
    <t>BEATRIZ CAMACHO MARTINEZ</t>
  </si>
  <si>
    <t>CINTHIA SOTO ARIAS</t>
  </si>
  <si>
    <t>RUTH VALVERDE MARTINEZ</t>
  </si>
  <si>
    <t>EULALIO JAIRO MAROTO JIMENEZ</t>
  </si>
  <si>
    <t>CINTHIA MENDEZ GAMBOA</t>
  </si>
  <si>
    <t>SUSANA ARDON JIMENEZ</t>
  </si>
  <si>
    <t>DEYANIRA ROJAS RUIZ</t>
  </si>
  <si>
    <t>GUISELLE FERNANDEZ MEDINA</t>
  </si>
  <si>
    <t>ANABEL ROSALES CASTRO</t>
  </si>
  <si>
    <t>KATTIA MARIA VILLEGAS CRUZ</t>
  </si>
  <si>
    <t>GUILLERMO MORA DURAN</t>
  </si>
  <si>
    <t>MARCIA SANDOYA ATENCIO</t>
  </si>
  <si>
    <t>BANACHEK GARCIA MUÑOZ</t>
  </si>
  <si>
    <t>YORLENY ELIZONDO LEZAMA</t>
  </si>
  <si>
    <t>FREDDY GUADAMUZ ROSALES</t>
  </si>
  <si>
    <t>MICHAEL ESPINOZA MORALES</t>
  </si>
  <si>
    <t>ELSA LIDIETH ARIAS MORA</t>
  </si>
  <si>
    <t>TITO ANGEL GUTIERREZ MATARRITA</t>
  </si>
  <si>
    <t>OLGA MARTA ROJAS ROJAS</t>
  </si>
  <si>
    <t>JEANETTE SUAREZ DELGADO</t>
  </si>
  <si>
    <t>LORENZO MARTIN REYES ALVARADO</t>
  </si>
  <si>
    <t>GIOVANNI LOPEZ RUGAMA</t>
  </si>
  <si>
    <t>MARIA ELENA VIDAL CHAVARRIA</t>
  </si>
  <si>
    <t>JOSE MANUEL ARROYO GUTIERREZ</t>
  </si>
  <si>
    <t>JOHANNA V.GONZALEZ KOOPER</t>
  </si>
  <si>
    <t>JOSE MIGUEL BALTODANO ROJAS</t>
  </si>
  <si>
    <t>JEANNETH CANTILLO CANTILLO</t>
  </si>
  <si>
    <t>GIOVANNI UGALDE ACUÑA</t>
  </si>
  <si>
    <t>WENDY ROJAS ARIAS</t>
  </si>
  <si>
    <t>MARIA AUXILIADORA RAMIREZ G.</t>
  </si>
  <si>
    <t>ANA LUCIA MADRIGAL</t>
  </si>
  <si>
    <t>02399</t>
  </si>
  <si>
    <t>03670</t>
  </si>
  <si>
    <t>03471</t>
  </si>
  <si>
    <t>04053</t>
  </si>
  <si>
    <t>04288</t>
  </si>
  <si>
    <t>03950</t>
  </si>
  <si>
    <t>03691</t>
  </si>
  <si>
    <t>00913</t>
  </si>
  <si>
    <t>03790</t>
  </si>
  <si>
    <t>03004</t>
  </si>
  <si>
    <t>03421</t>
  </si>
  <si>
    <t>04298</t>
  </si>
  <si>
    <t>03277</t>
  </si>
  <si>
    <t>03715</t>
  </si>
  <si>
    <t>00589</t>
  </si>
  <si>
    <t>03711</t>
  </si>
  <si>
    <t>03599</t>
  </si>
  <si>
    <t>03907</t>
  </si>
  <si>
    <t>02340</t>
  </si>
  <si>
    <t>03829</t>
  </si>
  <si>
    <t>03362</t>
  </si>
  <si>
    <t>02223</t>
  </si>
  <si>
    <t>MARIA TERESA OBREGON LORIA</t>
  </si>
  <si>
    <t>FRANCISCO JOSE ORLICH BOLMARCICH</t>
  </si>
  <si>
    <t>JOSE MARIA CHAVERRI PICADO</t>
  </si>
  <si>
    <t>MONSEÑOR BERNARDO AUGUSTO THIEL</t>
  </si>
  <si>
    <t>PCD</t>
  </si>
  <si>
    <t>PRCADI</t>
  </si>
  <si>
    <t>OBSERVACIONES/COMENTARIOS:</t>
  </si>
  <si>
    <t>Matrícula Final</t>
  </si>
  <si>
    <t>2/  Nivel que se imparte dos años antes del ingreso a I y II Ciclos.</t>
  </si>
  <si>
    <t>3/  Nivel que se imparte un año antes del ingreso a I y II Ciclos.</t>
  </si>
  <si>
    <t>Hombres</t>
  </si>
  <si>
    <t>Mujeres</t>
  </si>
  <si>
    <t>CANTIDAD DE ADECUACIONES CURRICULARES</t>
  </si>
  <si>
    <t>De Acceso</t>
  </si>
  <si>
    <t>No Significativas</t>
  </si>
  <si>
    <t>Mater-
nal II</t>
  </si>
  <si>
    <t>Interac-
tivo I</t>
  </si>
  <si>
    <t>ESTUDIANTES CON PROBLEMAS DE SALUD</t>
  </si>
  <si>
    <t>Agudeza Visual</t>
  </si>
  <si>
    <t>Agudeza Auditiva</t>
  </si>
  <si>
    <t>ESTUDIANTES QUE SE BENEFICIARON CON LA IMPLEMENTACIÓN DE PROGRAMAS</t>
  </si>
  <si>
    <t>Adecuación</t>
  </si>
  <si>
    <t>Programa</t>
  </si>
  <si>
    <t>SUBVENCIONADA</t>
  </si>
  <si>
    <t>J.N. JUSTO A. FACIO</t>
  </si>
  <si>
    <t>MARGOT OSA TENORIO</t>
  </si>
  <si>
    <t>J.N. MANUEL BELGRANO</t>
  </si>
  <si>
    <t>J.N. JOSEFINA LOPEZ BONILLA</t>
  </si>
  <si>
    <t>DORIAN S. ALVAREZ CHAVARRIA</t>
  </si>
  <si>
    <t>2965</t>
  </si>
  <si>
    <t>03374</t>
  </si>
  <si>
    <t>00048</t>
  </si>
  <si>
    <t>0537</t>
  </si>
  <si>
    <t>0496</t>
  </si>
  <si>
    <t>CEIBA ALTA</t>
  </si>
  <si>
    <t>MARLEN MADRIZ ARCE</t>
  </si>
  <si>
    <t>DOCTOR FERRAZ</t>
  </si>
  <si>
    <t>0584</t>
  </si>
  <si>
    <t>BAJOS DE PLOMO</t>
  </si>
  <si>
    <t>CESAR MARTIN ESPINOZA DIAZ</t>
  </si>
  <si>
    <t>0689</t>
  </si>
  <si>
    <t>03098</t>
  </si>
  <si>
    <t>JOSE ROJAS ALPIZAR</t>
  </si>
  <si>
    <t>00304</t>
  </si>
  <si>
    <t>0684</t>
  </si>
  <si>
    <t>02795</t>
  </si>
  <si>
    <t>POLKA</t>
  </si>
  <si>
    <t>OLGA CHACON BARBOZA</t>
  </si>
  <si>
    <t>MARINO VARGAS CAMPOS</t>
  </si>
  <si>
    <t>ELIZABETH SALAZAR MORA</t>
  </si>
  <si>
    <t>0676</t>
  </si>
  <si>
    <t>AURORA MENA CORDERO</t>
  </si>
  <si>
    <t>ADRIAN BARBOZA AVALOS</t>
  </si>
  <si>
    <t>IVETH SANCHEZ MONGE</t>
  </si>
  <si>
    <t>1072</t>
  </si>
  <si>
    <t>02462</t>
  </si>
  <si>
    <t>RICHARD NARANJO AGUILAR</t>
  </si>
  <si>
    <t>YAJAIRA GONZALEZ SIBAJA</t>
  </si>
  <si>
    <t>0975</t>
  </si>
  <si>
    <t>00588</t>
  </si>
  <si>
    <t>0974</t>
  </si>
  <si>
    <t>02068</t>
  </si>
  <si>
    <t>0751</t>
  </si>
  <si>
    <t>YERI</t>
  </si>
  <si>
    <t>BENJAMIN DIAZ LEIVA</t>
  </si>
  <si>
    <t>0891</t>
  </si>
  <si>
    <t>LAS PILAS</t>
  </si>
  <si>
    <t>LA CATALUÑA</t>
  </si>
  <si>
    <t>1304</t>
  </si>
  <si>
    <t>MARILU VILLALOBOS MESEN</t>
  </si>
  <si>
    <t>1669</t>
  </si>
  <si>
    <t>01004</t>
  </si>
  <si>
    <t>1412</t>
  </si>
  <si>
    <t>03381</t>
  </si>
  <si>
    <t>1585</t>
  </si>
  <si>
    <t>MIRADOR</t>
  </si>
  <si>
    <t>1382</t>
  </si>
  <si>
    <t>03353</t>
  </si>
  <si>
    <t>AGUA AZUL</t>
  </si>
  <si>
    <t>DORA LISA VIALES RAMIREZ</t>
  </si>
  <si>
    <t>1666</t>
  </si>
  <si>
    <t>03352</t>
  </si>
  <si>
    <t>SANTA TERESA SUR</t>
  </si>
  <si>
    <t>ERIC RAMIREZ MORENO</t>
  </si>
  <si>
    <t>1686</t>
  </si>
  <si>
    <t>01222</t>
  </si>
  <si>
    <t>1509</t>
  </si>
  <si>
    <t>02361</t>
  </si>
  <si>
    <t>EL EDEN</t>
  </si>
  <si>
    <t>EDGAR MARIO ARCE VARGAS</t>
  </si>
  <si>
    <t>CYNTHIA MORA MORA</t>
  </si>
  <si>
    <t>1834</t>
  </si>
  <si>
    <t>BAJO CANET</t>
  </si>
  <si>
    <t>PADRE PERALTA</t>
  </si>
  <si>
    <t>YENDRY FONSECA MADRIZ</t>
  </si>
  <si>
    <t>PRIMO COGHI FERRARI</t>
  </si>
  <si>
    <t>EUGENIO CORRALES BIANCHINI</t>
  </si>
  <si>
    <t>VICTOR RODRIGO LOAIZA SANCHEZ</t>
  </si>
  <si>
    <t>DIGNA QUESADA GOMEZ</t>
  </si>
  <si>
    <t>1941</t>
  </si>
  <si>
    <t>ATIRRO</t>
  </si>
  <si>
    <t>MELISSA QUESADA HIDALGO</t>
  </si>
  <si>
    <t>ARJERIE VARGAS HERNANDEZ</t>
  </si>
  <si>
    <t>DAVID CHAVES ULLOA</t>
  </si>
  <si>
    <t>OSCAR JIMENEZ RIVERA</t>
  </si>
  <si>
    <t>2037</t>
  </si>
  <si>
    <t>02845</t>
  </si>
  <si>
    <t>IGNACIO FUENTES MOLINA</t>
  </si>
  <si>
    <t>CARLOS ARAYA PINEDA</t>
  </si>
  <si>
    <t>JOSE LUIS ROMERO PRADO</t>
  </si>
  <si>
    <t>2033</t>
  </si>
  <si>
    <t>03363</t>
  </si>
  <si>
    <t>SANTUBAL</t>
  </si>
  <si>
    <t>2231</t>
  </si>
  <si>
    <t>IDANIA CORTES OSORNO</t>
  </si>
  <si>
    <t>CHIRCO</t>
  </si>
  <si>
    <t>BENITO JUAREZ GARCIA</t>
  </si>
  <si>
    <t>AILLEN BRICEÑO AGUILAR</t>
  </si>
  <si>
    <t>BARRIO LIMON</t>
  </si>
  <si>
    <t>MARIA LEAL RODRIGUEZ</t>
  </si>
  <si>
    <t>MARIA MARIN GALAGARZA</t>
  </si>
  <si>
    <t>2545</t>
  </si>
  <si>
    <t>02071</t>
  </si>
  <si>
    <t>JOSE M. CONTRERAS BUSTOS</t>
  </si>
  <si>
    <t>IGNACIO GUTIERREZ</t>
  </si>
  <si>
    <t>RIO CAÑAS</t>
  </si>
  <si>
    <t>PACIFICA GARCIA FERNANDEZ</t>
  </si>
  <si>
    <t>MERCEDES ORTEGA HERNANDEZ</t>
  </si>
  <si>
    <t>BERNARDO GUTIERREZ</t>
  </si>
  <si>
    <t>3914</t>
  </si>
  <si>
    <t>PIZOTILLO</t>
  </si>
  <si>
    <t>02133</t>
  </si>
  <si>
    <t>CAROLINA HURTADO HURTADO</t>
  </si>
  <si>
    <t>PABLO JAEN GUZMAN</t>
  </si>
  <si>
    <t>2774</t>
  </si>
  <si>
    <t>0871</t>
  </si>
  <si>
    <t>HUACABATA</t>
  </si>
  <si>
    <t>GRETTEL ARANA NOGUERA</t>
  </si>
  <si>
    <t>2741</t>
  </si>
  <si>
    <t>03351</t>
  </si>
  <si>
    <t>TIVIVES</t>
  </si>
  <si>
    <t>02410</t>
  </si>
  <si>
    <t>3748</t>
  </si>
  <si>
    <t>3048</t>
  </si>
  <si>
    <t>02810</t>
  </si>
  <si>
    <t>03373</t>
  </si>
  <si>
    <t>JORGE VILLALOBOS PADILLA</t>
  </si>
  <si>
    <t>02773</t>
  </si>
  <si>
    <t>ESTELA LOPEZ TAPIA</t>
  </si>
  <si>
    <t>LIDIA CAMPOS RAMIREZ</t>
  </si>
  <si>
    <t>MARGARITA ROJAS ZUÑIGA</t>
  </si>
  <si>
    <t>RIO QUITO</t>
  </si>
  <si>
    <t>ELKIE MARTINEZ BRENES</t>
  </si>
  <si>
    <t>OLYMPIA TREJOS LOPEZ</t>
  </si>
  <si>
    <t>BUFALO</t>
  </si>
  <si>
    <t>MOIN</t>
  </si>
  <si>
    <t>RIO BANANO</t>
  </si>
  <si>
    <t>KATHYA GUZMAN RAMIREZ</t>
  </si>
  <si>
    <t>MARIA LUISA</t>
  </si>
  <si>
    <t>CHRISTIAN RIVERA NUÑEZ</t>
  </si>
  <si>
    <t>RIO DURUY</t>
  </si>
  <si>
    <t>VLADIMIR DIAZ ORTIZ</t>
  </si>
  <si>
    <t>DARLING CALDERON ANGULO</t>
  </si>
  <si>
    <t>3516</t>
  </si>
  <si>
    <t>02780</t>
  </si>
  <si>
    <t>SIRIA AGUILERA GUTIERREZ</t>
  </si>
  <si>
    <t>HERIBERTO QUIROS SOLANO</t>
  </si>
  <si>
    <t>ROSE MARY ROMERO PRADO</t>
  </si>
  <si>
    <t>ROGENA ABRAHAMS NUÑEZ</t>
  </si>
  <si>
    <t>CESAR MANZANARES VARGAS</t>
  </si>
  <si>
    <t>CARLOS ML. SUAREZ FONSECA</t>
  </si>
  <si>
    <t>OKY CAMBRONERO MESEN</t>
  </si>
  <si>
    <t>ANTONIO FERNANDEZ GAMBOA</t>
  </si>
  <si>
    <t>VICTOR MADRIGAL CASTRO</t>
  </si>
  <si>
    <t>KARLA RAMIREZ ESPINOZA</t>
  </si>
  <si>
    <t>3447</t>
  </si>
  <si>
    <t>03370</t>
  </si>
  <si>
    <t>SOKI</t>
  </si>
  <si>
    <t>JENDRY MOYA DURAN</t>
  </si>
  <si>
    <t>3362</t>
  </si>
  <si>
    <t>02790</t>
  </si>
  <si>
    <t>DURURPE</t>
  </si>
  <si>
    <t>JAIRO MARIN BUITRAGO</t>
  </si>
  <si>
    <t>MAURICIO SALINA VARGAS</t>
  </si>
  <si>
    <t>BORDON</t>
  </si>
  <si>
    <t>TANIA JACKSON NUÑEZ</t>
  </si>
  <si>
    <t>YANCY ROJAS ARAUZ</t>
  </si>
  <si>
    <t>WILBER SANCHEZ CARDENAS</t>
  </si>
  <si>
    <t>LUZON</t>
  </si>
  <si>
    <t>WALTER SANCHEZ CARDENAS</t>
  </si>
  <si>
    <t>SANDRA F. JIMENEZ BRENES</t>
  </si>
  <si>
    <t>BATAAN</t>
  </si>
  <si>
    <t>CELIA REID JONES</t>
  </si>
  <si>
    <t>MARIA DEL CARMEN TREJOS TREJOS</t>
  </si>
  <si>
    <t>ADELITA NUÑEZ MURILLO</t>
  </si>
  <si>
    <t>DAMARIS RIVERA AGUILAR</t>
  </si>
  <si>
    <t>3885</t>
  </si>
  <si>
    <t>LOS CEIBOS</t>
  </si>
  <si>
    <t>03253</t>
  </si>
  <si>
    <t>2503</t>
  </si>
  <si>
    <t>03275</t>
  </si>
  <si>
    <t>ALTOS DEL ROBLE</t>
  </si>
  <si>
    <t>I.D.A. LOS ANGELES</t>
  </si>
  <si>
    <t>UNION CAMPESINA</t>
  </si>
  <si>
    <t>LIMON 2000</t>
  </si>
  <si>
    <t>2967</t>
  </si>
  <si>
    <t>03355</t>
  </si>
  <si>
    <t>EL ÑEQUE</t>
  </si>
  <si>
    <t>03507</t>
  </si>
  <si>
    <t>2057</t>
  </si>
  <si>
    <t>SANDRA VARGAS MORALES</t>
  </si>
  <si>
    <t>1962</t>
  </si>
  <si>
    <t>03364</t>
  </si>
  <si>
    <t>XIQUIARI</t>
  </si>
  <si>
    <t>03563</t>
  </si>
  <si>
    <t>3468</t>
  </si>
  <si>
    <t>03580</t>
  </si>
  <si>
    <t>TOBIAS VAGLIO</t>
  </si>
  <si>
    <t>VEINTISEIS MILLAS</t>
  </si>
  <si>
    <t>1992</t>
  </si>
  <si>
    <t>03365</t>
  </si>
  <si>
    <t>KOIYABA</t>
  </si>
  <si>
    <t>LUIS DIEGO SOLANO RODRIGUEZ</t>
  </si>
  <si>
    <t>03653</t>
  </si>
  <si>
    <t>JUDITH VILLAFUERTE CRUZ</t>
  </si>
  <si>
    <t>LEOPOLDINA BALTODANO ZUÑIGA</t>
  </si>
  <si>
    <t>JOSE A.VILLALOBOS SANCHEZ</t>
  </si>
  <si>
    <t>1964</t>
  </si>
  <si>
    <t>ALTO ALMIRANTE</t>
  </si>
  <si>
    <t>JOSE ADRIANO MAYORGA FIGUEROA</t>
  </si>
  <si>
    <t>03754</t>
  </si>
  <si>
    <t>LA ALEGRIA DE OROSI</t>
  </si>
  <si>
    <t>DUGNIA MATAMOROS LORIA</t>
  </si>
  <si>
    <t>LAS BRISAS DEL REVENTAZON</t>
  </si>
  <si>
    <t>SALVADOR MACOTELO DAVILA</t>
  </si>
  <si>
    <t>0726</t>
  </si>
  <si>
    <t>02471</t>
  </si>
  <si>
    <t>TSENE DIKOL</t>
  </si>
  <si>
    <t>03878</t>
  </si>
  <si>
    <t>0772</t>
  </si>
  <si>
    <t>03367</t>
  </si>
  <si>
    <t>03882</t>
  </si>
  <si>
    <t>PASITOS PEQUEÑOS-CEDES</t>
  </si>
  <si>
    <t>4974</t>
  </si>
  <si>
    <t>03366</t>
  </si>
  <si>
    <t>TSIMARI</t>
  </si>
  <si>
    <t>03900</t>
  </si>
  <si>
    <t>4940</t>
  </si>
  <si>
    <t>SAN VICENTE Y LAS GRANADINAS</t>
  </si>
  <si>
    <t>03962</t>
  </si>
  <si>
    <t>KEILOR RODRIGUEZ MARIN</t>
  </si>
  <si>
    <t>ROGER NAVARRO GRANADOS</t>
  </si>
  <si>
    <t>ESTER FALLAS GRANADOS</t>
  </si>
  <si>
    <t>LOMA LINDA</t>
  </si>
  <si>
    <t>04096</t>
  </si>
  <si>
    <t>5887</t>
  </si>
  <si>
    <t>ASENTAMIENTO SALAMA</t>
  </si>
  <si>
    <t>04118</t>
  </si>
  <si>
    <t>ARLENA GUTIERREZ MATARRITA</t>
  </si>
  <si>
    <t>6024</t>
  </si>
  <si>
    <t>WAWET</t>
  </si>
  <si>
    <t>JAIRO MORALES MORA</t>
  </si>
  <si>
    <t>04171</t>
  </si>
  <si>
    <t>5989</t>
  </si>
  <si>
    <t>SWAKBLI</t>
  </si>
  <si>
    <t>04173</t>
  </si>
  <si>
    <t>6140</t>
  </si>
  <si>
    <t>ÑUKA KICHA</t>
  </si>
  <si>
    <t>04191</t>
  </si>
  <si>
    <t>XINIA PATRICIA CAMPOS LOAIZA</t>
  </si>
  <si>
    <t>6279</t>
  </si>
  <si>
    <t>02224</t>
  </si>
  <si>
    <t>CEBROR</t>
  </si>
  <si>
    <t>SHIRLENY TORRES ORTIZ</t>
  </si>
  <si>
    <t>04211</t>
  </si>
  <si>
    <t>6298</t>
  </si>
  <si>
    <t>03379</t>
  </si>
  <si>
    <t>SKA DIKOL</t>
  </si>
  <si>
    <t>BEILER ROJAS DELGADO</t>
  </si>
  <si>
    <t>04214</t>
  </si>
  <si>
    <t>6648</t>
  </si>
  <si>
    <t>03368</t>
  </si>
  <si>
    <t>04308</t>
  </si>
  <si>
    <t>6664</t>
  </si>
  <si>
    <t>03371</t>
  </si>
  <si>
    <t>04317</t>
  </si>
  <si>
    <t>5.</t>
  </si>
  <si>
    <t>Suspensiones por agresión que se registraron en el presente curso lectivo:</t>
  </si>
  <si>
    <t>6.</t>
  </si>
  <si>
    <t>7.</t>
  </si>
  <si>
    <t>¿Cantidad de armas blancas decomisadas?</t>
  </si>
  <si>
    <t>¿Cantidad de armas de fuego decomisadas?</t>
  </si>
  <si>
    <t>¿Cantidad de estudiantes encontrados con arma de fuego?</t>
  </si>
  <si>
    <t>¿Cantidad de estudiantes encontrados con arma blanca?</t>
  </si>
  <si>
    <t>1/  Incluye Bebés I, Bebés II y Maternal I.</t>
  </si>
  <si>
    <t>pr/ca/di</t>
  </si>
  <si>
    <t>ins_perte</t>
  </si>
  <si>
    <t>0000</t>
  </si>
  <si>
    <t>00001</t>
  </si>
  <si>
    <t>PRIVADA</t>
  </si>
  <si>
    <t>00003</t>
  </si>
  <si>
    <t>EL CARMELO</t>
  </si>
  <si>
    <t>01947</t>
  </si>
  <si>
    <t>SEK DE COSTA RICA</t>
  </si>
  <si>
    <t>03210</t>
  </si>
  <si>
    <t>SAGRADO CORAZON</t>
  </si>
  <si>
    <t>00016</t>
  </si>
  <si>
    <t>ACADEMIA TEOCALI</t>
  </si>
  <si>
    <t>00025</t>
  </si>
  <si>
    <t>ADVENTISTA DE CARTAGO</t>
  </si>
  <si>
    <t>00026</t>
  </si>
  <si>
    <t>GUISELLE GONZALEZ</t>
  </si>
  <si>
    <t>GUISELLE GONZALEZ MENESES</t>
  </si>
  <si>
    <t>ADVENTISTA DE COSTA RICA</t>
  </si>
  <si>
    <t>00027</t>
  </si>
  <si>
    <t>BETHABA</t>
  </si>
  <si>
    <t>GUISELLE ESTRADA BERROCAL</t>
  </si>
  <si>
    <t>ADVENTISTA DE LIMON</t>
  </si>
  <si>
    <t>00730</t>
  </si>
  <si>
    <t>00029</t>
  </si>
  <si>
    <t>SAN FRANCISCO DE ASIS</t>
  </si>
  <si>
    <t>ADVENTISTA DE MONTEVERDE</t>
  </si>
  <si>
    <t>00034</t>
  </si>
  <si>
    <t>SAN AGUSTIN</t>
  </si>
  <si>
    <t>01252</t>
  </si>
  <si>
    <t>00035</t>
  </si>
  <si>
    <t>ADVENTISTA EMANUEL</t>
  </si>
  <si>
    <t>ADVENTISTA PASO CANOAS</t>
  </si>
  <si>
    <t>JUAN SILVESTRE</t>
  </si>
  <si>
    <t>OLGA MARTA FALLAS BLANCO</t>
  </si>
  <si>
    <t>ADVENTISTA PENIEL</t>
  </si>
  <si>
    <t>FRANCO COSTARRICENSE</t>
  </si>
  <si>
    <t>AMADITA ROJAS DE MALAVASSI</t>
  </si>
  <si>
    <t>MI TIA PANCHITA</t>
  </si>
  <si>
    <t>AMERICANA SAN PATRICIO</t>
  </si>
  <si>
    <t>02431</t>
  </si>
  <si>
    <t>AMIGOS DE MONTEVERDE</t>
  </si>
  <si>
    <t>00056</t>
  </si>
  <si>
    <t>TRENCITO DEL SABER</t>
  </si>
  <si>
    <t>00058</t>
  </si>
  <si>
    <t>EL PIOLIN ALEGRE</t>
  </si>
  <si>
    <t>ANGLOAMERICANA</t>
  </si>
  <si>
    <t>00059</t>
  </si>
  <si>
    <t>KAMUK</t>
  </si>
  <si>
    <t>ROMMEL PORRAS GONZALEZ</t>
  </si>
  <si>
    <t>APOYO EDUCATIVO INAPE</t>
  </si>
  <si>
    <t>03280</t>
  </si>
  <si>
    <t>03298</t>
  </si>
  <si>
    <t>ARTISTICO CREARTE</t>
  </si>
  <si>
    <t>02759</t>
  </si>
  <si>
    <t>00063</t>
  </si>
  <si>
    <t>CAMPANITA</t>
  </si>
  <si>
    <t>ATENAS PREESCOLAR</t>
  </si>
  <si>
    <t>02255</t>
  </si>
  <si>
    <t>ATLANTIC COLLEGE</t>
  </si>
  <si>
    <t>AUTUMN MILLER</t>
  </si>
  <si>
    <t>00331</t>
  </si>
  <si>
    <t>AVENTURAS DEL SABER</t>
  </si>
  <si>
    <t>00088</t>
  </si>
  <si>
    <t>00089</t>
  </si>
  <si>
    <t>DAVID JONATHON BERRIDGE</t>
  </si>
  <si>
    <t>03233</t>
  </si>
  <si>
    <t>00090</t>
  </si>
  <si>
    <t>00091</t>
  </si>
  <si>
    <t>SANTA CATALINA DE SENA</t>
  </si>
  <si>
    <t>03388</t>
  </si>
  <si>
    <t>INSTITUTO DE DESARROLLO DE INTELIGENCIA</t>
  </si>
  <si>
    <t>BILINGÜE COSQUILLITAS</t>
  </si>
  <si>
    <t>03195</t>
  </si>
  <si>
    <t>00099</t>
  </si>
  <si>
    <t>BILINGÜE DEL SAGRADO CORAZON DE JESUS</t>
  </si>
  <si>
    <t>02516</t>
  </si>
  <si>
    <t>BILINGÜE FROGGIES</t>
  </si>
  <si>
    <t>00102</t>
  </si>
  <si>
    <t>GLORIA RITA CHINCHILLA MIRANDA</t>
  </si>
  <si>
    <t>03321</t>
  </si>
  <si>
    <t>JARDIN DE NIÑOS TRAVESURAS</t>
  </si>
  <si>
    <t>TIO CONEJO</t>
  </si>
  <si>
    <t>ANA LORENA SAENZ FERNANDEZ</t>
  </si>
  <si>
    <t>BILINGÜE LITTLE BIRDS</t>
  </si>
  <si>
    <t>03241</t>
  </si>
  <si>
    <t>02583</t>
  </si>
  <si>
    <t>BILINGÜE MARIA AUXILIADORA</t>
  </si>
  <si>
    <t>02217</t>
  </si>
  <si>
    <t>00145</t>
  </si>
  <si>
    <t>COMPLEJO EDUCATIVO CEDIC</t>
  </si>
  <si>
    <t>SEIDY HERRERA ALVARADO</t>
  </si>
  <si>
    <t>BILINGÜE NUEVA ESPERANZA</t>
  </si>
  <si>
    <t>01226</t>
  </si>
  <si>
    <t>02575</t>
  </si>
  <si>
    <t>VIRGEN MARIA DEL MILAGRO</t>
  </si>
  <si>
    <t>MARITZA DELGADILLO CAMACHO</t>
  </si>
  <si>
    <t>BILINGÜE SAN ISIDRO</t>
  </si>
  <si>
    <t>00195</t>
  </si>
  <si>
    <t>COLEGIO CRISTIANO ASAMBLEAS DE DIOS</t>
  </si>
  <si>
    <t>LOS OLMOS</t>
  </si>
  <si>
    <t>BILINGÜE SANTA JOSEFINA</t>
  </si>
  <si>
    <t>SANTA MONICA</t>
  </si>
  <si>
    <t>BILINGÜE SANTA SOFIA</t>
  </si>
  <si>
    <t>LINCOLN</t>
  </si>
  <si>
    <t>00221</t>
  </si>
  <si>
    <t>COLIBRI</t>
  </si>
  <si>
    <t>BILINGÜE SONNY</t>
  </si>
  <si>
    <t>OASIS DE ESPERANZA</t>
  </si>
  <si>
    <t>BILINGÜE VILLA PARAISO</t>
  </si>
  <si>
    <t>00223</t>
  </si>
  <si>
    <t>SAINT JOSEPH'S PRIMARY</t>
  </si>
  <si>
    <t>00228</t>
  </si>
  <si>
    <t>SAINT ANTHONY SCHOOL</t>
  </si>
  <si>
    <t>ANDREA ARCE VILLALOBOS</t>
  </si>
  <si>
    <t>TATIANA ALVAREZ BORBON</t>
  </si>
  <si>
    <t>BIO KIDS PRESCHOOL</t>
  </si>
  <si>
    <t>02248</t>
  </si>
  <si>
    <t>00226</t>
  </si>
  <si>
    <t>00227</t>
  </si>
  <si>
    <t>BRI-BRI</t>
  </si>
  <si>
    <t>SAINT FRANCIS PRIMARY</t>
  </si>
  <si>
    <t>BUHO OKHY</t>
  </si>
  <si>
    <t>02222</t>
  </si>
  <si>
    <t>00249</t>
  </si>
  <si>
    <t>CALASANZ</t>
  </si>
  <si>
    <t>CAFORE ANTONIO JOSE OBANDO CHAN</t>
  </si>
  <si>
    <t>02246</t>
  </si>
  <si>
    <t>00252</t>
  </si>
  <si>
    <t>SAINT GREGORY</t>
  </si>
  <si>
    <t>METODISTA</t>
  </si>
  <si>
    <t>CAMPESTRE</t>
  </si>
  <si>
    <t>MUNDO NUEVO</t>
  </si>
  <si>
    <t>VIVIANA BROUTIN ECHANDI</t>
  </si>
  <si>
    <t>00257</t>
  </si>
  <si>
    <t>03283</t>
  </si>
  <si>
    <t>CARIBBEAN SCHOOL</t>
  </si>
  <si>
    <t>00729</t>
  </si>
  <si>
    <t>00268</t>
  </si>
  <si>
    <t>GREEN VALLEY</t>
  </si>
  <si>
    <t>JOSE LUIS CORRALES CORDERO</t>
  </si>
  <si>
    <t>CRISTIANO BILINGÜE LA PALABRA DE VIDA</t>
  </si>
  <si>
    <t>PINDECO</t>
  </si>
  <si>
    <t>WILBERTH MEJIAS CRUZ</t>
  </si>
  <si>
    <t>00313</t>
  </si>
  <si>
    <t>LUIS DIEGO BARRANTES GONZALEZ</t>
  </si>
  <si>
    <t>CASA CUNA SUEÑOS Y SONRISAS</t>
  </si>
  <si>
    <t>CASA DE NIÑOS SAN LORENZO</t>
  </si>
  <si>
    <t>00323</t>
  </si>
  <si>
    <t>SAINT JOHN BAPTIST</t>
  </si>
  <si>
    <t>MARLIN PEREZ RODRIGUEZ</t>
  </si>
  <si>
    <t>00731</t>
  </si>
  <si>
    <t>03047</t>
  </si>
  <si>
    <t>MARISTA</t>
  </si>
  <si>
    <t>CATOLICO EULOGIO LOPEZ OBANDO</t>
  </si>
  <si>
    <t>00338</t>
  </si>
  <si>
    <t>SAINT PAUL PRIMARY SCHOOL</t>
  </si>
  <si>
    <t>CRI-CRI</t>
  </si>
  <si>
    <t>02966</t>
  </si>
  <si>
    <t>00387</t>
  </si>
  <si>
    <t>03395</t>
  </si>
  <si>
    <t>00421</t>
  </si>
  <si>
    <t>02027</t>
  </si>
  <si>
    <t>02993</t>
  </si>
  <si>
    <t>CIENTIFICO BILINGÜE DEL SUR</t>
  </si>
  <si>
    <t>MARIA MONTESSORI</t>
  </si>
  <si>
    <t>TALLER INFANTIL DEL TECNOLOGICO</t>
  </si>
  <si>
    <t>JORGE DEBRAVO</t>
  </si>
  <si>
    <t>COLEGIO MONT BERKELEY INTERNACIONAL</t>
  </si>
  <si>
    <t>00937</t>
  </si>
  <si>
    <t>INTERAMERICANA C.A.T.I.E.</t>
  </si>
  <si>
    <t>ESTEBAN CAMACHO HIDALGO</t>
  </si>
  <si>
    <t>COMPLEJO EDUCATIVO VILLA HEREDIA</t>
  </si>
  <si>
    <t>03278</t>
  </si>
  <si>
    <t>JOHN PARADA BONILLA</t>
  </si>
  <si>
    <t>JARDIN DE NIÑOS OSITO CARINOSO</t>
  </si>
  <si>
    <t>COMPLEMENTARIA CAHUITA</t>
  </si>
  <si>
    <t>COMUNIDAD EDUCATIVA CRECER</t>
  </si>
  <si>
    <t>02415</t>
  </si>
  <si>
    <t>00547</t>
  </si>
  <si>
    <t>JARDIN DE NIÑOS MANITAS ACTIVAS</t>
  </si>
  <si>
    <t>NURY BARBOZA ROJAS</t>
  </si>
  <si>
    <t>CONNELL ACADEMY</t>
  </si>
  <si>
    <t>CONSERVATORIO SAN AGUSTIN</t>
  </si>
  <si>
    <t>02631</t>
  </si>
  <si>
    <t>03300</t>
  </si>
  <si>
    <t>JARDIN INFANTIL MI TALLERCITO</t>
  </si>
  <si>
    <t>COSTA BALLENA</t>
  </si>
  <si>
    <t>COSTA RICA CHRISTIAN SCHOOL</t>
  </si>
  <si>
    <t>CRISTIANA ASAMBLEAS DE DIOS TORREMOLINOS</t>
  </si>
  <si>
    <t>CRISTIANA LIBERTAD</t>
  </si>
  <si>
    <t>EUGENIA OVARES RODRIGUEZ</t>
  </si>
  <si>
    <t>00658</t>
  </si>
  <si>
    <t>00664</t>
  </si>
  <si>
    <t>CRISTIANO REFORMADO</t>
  </si>
  <si>
    <t>ECOTURISTICO DEL PACIFICO</t>
  </si>
  <si>
    <t>DEL MAR ACADEMY</t>
  </si>
  <si>
    <t>03243</t>
  </si>
  <si>
    <t>DEL VALLE</t>
  </si>
  <si>
    <t>DELFINES AZULES</t>
  </si>
  <si>
    <t>DOLPHINS ACADEMY SCHOOL</t>
  </si>
  <si>
    <t>ECOLOGICA BRAULIO CARRILLO</t>
  </si>
  <si>
    <t>WEST COLLEGE</t>
  </si>
  <si>
    <t>CYNTHIA DELGADO HIDALGO</t>
  </si>
  <si>
    <t>03155</t>
  </si>
  <si>
    <t>00809</t>
  </si>
  <si>
    <t>SAINT EDWARD</t>
  </si>
  <si>
    <t>01217</t>
  </si>
  <si>
    <t>MARISIA BADILLA CAMPOS</t>
  </si>
  <si>
    <t>03282</t>
  </si>
  <si>
    <t>MARIA LUISA YEN PEÑA</t>
  </si>
  <si>
    <t>NUESTRA SEÑORA DE LOURDES</t>
  </si>
  <si>
    <t>EL HIGUERONCITO</t>
  </si>
  <si>
    <t>02927</t>
  </si>
  <si>
    <t>00846</t>
  </si>
  <si>
    <t>02873</t>
  </si>
  <si>
    <t>03346</t>
  </si>
  <si>
    <t>SAN ENRIQUE DE OSSO</t>
  </si>
  <si>
    <t>MY LITTLE FRIENDS PRESCHOOL</t>
  </si>
  <si>
    <t>EUROPEO</t>
  </si>
  <si>
    <t>01229</t>
  </si>
  <si>
    <t>VICTORIA</t>
  </si>
  <si>
    <t>SYLVIA GRANADAS GAMBOA</t>
  </si>
  <si>
    <t>02215</t>
  </si>
  <si>
    <t>FICUS TREE SCHOOL</t>
  </si>
  <si>
    <t>ANA LORENA PANIAGUA SEGURA</t>
  </si>
  <si>
    <t>00872</t>
  </si>
  <si>
    <t>GENESIS CHRISTIAN SCHOOL</t>
  </si>
  <si>
    <t>02649</t>
  </si>
  <si>
    <t>INTERNACIONAL CANADIENSE</t>
  </si>
  <si>
    <t>GREEN FOREST SCHOOL</t>
  </si>
  <si>
    <t>GREEN HOUSE</t>
  </si>
  <si>
    <t>00927</t>
  </si>
  <si>
    <t>VIRGEN DE GUADALUPE</t>
  </si>
  <si>
    <t>GREENFIELD SCHOOL</t>
  </si>
  <si>
    <t>03051</t>
  </si>
  <si>
    <t>LA TORTUGA VERDE</t>
  </si>
  <si>
    <t>ADRIANA SERRANO MUÑOZ</t>
  </si>
  <si>
    <t>01921</t>
  </si>
  <si>
    <t>LUIS GUILLERMO SEGURA COTO</t>
  </si>
  <si>
    <t>HOSANNA</t>
  </si>
  <si>
    <t>02584</t>
  </si>
  <si>
    <t>00992</t>
  </si>
  <si>
    <t>SAN AMBROSIO</t>
  </si>
  <si>
    <t>01102</t>
  </si>
  <si>
    <t>SAINT PETER`S PRIMARY</t>
  </si>
  <si>
    <t>INFANTIL SAN JOSE</t>
  </si>
  <si>
    <t>03200</t>
  </si>
  <si>
    <t>MISIONERA CATOLICA REINA DE LA PAZ</t>
  </si>
  <si>
    <t>SALESIANO DON BOSCO</t>
  </si>
  <si>
    <t>01189</t>
  </si>
  <si>
    <t>THE SUMMIT SCHOOL</t>
  </si>
  <si>
    <t>ROSELYN CARVAJAL CARVAJAL</t>
  </si>
  <si>
    <t>01211</t>
  </si>
  <si>
    <t>MARTHA EUGENIA ARCE ROJAS</t>
  </si>
  <si>
    <t>JARDIN DE NIÑOS ANTONIANO</t>
  </si>
  <si>
    <t>01869</t>
  </si>
  <si>
    <t>01218</t>
  </si>
  <si>
    <t>MANANTIAL DE VIDA</t>
  </si>
  <si>
    <t>01225</t>
  </si>
  <si>
    <t>SAN ISIDRO LABRADOR</t>
  </si>
  <si>
    <t>ANNE ARONSON</t>
  </si>
  <si>
    <t>01231</t>
  </si>
  <si>
    <t>VILLA FELIZ</t>
  </si>
  <si>
    <t>JARDIN DE NIÑOS SAN ALFONSO</t>
  </si>
  <si>
    <t>MONTEALTO</t>
  </si>
  <si>
    <t>SONIA DIAZ RODRIGUEZ</t>
  </si>
  <si>
    <t>FANNY ALVAREZ GARBANZO</t>
  </si>
  <si>
    <t>JARDIN INFANTIL SAN FRANCISCO DE ASIS</t>
  </si>
  <si>
    <t>03244</t>
  </si>
  <si>
    <t>MIRTA BRITO DE LA CUESTA</t>
  </si>
  <si>
    <t>JOSEFINA SAGRADA FAMILIA</t>
  </si>
  <si>
    <t>02954</t>
  </si>
  <si>
    <t>MIRAVALLE BILINGÜE</t>
  </si>
  <si>
    <t>JUAN PABLO II SCHOOL</t>
  </si>
  <si>
    <t>03376</t>
  </si>
  <si>
    <t>RUDY BARRANTES SALAS</t>
  </si>
  <si>
    <t>RAYO DE LUZ DEL SUR S.A.</t>
  </si>
  <si>
    <t>KENELY DE COLORES</t>
  </si>
  <si>
    <t>01997</t>
  </si>
  <si>
    <t>01636</t>
  </si>
  <si>
    <t>DANIA ESPINOZA GONZALEZ</t>
  </si>
  <si>
    <t>01766</t>
  </si>
  <si>
    <t>LA PAZ COMMUNITY SCHOOL</t>
  </si>
  <si>
    <t>ERICKA SALAS HIDALGO</t>
  </si>
  <si>
    <t>01887</t>
  </si>
  <si>
    <t>SAINT JOSSELIN DAY SCHOOL AND COLLEGE</t>
  </si>
  <si>
    <t>01888</t>
  </si>
  <si>
    <t>SAINT CLARE</t>
  </si>
  <si>
    <t>SYLVIA CAMACHO CASTRO</t>
  </si>
  <si>
    <t>LABORATORIO BILINGÜE</t>
  </si>
  <si>
    <t>02250</t>
  </si>
  <si>
    <t>ANDREA BOLAÑOS CRUZ</t>
  </si>
  <si>
    <t>LAKESIDE INTERNATIONAL SCHOOL</t>
  </si>
  <si>
    <t>01973</t>
  </si>
  <si>
    <t>SAN FELIPE NERI</t>
  </si>
  <si>
    <t>LIGHTHOUSE INTERNATIONAL SCHOOL</t>
  </si>
  <si>
    <t>OLGA MARTA ARAYA MOLINA</t>
  </si>
  <si>
    <t>KARINA BULGARELLI FUENTES</t>
  </si>
  <si>
    <t>03276</t>
  </si>
  <si>
    <t>02045</t>
  </si>
  <si>
    <t>LITTLE HOUSE SCHOOL</t>
  </si>
  <si>
    <t>LOS DELFINES</t>
  </si>
  <si>
    <t>02260</t>
  </si>
  <si>
    <t>02143</t>
  </si>
  <si>
    <t>UNIVERSITARIO PARA NIÑOS Y ADOLESCENTES</t>
  </si>
  <si>
    <t>SEMILLITAS</t>
  </si>
  <si>
    <t>LOVE AT WORK INTERNATIONAL CHRISTIAN SCHOOL</t>
  </si>
  <si>
    <t>03384</t>
  </si>
  <si>
    <t>02219</t>
  </si>
  <si>
    <t>SANCTI SPIRITUS</t>
  </si>
  <si>
    <t>OLGA MARIA LEAL ARRIETA</t>
  </si>
  <si>
    <t>03252</t>
  </si>
  <si>
    <t>02230</t>
  </si>
  <si>
    <t>VALLE DEL SOL</t>
  </si>
  <si>
    <t>MARIA OFELIA MAYORGA MOYA</t>
  </si>
  <si>
    <t>MARIAN BAKER SCHOOL</t>
  </si>
  <si>
    <t>02885</t>
  </si>
  <si>
    <t>ISELA CARMONA SOTO</t>
  </si>
  <si>
    <t>ROCIO QUESADA RAMOS</t>
  </si>
  <si>
    <t>02256</t>
  </si>
  <si>
    <t>VALLE VERDE ATENAS</t>
  </si>
  <si>
    <t>MI PRIMER ABC</t>
  </si>
  <si>
    <t>03335</t>
  </si>
  <si>
    <t>MARCELA CHAVES JIMENEZ</t>
  </si>
  <si>
    <t>SANTO DOMINGO SCHOOL</t>
  </si>
  <si>
    <t>RAQUEL SOLORZANO ROJAS</t>
  </si>
  <si>
    <t>SHEILA DANIELS ACUÑA</t>
  </si>
  <si>
    <t>MONTE ESPERANZA</t>
  </si>
  <si>
    <t>02436</t>
  </si>
  <si>
    <t>02412</t>
  </si>
  <si>
    <t>MOUNT VIEW SCHOOL</t>
  </si>
  <si>
    <t>EUGENIA ALVARADO PEÑA</t>
  </si>
  <si>
    <t>02414</t>
  </si>
  <si>
    <t>02428</t>
  </si>
  <si>
    <t>02447</t>
  </si>
  <si>
    <t>LARISA QUIROS AGUILAR</t>
  </si>
  <si>
    <t>NEW WAY HIGH SCHOOL</t>
  </si>
  <si>
    <t>02551</t>
  </si>
  <si>
    <t>02552</t>
  </si>
  <si>
    <t>SUN VALLEY SCHOOL</t>
  </si>
  <si>
    <t>NUEVA GENERACION "EL COPEY"</t>
  </si>
  <si>
    <t>02890</t>
  </si>
  <si>
    <t>02576</t>
  </si>
  <si>
    <t>WESTLAND SCHOOL COLEGIO BILINGÜE</t>
  </si>
  <si>
    <t>LIANA BAQUERO RESTREPO</t>
  </si>
  <si>
    <t>OSITO PANDA</t>
  </si>
  <si>
    <t>03361</t>
  </si>
  <si>
    <t>02577</t>
  </si>
  <si>
    <t>MARCELA ARCE MORALES</t>
  </si>
  <si>
    <t>ILEANA LOAIZA VILLALOBOS</t>
  </si>
  <si>
    <t>02955</t>
  </si>
  <si>
    <t>PASOS DE JUVENTUD</t>
  </si>
  <si>
    <t>KARLA SANDI MIRANDA</t>
  </si>
  <si>
    <t>SUSAN SOLEY JUNCO</t>
  </si>
  <si>
    <t>BEATRIZ ARTAVIA CAVALLINI</t>
  </si>
  <si>
    <t>RUTH TATIANA ARCE CASTILLO</t>
  </si>
  <si>
    <t>CAROL ALFARO FERNANDEZ</t>
  </si>
  <si>
    <t>LIGIA AGUILAR GRANADOS</t>
  </si>
  <si>
    <t>SAN EZEQUIEL MORENO</t>
  </si>
  <si>
    <t>SAINT JOHN VIANNEY CENTRO EDUCATIVO</t>
  </si>
  <si>
    <t>OLGA ATENCIO REAL</t>
  </si>
  <si>
    <t>SAINT MARGARET SCHOOL</t>
  </si>
  <si>
    <t>NOEMY LOPEZ MENDOZA</t>
  </si>
  <si>
    <t>SAUL CARDENAS CUBILLO</t>
  </si>
  <si>
    <t>LINZE YAMILETH REPREZA LOPEZ</t>
  </si>
  <si>
    <t>SAINT SPIRIT SCHOOL</t>
  </si>
  <si>
    <t>SANTA ROSA DE LIMA</t>
  </si>
  <si>
    <t>KATTIA IRENE LEON VILLALOBOS</t>
  </si>
  <si>
    <t>LILLIANA CAMACHO SANDOVAL</t>
  </si>
  <si>
    <t>SAN LAZARO</t>
  </si>
  <si>
    <t>SAN ANGELO</t>
  </si>
  <si>
    <t>03131</t>
  </si>
  <si>
    <t>MELISSA HERNANDEZ DELGADO</t>
  </si>
  <si>
    <t>CAROLINA AGUIRRE QUIROS</t>
  </si>
  <si>
    <t>EMILY BARQUERO VARGAS</t>
  </si>
  <si>
    <t>SAN FRANCISCO DE ASIS CARIARI</t>
  </si>
  <si>
    <t>SARA SILVIA JIMENEZ VIQUEZ</t>
  </si>
  <si>
    <t>GABRIELA AGÜERO LEE</t>
  </si>
  <si>
    <t>STEPPING STONES</t>
  </si>
  <si>
    <t>03348</t>
  </si>
  <si>
    <t>MAUDY LINETTE ANGULO BRENES</t>
  </si>
  <si>
    <t>MARIA SHIRLEY DONATO ROMERO</t>
  </si>
  <si>
    <t>CINDY ARIAS CORELLA</t>
  </si>
  <si>
    <t>ADRIANA ROJAS BARRANTES</t>
  </si>
  <si>
    <t>REBECA RODRIGUEZ SALAZAR</t>
  </si>
  <si>
    <t>MARTA ARGÜELLO ARAUZ</t>
  </si>
  <si>
    <t>KATHERINE THOMPSON ESTRADA</t>
  </si>
  <si>
    <t>ILEANA MARIA ASTUA BEJARANO</t>
  </si>
  <si>
    <t>YINU´S</t>
  </si>
  <si>
    <t>YABA</t>
  </si>
  <si>
    <t>VIVIANA SANABRIA CABALCETA</t>
  </si>
  <si>
    <t>VILMA VARGAS GUZMAN</t>
  </si>
  <si>
    <t>AUXILIADORA MENESES GUILLEN</t>
  </si>
  <si>
    <t>ST. JOHNS CHRISTIAN SCHOOL</t>
  </si>
  <si>
    <t>03356</t>
  </si>
  <si>
    <t>CRISTINA AGUINAGA ARAYA</t>
  </si>
  <si>
    <t>EUNICE MADRIGAL ORTIZ</t>
  </si>
  <si>
    <t>03290</t>
  </si>
  <si>
    <t>LAURA BARQUERO SANCHO</t>
  </si>
  <si>
    <t>GUADALUPE COREA CARAVACA</t>
  </si>
  <si>
    <t>KATHERINE HERNANDEZ MADRIZ</t>
  </si>
  <si>
    <t>LILEY HERRERA CASTRO</t>
  </si>
  <si>
    <t>MARJORIE CUBERO CUBERO</t>
  </si>
  <si>
    <t>03357</t>
  </si>
  <si>
    <t>PLAYA HERMOSA</t>
  </si>
  <si>
    <t>NAHIMA PIEDRA DELGADO</t>
  </si>
  <si>
    <t>DELIANA ESQUIVEL MENESES</t>
  </si>
  <si>
    <t>TRACY SOTO LOPEZ</t>
  </si>
  <si>
    <t>0649</t>
  </si>
  <si>
    <t>GAMALOTILLO</t>
  </si>
  <si>
    <t>0797</t>
  </si>
  <si>
    <t>0967</t>
  </si>
  <si>
    <t>SAN GERARDO DE PLATANARES</t>
  </si>
  <si>
    <t>1017</t>
  </si>
  <si>
    <t>03404</t>
  </si>
  <si>
    <t>VILLA ARGENTINA</t>
  </si>
  <si>
    <t>1021</t>
  </si>
  <si>
    <t>1318</t>
  </si>
  <si>
    <t>1336</t>
  </si>
  <si>
    <t>MORELOS</t>
  </si>
  <si>
    <t>1386</t>
  </si>
  <si>
    <t>1413</t>
  </si>
  <si>
    <t>LA TROCHA</t>
  </si>
  <si>
    <t>1436</t>
  </si>
  <si>
    <t>03401</t>
  </si>
  <si>
    <t>DIOCESANO PADRE ELADIO SANCHO</t>
  </si>
  <si>
    <t>1557</t>
  </si>
  <si>
    <t>03426</t>
  </si>
  <si>
    <t>1588</t>
  </si>
  <si>
    <t>EL BOTIJO</t>
  </si>
  <si>
    <t>1687</t>
  </si>
  <si>
    <t>MARIANO QUIROS SEGURA</t>
  </si>
  <si>
    <t>1946</t>
  </si>
  <si>
    <t>1951</t>
  </si>
  <si>
    <t>SHARABATA</t>
  </si>
  <si>
    <t>1967</t>
  </si>
  <si>
    <t>03399</t>
  </si>
  <si>
    <t>SARKLI</t>
  </si>
  <si>
    <t>1976</t>
  </si>
  <si>
    <t>03414</t>
  </si>
  <si>
    <t>JAK TAIN</t>
  </si>
  <si>
    <t>LUCILA GURDIAN MORALES</t>
  </si>
  <si>
    <t>2075</t>
  </si>
  <si>
    <t>MANUEL DEL PILAR ZUMBADO GONZALEZ</t>
  </si>
  <si>
    <t>MANUEL CAMACHO HERNANDEZ</t>
  </si>
  <si>
    <t>RAMON BARRANTES HERRERA</t>
  </si>
  <si>
    <t>FINCA GUARARI</t>
  </si>
  <si>
    <t>2145</t>
  </si>
  <si>
    <t>LOURDES DE SACRAMENTO</t>
  </si>
  <si>
    <t>J.N. BENITO SAENZ Y REYES</t>
  </si>
  <si>
    <t>JOAQUIN LIZANO GUTIERREZ</t>
  </si>
  <si>
    <t>ARTURO MORALES GUTIERREZ</t>
  </si>
  <si>
    <t>NEFTALI VILLALOBOS GUTIERREZ</t>
  </si>
  <si>
    <t>J.N. JOSE MARTI</t>
  </si>
  <si>
    <t>CALLE QUIROS</t>
  </si>
  <si>
    <t>CALLE HERNANDEZ</t>
  </si>
  <si>
    <t>RUBEN DARIO</t>
  </si>
  <si>
    <t>J.N. JOSE EZEQUIEL GONZALEZ VINDAS</t>
  </si>
  <si>
    <t>ELISA SOTO JIMENEZ</t>
  </si>
  <si>
    <t>DOMINGO GONZALEZ PEREZ</t>
  </si>
  <si>
    <t>JOSE RAMON HERNANDEZ BADILLA</t>
  </si>
  <si>
    <t>2302</t>
  </si>
  <si>
    <t>2303</t>
  </si>
  <si>
    <t>LOS ANDES</t>
  </si>
  <si>
    <t>2427</t>
  </si>
  <si>
    <t>2438</t>
  </si>
  <si>
    <t>02014</t>
  </si>
  <si>
    <t>POZO DE AGUA</t>
  </si>
  <si>
    <t>2499</t>
  </si>
  <si>
    <t>2577</t>
  </si>
  <si>
    <t>SAN JOSE DE PINILLA</t>
  </si>
  <si>
    <t>02490</t>
  </si>
  <si>
    <t>LAGUNAS</t>
  </si>
  <si>
    <t>2728</t>
  </si>
  <si>
    <t>02191</t>
  </si>
  <si>
    <t>BRUSELAS</t>
  </si>
  <si>
    <t>LIC. JOSE FRANCISCO PEREZ MUÑOZ</t>
  </si>
  <si>
    <t>NORA MARIA QUESADA CHAVARRIA</t>
  </si>
  <si>
    <t>2775</t>
  </si>
  <si>
    <t>02875</t>
  </si>
  <si>
    <t>MESETAS ABAJO</t>
  </si>
  <si>
    <t>2786</t>
  </si>
  <si>
    <t>2837</t>
  </si>
  <si>
    <t>COCOROCAS</t>
  </si>
  <si>
    <t>2989</t>
  </si>
  <si>
    <t>CARACOL NORTE</t>
  </si>
  <si>
    <t>3043</t>
  </si>
  <si>
    <t>LA FLOR DEL ROBLE</t>
  </si>
  <si>
    <t>3165</t>
  </si>
  <si>
    <t>I.D.A. GUADALUPE</t>
  </si>
  <si>
    <t>3230</t>
  </si>
  <si>
    <t>3262</t>
  </si>
  <si>
    <t>COTO 49</t>
  </si>
  <si>
    <t>3281</t>
  </si>
  <si>
    <t>PATIÑO</t>
  </si>
  <si>
    <t>3625</t>
  </si>
  <si>
    <t>LAS LOMAS DEL CAMARONCITO</t>
  </si>
  <si>
    <t>3633</t>
  </si>
  <si>
    <t>03405</t>
  </si>
  <si>
    <t>3703</t>
  </si>
  <si>
    <t>3716</t>
  </si>
  <si>
    <t>03410</t>
  </si>
  <si>
    <t>CUARROS</t>
  </si>
  <si>
    <t>3783</t>
  </si>
  <si>
    <t>03411</t>
  </si>
  <si>
    <t>CAPULIN</t>
  </si>
  <si>
    <t>3793</t>
  </si>
  <si>
    <t>03425</t>
  </si>
  <si>
    <t>4971</t>
  </si>
  <si>
    <t>03393</t>
  </si>
  <si>
    <t>TULËSI</t>
  </si>
  <si>
    <t>4972</t>
  </si>
  <si>
    <t>02475</t>
  </si>
  <si>
    <t>JAREY</t>
  </si>
  <si>
    <t>5308</t>
  </si>
  <si>
    <t>KARKO</t>
  </si>
  <si>
    <t>5313</t>
  </si>
  <si>
    <t>03390</t>
  </si>
  <si>
    <t>5523</t>
  </si>
  <si>
    <t>03400</t>
  </si>
  <si>
    <t>5560</t>
  </si>
  <si>
    <t>5802</t>
  </si>
  <si>
    <t>03398</t>
  </si>
  <si>
    <t>KJALARI</t>
  </si>
  <si>
    <t>5861</t>
  </si>
  <si>
    <t>03413</t>
  </si>
  <si>
    <t>JAMARI TÄWÄ</t>
  </si>
  <si>
    <t>6018</t>
  </si>
  <si>
    <t>COCOTSAKUBATA</t>
  </si>
  <si>
    <t>NIÑO JESUS DE BELEN</t>
  </si>
  <si>
    <t>6743</t>
  </si>
  <si>
    <t>ISELA MONGE MONGE</t>
  </si>
  <si>
    <t>MEIBEL PEREZ ALEXANDER</t>
  </si>
  <si>
    <t>ANDREA SOLANO AVENDAÑO</t>
  </si>
  <si>
    <t>BERLY MENDOZA QUIROS</t>
  </si>
  <si>
    <t>JORGE CASCANTE MORA</t>
  </si>
  <si>
    <t>PAOLA REGIDOR BARBOZA</t>
  </si>
  <si>
    <t>JUAN CARLOS CALDERON MORA</t>
  </si>
  <si>
    <t>ALLAN GARCIA CERDAS</t>
  </si>
  <si>
    <t>GRETTEL CASTRO ABARCA</t>
  </si>
  <si>
    <t>NORBERTO AGUILAR CHAVARRIA</t>
  </si>
  <si>
    <t>FREDDY SALAZAR ARIAS</t>
  </si>
  <si>
    <t>GERARDO PORRAS CASCANTE</t>
  </si>
  <si>
    <t>EVET GUTIERREZ QUIROS</t>
  </si>
  <si>
    <t>RAFAEL ROJAS MORALES</t>
  </si>
  <si>
    <t>RUTH MARY HIDALGO PORRAS</t>
  </si>
  <si>
    <t>GILBERTH MORA GRANADOS</t>
  </si>
  <si>
    <t>LEONOR LISETH GONZALEZ MORA</t>
  </si>
  <si>
    <t>LUIS APU GUTIERREZ</t>
  </si>
  <si>
    <t>FELINA SANCHEZ SOLIS</t>
  </si>
  <si>
    <t>EDGAR SEGURA VARGAS</t>
  </si>
  <si>
    <t>LUIS ANGEL ACHIO CHAVES</t>
  </si>
  <si>
    <t>YENDRIS ACOSTA CALDERON</t>
  </si>
  <si>
    <t>JORGE EDUARDO SALAS BENAVIDES</t>
  </si>
  <si>
    <t>ANA YORLENY BARRANTES GOMEZ</t>
  </si>
  <si>
    <t>JOSE ALBERTO FERNANDEZ RAMIREZ</t>
  </si>
  <si>
    <t>MARIA ANDREA CORRALES OVARES</t>
  </si>
  <si>
    <t>AMALIA GONZALEZ GODINEZ</t>
  </si>
  <si>
    <t>EMILCE TREJOS SOLIS</t>
  </si>
  <si>
    <t>JEANNETTE MORENO MENDOZA</t>
  </si>
  <si>
    <t>JOHNNY JIMENEZ FLORES</t>
  </si>
  <si>
    <t>PATRICIA ESPINOZA VARGAS</t>
  </si>
  <si>
    <t>MAGALLY CARVAJAL GONZALEZ</t>
  </si>
  <si>
    <t>LUIS EDUARDO QUESADA PERAZA</t>
  </si>
  <si>
    <t>MARIA ISABEL MARTINEZ CUBERO</t>
  </si>
  <si>
    <t>EVELYN FONSECA MADRIZ</t>
  </si>
  <si>
    <t>KARLA PEREIRA NAJERA</t>
  </si>
  <si>
    <t>MONICA PASOS MARTINEZ</t>
  </si>
  <si>
    <t>AMPARO MORA JARA</t>
  </si>
  <si>
    <t>LUIS OMAR SALAZAR TELLEZ</t>
  </si>
  <si>
    <t>ALEXANDER VARGAS MATA</t>
  </si>
  <si>
    <t>WENDY URBINA MENDEZ</t>
  </si>
  <si>
    <t>CARLOS QUINTANILLA ROJAS</t>
  </si>
  <si>
    <t>GRETTEL ARIAS AZOFEIFA</t>
  </si>
  <si>
    <t>DELMAR RAMIREZ MONGE</t>
  </si>
  <si>
    <t>MAYRA MORA ALVARADO</t>
  </si>
  <si>
    <t>JORGE MANUEL JIMENEZ OBREGON</t>
  </si>
  <si>
    <t>JAVIER ROSALES ROSALES</t>
  </si>
  <si>
    <t>GUSTAVO CHAVARRIA SERRANO</t>
  </si>
  <si>
    <t>MA. DE LOS ANGELES VALLES J.</t>
  </si>
  <si>
    <t>ANA LORENA SANCHEZ MARTINEZ</t>
  </si>
  <si>
    <t>ANNY VILLALOBOS ARIAS</t>
  </si>
  <si>
    <t>YENNER MORALES CAJINA</t>
  </si>
  <si>
    <t>TATIANA MORA SANDI</t>
  </si>
  <si>
    <t>ISABEL GOMEZ SOLERA</t>
  </si>
  <si>
    <t>ANA ISABEL DIAZ MORA</t>
  </si>
  <si>
    <t>CINDY GABRIELA VEGA CORRALES</t>
  </si>
  <si>
    <t>ERIKA BONILLA HOUDELATH</t>
  </si>
  <si>
    <t>ISAAC MORALES DIAZ</t>
  </si>
  <si>
    <t>JESUS GALLARDO ALMENGOR</t>
  </si>
  <si>
    <t>JEREMIAS NAVAS MENDEZ</t>
  </si>
  <si>
    <t>MARIA VERONICA PEREZ NUÑEZ</t>
  </si>
  <si>
    <t>CESAR CHARPENTIER QUIROS</t>
  </si>
  <si>
    <t>MARIA JESUS CASCANTE VILLAFUER</t>
  </si>
  <si>
    <t>MIRNA ZAPATA CHAVES</t>
  </si>
  <si>
    <t>JAIRO PIMENTEL GRANADOS</t>
  </si>
  <si>
    <t>WENDY CORTES OTAROLA</t>
  </si>
  <si>
    <t>RANDALL JIMENEZ HIDALGO</t>
  </si>
  <si>
    <t>LIDIETTE VILLAFUERTE ROJAS</t>
  </si>
  <si>
    <t>DIMAS JIMENEZ ROJAS</t>
  </si>
  <si>
    <t>JESUSITA TRIANA MORA</t>
  </si>
  <si>
    <t>JOSE ARNOLDO LOPEZ RUIZ</t>
  </si>
  <si>
    <t>ROSA COREA RODRIGUEZ</t>
  </si>
  <si>
    <t>FLORIBETH ACOSTA JIMENEZ</t>
  </si>
  <si>
    <t>CORINA GOMEZ MEZA</t>
  </si>
  <si>
    <t>SOBEYDA GARCIA BRICEÑO</t>
  </si>
  <si>
    <t>GRACE GAMBOA TOLEDO</t>
  </si>
  <si>
    <t>XINIA M. SALAZAR RAMIREZ</t>
  </si>
  <si>
    <t>JOSE A. ALVARADO MADRIGAL</t>
  </si>
  <si>
    <t>RANDALL LEON CHAVARRIA</t>
  </si>
  <si>
    <t>ALONSO LIZANO MORA</t>
  </si>
  <si>
    <t>REYNER PAEZ FERNANDEZ</t>
  </si>
  <si>
    <t>MARIANELA LARA MENDEZ</t>
  </si>
  <si>
    <t>MARJORIE GRANADOS ARCE</t>
  </si>
  <si>
    <t>EL HOYON</t>
  </si>
  <si>
    <t>00572</t>
  </si>
  <si>
    <t>03846</t>
  </si>
  <si>
    <t>03492</t>
  </si>
  <si>
    <t>03681</t>
  </si>
  <si>
    <t>03758</t>
  </si>
  <si>
    <t>03860</t>
  </si>
  <si>
    <t>01663</t>
  </si>
  <si>
    <t>03746</t>
  </si>
  <si>
    <t>03468</t>
  </si>
  <si>
    <t>PARAISO DE BANANITO</t>
  </si>
  <si>
    <t>02466</t>
  </si>
  <si>
    <t>03590</t>
  </si>
  <si>
    <t>03897</t>
  </si>
  <si>
    <t>03898</t>
  </si>
  <si>
    <t>03942</t>
  </si>
  <si>
    <t>03938</t>
  </si>
  <si>
    <t>04063</t>
  </si>
  <si>
    <t>04048</t>
  </si>
  <si>
    <t>04154</t>
  </si>
  <si>
    <t>04150</t>
  </si>
  <si>
    <t>04178</t>
  </si>
  <si>
    <t>00060</t>
  </si>
  <si>
    <t>CONEJITO SALTARIN</t>
  </si>
  <si>
    <t>AMERICAN INTERNACIONAL SCHOOL</t>
  </si>
  <si>
    <t>CENTRO DE FORMACION INTEGRAL DEL NIÑO</t>
  </si>
  <si>
    <t>ECOLOGICO LA BOCA DEL MONTE</t>
  </si>
  <si>
    <t>SISTEMA EDUCATIVO LOS DELFINES</t>
  </si>
  <si>
    <t>03409</t>
  </si>
  <si>
    <t>CASPARI MONTESSORI SCHOOL</t>
  </si>
  <si>
    <t>03415</t>
  </si>
  <si>
    <t>SAN CARLOS BORROMEO</t>
  </si>
  <si>
    <t>MILENA BRENES MONTERO</t>
  </si>
  <si>
    <t>JEHANINA FALLAS GONZALEZ</t>
  </si>
  <si>
    <t>MARITZA GOMEZ CERDAS</t>
  </si>
  <si>
    <t>VILMA DEL CARMEN MENDOZA YANES</t>
  </si>
  <si>
    <t>MARIA GAIRAUD ARAYA</t>
  </si>
  <si>
    <t>LIONEL HERNANDEZ GAMBOA</t>
  </si>
  <si>
    <t>HELLEN BOLAÑOS MORERA</t>
  </si>
  <si>
    <t>CATALINA NAVARRO PIEDRA</t>
  </si>
  <si>
    <t>GEORGINA MORERA HERNANDEZ</t>
  </si>
  <si>
    <t>FRANCINE VIQUEZ ARCE</t>
  </si>
  <si>
    <t>MELISSA ELIZONDO AGUERO</t>
  </si>
  <si>
    <t>SHIRLEY WELDY SALGUERA</t>
  </si>
  <si>
    <t>0713</t>
  </si>
  <si>
    <t>JOSE ANGEL PADILLA SOLIS</t>
  </si>
  <si>
    <t>BARRIO ALEMANIA</t>
  </si>
  <si>
    <t>ZEPHANIAH FARGUHARSON VASSELL</t>
  </si>
  <si>
    <t>0701</t>
  </si>
  <si>
    <t>3760</t>
  </si>
  <si>
    <t>POCHOTAL</t>
  </si>
  <si>
    <t>5690</t>
  </si>
  <si>
    <t>3817</t>
  </si>
  <si>
    <t>ARGENDORA</t>
  </si>
  <si>
    <t>0586</t>
  </si>
  <si>
    <t>CASPIROLA</t>
  </si>
  <si>
    <t>5333</t>
  </si>
  <si>
    <t>LIMONCITO DE CUTRIS</t>
  </si>
  <si>
    <t>5455</t>
  </si>
  <si>
    <t>3901</t>
  </si>
  <si>
    <t>SUAMPITO</t>
  </si>
  <si>
    <t>1710</t>
  </si>
  <si>
    <t>AGUAS NEGRAS</t>
  </si>
  <si>
    <t>1511</t>
  </si>
  <si>
    <t>LA ORQUIDEA</t>
  </si>
  <si>
    <t>1053</t>
  </si>
  <si>
    <t>YUAVIN</t>
  </si>
  <si>
    <t>5697</t>
  </si>
  <si>
    <t>BUKERI</t>
  </si>
  <si>
    <t>1969</t>
  </si>
  <si>
    <t>EL SEIS</t>
  </si>
  <si>
    <t>5696</t>
  </si>
  <si>
    <t>TSIOBATA</t>
  </si>
  <si>
    <t>02503</t>
  </si>
  <si>
    <t>03213</t>
  </si>
  <si>
    <t>03214</t>
  </si>
  <si>
    <t>03427</t>
  </si>
  <si>
    <t>03428</t>
  </si>
  <si>
    <t>03432</t>
  </si>
  <si>
    <t>RAMON ANTONIO TORRES SANCHEZ</t>
  </si>
  <si>
    <t>04086</t>
  </si>
  <si>
    <t>03625</t>
  </si>
  <si>
    <t>04002</t>
  </si>
  <si>
    <t>04006</t>
  </si>
  <si>
    <t>01128</t>
  </si>
  <si>
    <t>04108</t>
  </si>
  <si>
    <t>04115</t>
  </si>
  <si>
    <t>COLEGIO YURUSTI</t>
  </si>
  <si>
    <t>CENTRO EDUCATIVO FRAY FELIPE</t>
  </si>
  <si>
    <t>CENTRO EDUCATIVO BILINGÜE ILE</t>
  </si>
  <si>
    <t>CENTRO EDUCATIVO YORI</t>
  </si>
  <si>
    <t>VILLA ALEGRE</t>
  </si>
  <si>
    <t>03429</t>
  </si>
  <si>
    <t>03431</t>
  </si>
  <si>
    <t>03434</t>
  </si>
  <si>
    <t>ANA ISABEL GONZALEZ ALVAREZ</t>
  </si>
  <si>
    <t>03472</t>
  </si>
  <si>
    <t>03460</t>
  </si>
  <si>
    <t>03774</t>
  </si>
  <si>
    <t>03567</t>
  </si>
  <si>
    <t>03462</t>
  </si>
  <si>
    <t>03702</t>
  </si>
  <si>
    <t>03231</t>
  </si>
  <si>
    <t>03232</t>
  </si>
  <si>
    <t>03228</t>
  </si>
  <si>
    <t>03230</t>
  </si>
  <si>
    <t>03640</t>
  </si>
  <si>
    <t>03737</t>
  </si>
  <si>
    <t>03935</t>
  </si>
  <si>
    <t>03970</t>
  </si>
  <si>
    <t>03242</t>
  </si>
  <si>
    <t>04253</t>
  </si>
  <si>
    <t>00201</t>
  </si>
  <si>
    <t>03246</t>
  </si>
  <si>
    <t>03477</t>
  </si>
  <si>
    <t>03741</t>
  </si>
  <si>
    <t>03444</t>
  </si>
  <si>
    <t>03484</t>
  </si>
  <si>
    <t>03530</t>
  </si>
  <si>
    <t>03560</t>
  </si>
  <si>
    <t>03439</t>
  </si>
  <si>
    <t>03303</t>
  </si>
  <si>
    <t>03587</t>
  </si>
  <si>
    <t>03557</t>
  </si>
  <si>
    <t>03445</t>
  </si>
  <si>
    <t>03546</t>
  </si>
  <si>
    <t>03510</t>
  </si>
  <si>
    <t>03566</t>
  </si>
  <si>
    <t>03342</t>
  </si>
  <si>
    <t>03544</t>
  </si>
  <si>
    <t>03679</t>
  </si>
  <si>
    <t>03603</t>
  </si>
  <si>
    <t>03299</t>
  </si>
  <si>
    <t>03606</t>
  </si>
  <si>
    <t>03453</t>
  </si>
  <si>
    <t>03547</t>
  </si>
  <si>
    <t>03559</t>
  </si>
  <si>
    <t>03635</t>
  </si>
  <si>
    <t>03604</t>
  </si>
  <si>
    <t>03614</t>
  </si>
  <si>
    <t>03634</t>
  </si>
  <si>
    <t>03465</t>
  </si>
  <si>
    <t>03618</t>
  </si>
  <si>
    <t>04309</t>
  </si>
  <si>
    <t>03616</t>
  </si>
  <si>
    <t>03622</t>
  </si>
  <si>
    <t>03626</t>
  </si>
  <si>
    <t>03627</t>
  </si>
  <si>
    <t>03628</t>
  </si>
  <si>
    <t>03629</t>
  </si>
  <si>
    <t>03675</t>
  </si>
  <si>
    <t>03677</t>
  </si>
  <si>
    <t>03555</t>
  </si>
  <si>
    <t>03699</t>
  </si>
  <si>
    <t>03457</t>
  </si>
  <si>
    <t>03703</t>
  </si>
  <si>
    <t>03707</t>
  </si>
  <si>
    <t>03718</t>
  </si>
  <si>
    <t>03668</t>
  </si>
  <si>
    <t>03678</t>
  </si>
  <si>
    <t>03727</t>
  </si>
  <si>
    <t>03694</t>
  </si>
  <si>
    <t>03775</t>
  </si>
  <si>
    <t>03819</t>
  </si>
  <si>
    <t>03779</t>
  </si>
  <si>
    <t>03812</t>
  </si>
  <si>
    <t>03839</t>
  </si>
  <si>
    <t>03837</t>
  </si>
  <si>
    <t>03840</t>
  </si>
  <si>
    <t>03803</t>
  </si>
  <si>
    <t>03794</t>
  </si>
  <si>
    <t>03876</t>
  </si>
  <si>
    <t>04259</t>
  </si>
  <si>
    <t>03870</t>
  </si>
  <si>
    <t>03854</t>
  </si>
  <si>
    <t>03883</t>
  </si>
  <si>
    <t>03884</t>
  </si>
  <si>
    <t>03667</t>
  </si>
  <si>
    <t>03944</t>
  </si>
  <si>
    <t>03890</t>
  </si>
  <si>
    <t>03891</t>
  </si>
  <si>
    <t>03896</t>
  </si>
  <si>
    <t>03894</t>
  </si>
  <si>
    <t>03893</t>
  </si>
  <si>
    <t>04225</t>
  </si>
  <si>
    <t>03955</t>
  </si>
  <si>
    <t>03921</t>
  </si>
  <si>
    <t>03945</t>
  </si>
  <si>
    <t>03957</t>
  </si>
  <si>
    <t>03958</t>
  </si>
  <si>
    <t>03959</t>
  </si>
  <si>
    <t>03967</t>
  </si>
  <si>
    <t>03968</t>
  </si>
  <si>
    <t>03969</t>
  </si>
  <si>
    <t>03965</t>
  </si>
  <si>
    <t>03966</t>
  </si>
  <si>
    <t>04071</t>
  </si>
  <si>
    <t>03976</t>
  </si>
  <si>
    <t>03980</t>
  </si>
  <si>
    <t>03979</t>
  </si>
  <si>
    <t>04109</t>
  </si>
  <si>
    <t>04005</t>
  </si>
  <si>
    <t>04010</t>
  </si>
  <si>
    <t>04009</t>
  </si>
  <si>
    <t>03989</t>
  </si>
  <si>
    <t>04013</t>
  </si>
  <si>
    <t>04012</t>
  </si>
  <si>
    <t>04320</t>
  </si>
  <si>
    <t>04158</t>
  </si>
  <si>
    <t>04023</t>
  </si>
  <si>
    <t>04114</t>
  </si>
  <si>
    <t>04037</t>
  </si>
  <si>
    <t>04017</t>
  </si>
  <si>
    <t>04032</t>
  </si>
  <si>
    <t>04117</t>
  </si>
  <si>
    <t>03880</t>
  </si>
  <si>
    <t>04033</t>
  </si>
  <si>
    <t>04038</t>
  </si>
  <si>
    <t>04065</t>
  </si>
  <si>
    <t>04066</t>
  </si>
  <si>
    <t>04034</t>
  </si>
  <si>
    <t>04107</t>
  </si>
  <si>
    <t>04016</t>
  </si>
  <si>
    <t>04110</t>
  </si>
  <si>
    <t>04116</t>
  </si>
  <si>
    <t>04121</t>
  </si>
  <si>
    <t>03795</t>
  </si>
  <si>
    <t>04182</t>
  </si>
  <si>
    <t>04126</t>
  </si>
  <si>
    <t>04128</t>
  </si>
  <si>
    <t>04129</t>
  </si>
  <si>
    <t>04132</t>
  </si>
  <si>
    <t>04268</t>
  </si>
  <si>
    <t>04338</t>
  </si>
  <si>
    <t>04252</t>
  </si>
  <si>
    <t>04141</t>
  </si>
  <si>
    <t>04164</t>
  </si>
  <si>
    <t>04180</t>
  </si>
  <si>
    <t>04143</t>
  </si>
  <si>
    <t>04216</t>
  </si>
  <si>
    <t>04332</t>
  </si>
  <si>
    <t>04190</t>
  </si>
  <si>
    <t>04131</t>
  </si>
  <si>
    <t>04111</t>
  </si>
  <si>
    <t>04251</t>
  </si>
  <si>
    <t>04206</t>
  </si>
  <si>
    <t>04217</t>
  </si>
  <si>
    <t>04219</t>
  </si>
  <si>
    <t>04220</t>
  </si>
  <si>
    <t>CAI NIÑOS Y NIÑAS TRIUNFADORES</t>
  </si>
  <si>
    <t>04284</t>
  </si>
  <si>
    <t>04272</t>
  </si>
  <si>
    <t>04254</t>
  </si>
  <si>
    <t>04255</t>
  </si>
  <si>
    <t>04326</t>
  </si>
  <si>
    <t>04257</t>
  </si>
  <si>
    <t>04329</t>
  </si>
  <si>
    <t>04267</t>
  </si>
  <si>
    <t>04275</t>
  </si>
  <si>
    <t>04274</t>
  </si>
  <si>
    <t>04314</t>
  </si>
  <si>
    <t>04261</t>
  </si>
  <si>
    <t>04276</t>
  </si>
  <si>
    <t>04277</t>
  </si>
  <si>
    <t>04280</t>
  </si>
  <si>
    <t>04282</t>
  </si>
  <si>
    <t>04302</t>
  </si>
  <si>
    <t>04287</t>
  </si>
  <si>
    <t>04300</t>
  </si>
  <si>
    <t>04304</t>
  </si>
  <si>
    <t>04312</t>
  </si>
  <si>
    <t>04315</t>
  </si>
  <si>
    <t>04321</t>
  </si>
  <si>
    <t>04322</t>
  </si>
  <si>
    <t>04311</t>
  </si>
  <si>
    <t>04323</t>
  </si>
  <si>
    <t>04313</t>
  </si>
  <si>
    <t>04324</t>
  </si>
  <si>
    <t>04325</t>
  </si>
  <si>
    <t>04328</t>
  </si>
  <si>
    <t>04281</t>
  </si>
  <si>
    <t>04333</t>
  </si>
  <si>
    <t>Hom-
bres</t>
  </si>
  <si>
    <t>Mu-
jeres</t>
  </si>
  <si>
    <t>SAN JOSE OESTE</t>
  </si>
  <si>
    <t>SAN JOSE CENTRAL</t>
  </si>
  <si>
    <t>RAFAEL VARGAS QUIROS</t>
  </si>
  <si>
    <t>J.N. LOMAS DEL RIO</t>
  </si>
  <si>
    <t>J.N. RINCON GRANDE</t>
  </si>
  <si>
    <t>J.N. ANDRES BELLO LOPEZ</t>
  </si>
  <si>
    <t>REPUBLICA DE VENEZUELA</t>
  </si>
  <si>
    <t>GUACHIPELIN</t>
  </si>
  <si>
    <t>ISABEL LA CATOLICA</t>
  </si>
  <si>
    <t>EZEQUIEL MORALES AGUILAR</t>
  </si>
  <si>
    <t>REPUBLICA DE FRANCIA</t>
  </si>
  <si>
    <t>BENJAMIN HERRERA ANGULO</t>
  </si>
  <si>
    <t>JORGE VOLIO JIMENEZ</t>
  </si>
  <si>
    <t>FRANCISCO MORAZAN QUESADA</t>
  </si>
  <si>
    <t>SINAI</t>
  </si>
  <si>
    <t>HERNAN RODRIGUEZ RUIZ</t>
  </si>
  <si>
    <t>GRANDE DE TERRABA</t>
  </si>
  <si>
    <t>PATRIARCA SAN JOSE</t>
  </si>
  <si>
    <t>J.N. FELICITAS RAMIREZ VEGA</t>
  </si>
  <si>
    <t>J.N. JOSE JOAQUIN SALAS PEREZ</t>
  </si>
  <si>
    <t>J.N. SARCHI NORTE</t>
  </si>
  <si>
    <t>J.N. REPUBLICA DE COLOMBIA</t>
  </si>
  <si>
    <t>REPUBLICA DEL ECUADOR</t>
  </si>
  <si>
    <t>JACINTO AVILA ARAYA</t>
  </si>
  <si>
    <t>JOAQUIN LORENZO SANCHO QUESADA</t>
  </si>
  <si>
    <t>J.N. MANUEL BERNARDO GOMEZ</t>
  </si>
  <si>
    <t>PBRO. VENANCIO DE OÑA Y MARTINEZ</t>
  </si>
  <si>
    <t>ZONA NORTE-NORTE</t>
  </si>
  <si>
    <t>ALVARO PARIS STEFFENS</t>
  </si>
  <si>
    <t>ANA MARIA GUARDIA MORA</t>
  </si>
  <si>
    <t>CENTRAL SAN JOSE</t>
  </si>
  <si>
    <t>KILOMETRO UNO</t>
  </si>
  <si>
    <t>CENTRAL RIO CLARO</t>
  </si>
  <si>
    <t>JOSE GONZALO ACUÑA HERNANDEZ</t>
  </si>
  <si>
    <t>SULA</t>
  </si>
  <si>
    <t>MONSEÑOR JUAN VICENTE SOLIS FERNANDEZ</t>
  </si>
  <si>
    <t>ALFONSO MONGE RAMIREZ</t>
  </si>
  <si>
    <t>REPUBLICA DE CUBA</t>
  </si>
  <si>
    <t>PBRO. JOSE DEL OLMO</t>
  </si>
  <si>
    <t>DAVID MARIN HIDALGO</t>
  </si>
  <si>
    <t>BARRIO CANADA</t>
  </si>
  <si>
    <t>REPUBLICA DE URUGUAY</t>
  </si>
  <si>
    <t>FEDERICO GUTIERREZ BRAUN</t>
  </si>
  <si>
    <t>RIO GRANDE</t>
  </si>
  <si>
    <t>LORENZO GONZALEZ ARGUEDAS</t>
  </si>
  <si>
    <t>JUAN JOSE VALVERDE MADRIGAL</t>
  </si>
  <si>
    <t>FELIX ANGEL SALAS CABEZAS</t>
  </si>
  <si>
    <t>JULIO ULATE GONZALEZ</t>
  </si>
  <si>
    <t>01151</t>
  </si>
  <si>
    <t>2244</t>
  </si>
  <si>
    <t>FINCA SIETE</t>
  </si>
  <si>
    <t>ABRAHAM PANIAGUA NUÑEZ</t>
  </si>
  <si>
    <t>RINCON DE OROZCO</t>
  </si>
  <si>
    <t>FERMIN RODRIGUEZ CORDERO</t>
  </si>
  <si>
    <t>DANIEL SOLORZANO MURILLO</t>
  </si>
  <si>
    <t>FELIX VILLALOBOS VARGAS</t>
  </si>
  <si>
    <t>SAN RAMON DE RIO CLARO</t>
  </si>
  <si>
    <t>FILA GUINEA</t>
  </si>
  <si>
    <t>CARLOS MARIA VASQUEZ ROJAS</t>
  </si>
  <si>
    <t>SAN RAMON NORTE</t>
  </si>
  <si>
    <t>LAS VEGAS DE RIO ABROJO</t>
  </si>
  <si>
    <t>LA FLOR DE BAHIA</t>
  </si>
  <si>
    <t>SIMON BOLIVAR</t>
  </si>
  <si>
    <t>EL CRUCE DE CIRRI</t>
  </si>
  <si>
    <t>I.D.A. JORON</t>
  </si>
  <si>
    <t>EL AGUILA</t>
  </si>
  <si>
    <t>TERRABA</t>
  </si>
  <si>
    <t>ROSARIO ARRONIZ</t>
  </si>
  <si>
    <t>JERUSALEN 3M</t>
  </si>
  <si>
    <t>BAHIA DE PAVON</t>
  </si>
  <si>
    <t>1974</t>
  </si>
  <si>
    <t>SANTA LUCIA DE PEJIBAYE</t>
  </si>
  <si>
    <t>01946</t>
  </si>
  <si>
    <t>1576</t>
  </si>
  <si>
    <t>JOSE SANCHEZ CHAVARRIA</t>
  </si>
  <si>
    <t>SECTOR ANGELES</t>
  </si>
  <si>
    <t>RIO SALTO</t>
  </si>
  <si>
    <t>KILOMETRO SIETE</t>
  </si>
  <si>
    <t>CIUDADELA GONZALEZ</t>
  </si>
  <si>
    <t>QUIZARRA</t>
  </si>
  <si>
    <t>EL ABANICO</t>
  </si>
  <si>
    <t>FERNANDO CASTRO LOPEZ</t>
  </si>
  <si>
    <t>EL JAUURI</t>
  </si>
  <si>
    <t>TOBIAS MONTERO CASCANTE</t>
  </si>
  <si>
    <t>COTO 58-59</t>
  </si>
  <si>
    <t>RIO INCENDIO</t>
  </si>
  <si>
    <t>1424</t>
  </si>
  <si>
    <t>02461</t>
  </si>
  <si>
    <t>0729</t>
  </si>
  <si>
    <t>LA NUEVA HORTENSIA</t>
  </si>
  <si>
    <t>02510</t>
  </si>
  <si>
    <t>1810</t>
  </si>
  <si>
    <t>CUESTA DE MORAS</t>
  </si>
  <si>
    <t>02513</t>
  </si>
  <si>
    <t>1820</t>
  </si>
  <si>
    <t>2811</t>
  </si>
  <si>
    <t>LA FRESCA</t>
  </si>
  <si>
    <t>EL SANDALO</t>
  </si>
  <si>
    <t>JAIME GUTIERREZ BROWN</t>
  </si>
  <si>
    <t>KILOMETRO 16</t>
  </si>
  <si>
    <t>FILA DE MENDEZ</t>
  </si>
  <si>
    <t>JUAN ALVAREZ AZOFEIFA</t>
  </si>
  <si>
    <t>MAL PAIS</t>
  </si>
  <si>
    <t>3913</t>
  </si>
  <si>
    <t>0585</t>
  </si>
  <si>
    <t>ZONCUANO</t>
  </si>
  <si>
    <t>ABROJO GUAYMI</t>
  </si>
  <si>
    <t>LAS MARIAS</t>
  </si>
  <si>
    <t>DOS BRAZOS DE RIO TIGRE</t>
  </si>
  <si>
    <t>DIVISION</t>
  </si>
  <si>
    <t>1883</t>
  </si>
  <si>
    <t>0572</t>
  </si>
  <si>
    <t>SEVILLA</t>
  </si>
  <si>
    <t>IGNACIO DURAN VEGA</t>
  </si>
  <si>
    <t>CONCEPCION DE PAQUERA</t>
  </si>
  <si>
    <t>KILOMETRO 20</t>
  </si>
  <si>
    <t>MÄDÄRIBOTDÄ</t>
  </si>
  <si>
    <t>JOSE VALENCIANO ARRIETA</t>
  </si>
  <si>
    <t>0776</t>
  </si>
  <si>
    <t>03008</t>
  </si>
  <si>
    <t>3457</t>
  </si>
  <si>
    <t>03052</t>
  </si>
  <si>
    <t>0523</t>
  </si>
  <si>
    <t>3842</t>
  </si>
  <si>
    <t>03069</t>
  </si>
  <si>
    <t>5563</t>
  </si>
  <si>
    <t>RIO MARZO</t>
  </si>
  <si>
    <t>ANGELES NORTE</t>
  </si>
  <si>
    <t>3616</t>
  </si>
  <si>
    <t>PUERTO LINDO</t>
  </si>
  <si>
    <t>5310</t>
  </si>
  <si>
    <t>1259</t>
  </si>
  <si>
    <t>BALBOA</t>
  </si>
  <si>
    <t>03443</t>
  </si>
  <si>
    <t>2806</t>
  </si>
  <si>
    <t>JUAN RAFAEL JIMENEZ GRANADOS</t>
  </si>
  <si>
    <t>5958</t>
  </si>
  <si>
    <t>1441</t>
  </si>
  <si>
    <t>3140</t>
  </si>
  <si>
    <t>LA CHACARITA</t>
  </si>
  <si>
    <t>03447</t>
  </si>
  <si>
    <t>3203</t>
  </si>
  <si>
    <t>03448</t>
  </si>
  <si>
    <t>3119</t>
  </si>
  <si>
    <t>FINCA JALACA</t>
  </si>
  <si>
    <t>03449</t>
  </si>
  <si>
    <t>03450</t>
  </si>
  <si>
    <t>0697</t>
  </si>
  <si>
    <t>2165</t>
  </si>
  <si>
    <t>EL GASPAR</t>
  </si>
  <si>
    <t>2106</t>
  </si>
  <si>
    <t>03454</t>
  </si>
  <si>
    <t>3566</t>
  </si>
  <si>
    <t>DELTA</t>
  </si>
  <si>
    <t>3898</t>
  </si>
  <si>
    <t>I.D.A. LA JABALINA</t>
  </si>
  <si>
    <t>03459</t>
  </si>
  <si>
    <t>0344</t>
  </si>
  <si>
    <t>ESPAÑA</t>
  </si>
  <si>
    <t>5516</t>
  </si>
  <si>
    <t>REPUBLICA DEL PERU-VITALIA MADRIGAL A.</t>
  </si>
  <si>
    <t>03461</t>
  </si>
  <si>
    <t>2569</t>
  </si>
  <si>
    <t>NUEVO COLON</t>
  </si>
  <si>
    <t>0996</t>
  </si>
  <si>
    <t>03463</t>
  </si>
  <si>
    <t>3247</t>
  </si>
  <si>
    <t>ESTERO REAL</t>
  </si>
  <si>
    <t>6688</t>
  </si>
  <si>
    <t>RIO SAN CARLOS SECTOR ESTE</t>
  </si>
  <si>
    <t>1014</t>
  </si>
  <si>
    <t>VALENCIA</t>
  </si>
  <si>
    <t>03469</t>
  </si>
  <si>
    <t>3810</t>
  </si>
  <si>
    <t>03470</t>
  </si>
  <si>
    <t>0759</t>
  </si>
  <si>
    <t>03475</t>
  </si>
  <si>
    <t>03476</t>
  </si>
  <si>
    <t>6651</t>
  </si>
  <si>
    <t>ASENTAMIENTO EL GALLO</t>
  </si>
  <si>
    <t>6401</t>
  </si>
  <si>
    <t>TAMIJU</t>
  </si>
  <si>
    <t>03483</t>
  </si>
  <si>
    <t>03490</t>
  </si>
  <si>
    <t>PAULA JIMENEZ CHINCHILLA</t>
  </si>
  <si>
    <t>MAUREEN VILLEGAS CARVAJAL</t>
  </si>
  <si>
    <t>SHIRLEY GUEVARA NUÑEZ</t>
  </si>
  <si>
    <t>COLONIA KENNEDY</t>
  </si>
  <si>
    <t>HEIDY LORENA LUNA RAMIREZ</t>
  </si>
  <si>
    <t>RIO ORO</t>
  </si>
  <si>
    <t>RONNY GUTIERREZ TORUÑO</t>
  </si>
  <si>
    <t>FRANCISCO JOSE VARGAS GUERRERO</t>
  </si>
  <si>
    <t>EL CACAO</t>
  </si>
  <si>
    <t>EL MESON</t>
  </si>
  <si>
    <t>BARRIO SAN JOSE</t>
  </si>
  <si>
    <t>CENTRO</t>
  </si>
  <si>
    <t>PALMARES-CENTRO</t>
  </si>
  <si>
    <t>ALVARO IVAN CHACON SABORIO</t>
  </si>
  <si>
    <t>EL TEJAR</t>
  </si>
  <si>
    <t>NINOSKA MONCADA QUIROS</t>
  </si>
  <si>
    <t>SALITRILLO</t>
  </si>
  <si>
    <t>BARREAL</t>
  </si>
  <si>
    <t>LAGUNILLA</t>
  </si>
  <si>
    <t>YANCY SILENI MENDOZA LOPEZ</t>
  </si>
  <si>
    <t>CLAUDIA RODRIGUEZ CARVAJAL</t>
  </si>
  <si>
    <t>KEMBLY CARVAJAL SOTO</t>
  </si>
  <si>
    <t>FLANDER GONZALEZ SALGADO</t>
  </si>
  <si>
    <t>LUISA BUSTOS QUIROS</t>
  </si>
  <si>
    <t>CESAR VEGA BARRIOS</t>
  </si>
  <si>
    <t>YANSY ALPIZAR JIMENEZ</t>
  </si>
  <si>
    <t>KATTHYA PIZARRO ARIAS</t>
  </si>
  <si>
    <t>WALTER RODRIGUEZ JARA</t>
  </si>
  <si>
    <t>MARIANA ROJAS VARGAS</t>
  </si>
  <si>
    <t>MARIA DE LOS ANGELES CAMPOS</t>
  </si>
  <si>
    <t>WILLIAM GAMBOA CALDERON</t>
  </si>
  <si>
    <t>KATTIA MA.MARITINEZ SEGURA</t>
  </si>
  <si>
    <t>JESSICA BADILLA RODRIGUEZ</t>
  </si>
  <si>
    <t>SINDY MURILLO CASTILLO</t>
  </si>
  <si>
    <t>NANCES</t>
  </si>
  <si>
    <t>LORENA FERNANDEZ SABALA</t>
  </si>
  <si>
    <t>VIVIAN VEGA CASTRO</t>
  </si>
  <si>
    <t>GABRIELA ESTRADA QUIROS</t>
  </si>
  <si>
    <t>KARLA PRADO FALLAS</t>
  </si>
  <si>
    <t>HERNAN RAMIREZ JARA</t>
  </si>
  <si>
    <t>GUADALUPE ZUÑIGA NUÑEZ</t>
  </si>
  <si>
    <t>SANDY FERNANDEZ JARA</t>
  </si>
  <si>
    <t>MEILIN RODRIGUEZ BOLAÑOS</t>
  </si>
  <si>
    <t>ROY JIMENEZ MADRIGAL</t>
  </si>
  <si>
    <t>MARVIN DELGADO SANDI</t>
  </si>
  <si>
    <t>DENIA BERMUDEZ ESPINOZA</t>
  </si>
  <si>
    <t>EMPERATRIZ GONZALEZ GUTIERREZ</t>
  </si>
  <si>
    <t>LOURDES RODRIGUEZ VILLALOBOS</t>
  </si>
  <si>
    <t>MA. ALEJANDRA RODRIGUEZ BARRAN</t>
  </si>
  <si>
    <t>YADIRA RODRIGUEZ ZUÑIGA</t>
  </si>
  <si>
    <t>DALIS SEGURA ABARCA</t>
  </si>
  <si>
    <t>HENRY JAVIER SOTO MAYORGA</t>
  </si>
  <si>
    <t>EDUARDO MORA FERNANDEZ</t>
  </si>
  <si>
    <t>RANDIN GRANADOS MOYA</t>
  </si>
  <si>
    <t>MARISOL SOLANO MARTINEZ</t>
  </si>
  <si>
    <t>SANDRA TENCIO CORDERO</t>
  </si>
  <si>
    <t>ANA BEATRIZ TREJOS PRADO</t>
  </si>
  <si>
    <t>VERA CALVO SANCHEZ</t>
  </si>
  <si>
    <t>CERRO PLANO</t>
  </si>
  <si>
    <t>LYENER QUESADA GUZMAN</t>
  </si>
  <si>
    <t>DANITZA RODRIGUEZ CASTILLO</t>
  </si>
  <si>
    <t>KAREN VARGAS CORDERO</t>
  </si>
  <si>
    <t>ARIZONA</t>
  </si>
  <si>
    <t>ANGELITA LOPEZ TAPIA</t>
  </si>
  <si>
    <t>MARIA DEL C. MORALES ROSALES</t>
  </si>
  <si>
    <t>LUZ MARINA ULLOA VINDAS</t>
  </si>
  <si>
    <t>KATTIA FONSECA CHACON</t>
  </si>
  <si>
    <t>HEINER VIALES VARGAS</t>
  </si>
  <si>
    <t>CAROLINA PIEDRA JIMENEZ</t>
  </si>
  <si>
    <t>YOLANDA SALAZAR SANCHEZ</t>
  </si>
  <si>
    <t>INES VALDEZ CONCEPCION</t>
  </si>
  <si>
    <t>MARA VELITT LORIA LOPEZ</t>
  </si>
  <si>
    <t>YOLANDA MASIS CALVO</t>
  </si>
  <si>
    <t>JUAN CARLOS NAVARRO VALVERDE</t>
  </si>
  <si>
    <t>JOSE ALEJANDRO MORA MORALES</t>
  </si>
  <si>
    <t>VIVIANA HERRERA RAMIREZ</t>
  </si>
  <si>
    <t>CRISTER GUADAMUZ RODRIGUEZ</t>
  </si>
  <si>
    <t>ALEX ALFARO LOPEZ</t>
  </si>
  <si>
    <t>MARITZA LOPEZ ESPINOZA</t>
  </si>
  <si>
    <t>YORLENY MARIA UGALDE MONTOYA</t>
  </si>
  <si>
    <t>ADRIANA BRENES PARAJELES</t>
  </si>
  <si>
    <t>ERIKA GONZALEZ QUESADA</t>
  </si>
  <si>
    <t>DANA VARGAS SALAZAR</t>
  </si>
  <si>
    <t>HERALD CAMPOS MONGE</t>
  </si>
  <si>
    <t>LUIS ARMANDO SEQUEIRA OROZCO</t>
  </si>
  <si>
    <t>LEIBIS GDO. SANCHEZ JIMENEZ</t>
  </si>
  <si>
    <t>ALICIA ARAYA DURAN</t>
  </si>
  <si>
    <t>LUIS ROJAS CASTRO</t>
  </si>
  <si>
    <t>EDWIN FALLAS CECILIANO</t>
  </si>
  <si>
    <t>MARGARITA MADRIGAL JIMENEZ</t>
  </si>
  <si>
    <t>EULIN PATRICIA CHACON GAMBOA</t>
  </si>
  <si>
    <t>KARLA BRADE JIMENEZ</t>
  </si>
  <si>
    <t>MARLY VENEGAS BARRANTES</t>
  </si>
  <si>
    <t>RUDY VILLALOBOS OVARES</t>
  </si>
  <si>
    <t>DELIA CAMPOS SANTAMARIA</t>
  </si>
  <si>
    <t>RODOLFO PEREZ MATARRITA</t>
  </si>
  <si>
    <t>SHIRLEY ZAMORA CHAVES</t>
  </si>
  <si>
    <t>ROXANA RODRIGUEZ ALFARO</t>
  </si>
  <si>
    <t>ELIBETH CHEVEZ BUSTOS</t>
  </si>
  <si>
    <t>LUIS RICARDO CHAVES A.</t>
  </si>
  <si>
    <t>PALMITAL</t>
  </si>
  <si>
    <t>OSCAR SANCHEZ VASQUEZ</t>
  </si>
  <si>
    <t>GUSTAVO JIMENEZ VALERIN</t>
  </si>
  <si>
    <t>LUCIA CORDERO NAVARRO</t>
  </si>
  <si>
    <t>CHANNEL CHAVES RODRIGUEZ</t>
  </si>
  <si>
    <t>JACQUELINE BRENES WEST</t>
  </si>
  <si>
    <t>DOUGLAS HERNANDEZ VALVERDE</t>
  </si>
  <si>
    <t>KENDER ULATE OBANDO</t>
  </si>
  <si>
    <t>JOHNNY SANCHEZ FERNANDEZ</t>
  </si>
  <si>
    <t>JACQUELINE CALVO RIVERA</t>
  </si>
  <si>
    <t>YADIRA CHAVARRIA QUESADA</t>
  </si>
  <si>
    <t>LAS PARCELAS</t>
  </si>
  <si>
    <t>STEPHANIE VILLALOBOS AZOFEIFA</t>
  </si>
  <si>
    <t>CINDY ORTEGA QUIROS</t>
  </si>
  <si>
    <t>WARNER ROJAS ARIAS</t>
  </si>
  <si>
    <t>MARCIAL CHAVARRIA VILLEGAS</t>
  </si>
  <si>
    <t>ANA DAYANA JIMENEZ JIMENEZ</t>
  </si>
  <si>
    <t>LAUREN CUBILLO HERNANDEZ</t>
  </si>
  <si>
    <t>ISABEL VASQUEZ CHACON</t>
  </si>
  <si>
    <t>SILVIA SOLORZANO CHACON</t>
  </si>
  <si>
    <t>KENDAR NUÑEZ DELGADO</t>
  </si>
  <si>
    <t>JAIRO MURILLO GONZALEZ</t>
  </si>
  <si>
    <t>NERGIVIA CHAVES CRUZ</t>
  </si>
  <si>
    <t>ANA YANCI JIMENEZ LOPEZ</t>
  </si>
  <si>
    <t>HECTOR CARRERA RODRIGUEZ</t>
  </si>
  <si>
    <t>FREDDY BEJARANO RODRIGUEZ</t>
  </si>
  <si>
    <t>FERNANDO MENDOZA PALACIOS</t>
  </si>
  <si>
    <t>MARIA L. ARAYA BARRANTES</t>
  </si>
  <si>
    <t>MARLON SALAS CESPEDES</t>
  </si>
  <si>
    <t>LUCIA MARIA VADO CASTRO</t>
  </si>
  <si>
    <t>JANNSON QUIROS HERNANDEZ</t>
  </si>
  <si>
    <t>MIRNA REBECA LOPEZ QUESADA</t>
  </si>
  <si>
    <t>JENARO OCAMPO ESTRADA</t>
  </si>
  <si>
    <t>EIDANIA ARIAS LOPEZ</t>
  </si>
  <si>
    <t>ROSIBEL CHACON BARBOZA</t>
  </si>
  <si>
    <t>CANDY LOPEZ ALFARO</t>
  </si>
  <si>
    <t>MARIA JESUS CRUZ LOPEZ</t>
  </si>
  <si>
    <t>SANDRO RODRIGUEZ LUPARIO</t>
  </si>
  <si>
    <t>YAHAIRA MORA BLANCO</t>
  </si>
  <si>
    <t>YERLI SANCHEZ VEGA</t>
  </si>
  <si>
    <t>PALO SECO</t>
  </si>
  <si>
    <t>JOSE ENRIQUE ALVARADO QUIROS</t>
  </si>
  <si>
    <t>IVANNIA BARRANTES VARGAS</t>
  </si>
  <si>
    <t>JESUS CASCANTE CHAVES</t>
  </si>
  <si>
    <t>DAMARIS ROBLES ANCHIA</t>
  </si>
  <si>
    <t>LIDIETH CUBERO GONZALEZ</t>
  </si>
  <si>
    <t>IVANNIA PATRICIA DIAZ ROJAS</t>
  </si>
  <si>
    <t>PASTOR ANTONIO LOPEZ VICTORIA</t>
  </si>
  <si>
    <t>JORGE DAVID ORTIZ MEZA</t>
  </si>
  <si>
    <t>WILLIAM EDUARTE OVIEDO</t>
  </si>
  <si>
    <t>MAURICIO ALVAREZ CASTANEDA</t>
  </si>
  <si>
    <t>ANABEL NAVARRO MATAMOROS</t>
  </si>
  <si>
    <t>BEATRIZ CHAVES PANIAGUA</t>
  </si>
  <si>
    <t>SERGIO BEITA LIZCANO</t>
  </si>
  <si>
    <t>YUNIER CHINCHILLA JIMENEZ</t>
  </si>
  <si>
    <t>RIGOBERTO AGUILAR ALVARADO</t>
  </si>
  <si>
    <t>ALEXIS RODRIGUEZ BADILLA</t>
  </si>
  <si>
    <t>LINETH JIMENEZ SANCHEZ</t>
  </si>
  <si>
    <t>ERIC JIMENEZ MADRIGAL</t>
  </si>
  <si>
    <t>ROSAIDA VINDAS CHAVES</t>
  </si>
  <si>
    <t>JENNY GONZALEZ ALFARO</t>
  </si>
  <si>
    <t>VIANEY ALVAREZ CAMPOS</t>
  </si>
  <si>
    <t>LAUREN BLANCO SALAZAR</t>
  </si>
  <si>
    <t>YORLE UGALDE MORERA</t>
  </si>
  <si>
    <t>LUZ MARINA QUINTERO RIOS</t>
  </si>
  <si>
    <t>OVIDIO RODRIGUEZ TORRES</t>
  </si>
  <si>
    <t>ROSALYN SIBAJA GOMEZ</t>
  </si>
  <si>
    <t>IVETH LOPEZ ROJAS</t>
  </si>
  <si>
    <t>LUIS GUSTAVO ALFARO SOTO</t>
  </si>
  <si>
    <t>YENDRI JUAREZ HIDALGO</t>
  </si>
  <si>
    <t>ANITA AGUILAR MENA</t>
  </si>
  <si>
    <t>ANGELA OSORNO CAMACHO</t>
  </si>
  <si>
    <t>MARIA MERCEDES CORTES RUIZ</t>
  </si>
  <si>
    <t>JOHANNA CAMBRONERO GUIDO</t>
  </si>
  <si>
    <t>OLGA CAMPOS GONZALEZ</t>
  </si>
  <si>
    <t>ARLEY HERRERA UGALDE</t>
  </si>
  <si>
    <t>DAUBE ESPINOZA UGALDE</t>
  </si>
  <si>
    <t>BOCA DE LA CEIBA</t>
  </si>
  <si>
    <t>VIVIANA ALVAREZ GUTIERREZ</t>
  </si>
  <si>
    <t>KARINA GRIJALBA CONTRERAS</t>
  </si>
  <si>
    <t>YAZMINA SANCHEZ CHAVERRI</t>
  </si>
  <si>
    <t>JULIETA BARBOZA VALVERDE</t>
  </si>
  <si>
    <t>YENORY BRYAN JENKINS</t>
  </si>
  <si>
    <t>JULIO ACOSTA GARCIA</t>
  </si>
  <si>
    <t>04030</t>
  </si>
  <si>
    <t>03598</t>
  </si>
  <si>
    <t>03974</t>
  </si>
  <si>
    <t>04175</t>
  </si>
  <si>
    <t>02103</t>
  </si>
  <si>
    <t>04319</t>
  </si>
  <si>
    <t>04310</t>
  </si>
  <si>
    <t>04245</t>
  </si>
  <si>
    <t>CATOLICA ACTIVA</t>
  </si>
  <si>
    <t>BRITANICO DE COSTA RICA</t>
  </si>
  <si>
    <t>COUNTRY DAY SCHOOL</t>
  </si>
  <si>
    <t>COLEGIO BILINGÜE SAN RAMON</t>
  </si>
  <si>
    <t>SANTA MARIA GORETTY</t>
  </si>
  <si>
    <t>CENTRO INTEGRAL DE EDUCACION PRIVADA</t>
  </si>
  <si>
    <t>VALLE AZUL-HORARIO DIFERENCIADO</t>
  </si>
  <si>
    <t>JARDIN INFANTIL DEL I.N.S.</t>
  </si>
  <si>
    <t>JARDIN INFANTIL INTEGRAL BORBOLETA</t>
  </si>
  <si>
    <t>BERKELEY ACADEMY</t>
  </si>
  <si>
    <t>INSTITUTO EDUCATIVO ABC</t>
  </si>
  <si>
    <t>MARIA MONTSERRAT</t>
  </si>
  <si>
    <t>COSTA RICA INTERNATIONAL ACADEMY</t>
  </si>
  <si>
    <t>ARANDU SCHOOL</t>
  </si>
  <si>
    <t>KREATIVE STEPS MONTESSORI</t>
  </si>
  <si>
    <t>03440</t>
  </si>
  <si>
    <t>BARRIO ESCALANTE</t>
  </si>
  <si>
    <t>LAS ACACIAS</t>
  </si>
  <si>
    <t>LAURA CALDERON ALVARADO</t>
  </si>
  <si>
    <t>MARIANELLA HERNANDEZ CORDERO</t>
  </si>
  <si>
    <t>ALEXIS PAEZ OVARES</t>
  </si>
  <si>
    <t>ROHRMOSER</t>
  </si>
  <si>
    <t>MARIA DE LOS A. BEJARANO IZABA</t>
  </si>
  <si>
    <t>JUSTO OROZCO ALVAREZ</t>
  </si>
  <si>
    <t>LORENA RAMIREZ BUSTAMANTE</t>
  </si>
  <si>
    <t>SILVIA ULATE OVIEDO</t>
  </si>
  <si>
    <t>SHARON LLACH BARRANTES</t>
  </si>
  <si>
    <t>MARICRUZ SOLIS VARGAS</t>
  </si>
  <si>
    <t>LA AGONIA</t>
  </si>
  <si>
    <t>LEYLA MONTERO GUZMAN</t>
  </si>
  <si>
    <t>SILVIA HERNANDEZ PEREZ</t>
  </si>
  <si>
    <t>LOMAS AYARCO</t>
  </si>
  <si>
    <t>BARRIO CEDRAL</t>
  </si>
  <si>
    <t>LOMAS DE TEPEYAC</t>
  </si>
  <si>
    <t>LOS GUIDOS</t>
  </si>
  <si>
    <t>LOMAS DE AYARCO SUR</t>
  </si>
  <si>
    <t>JARDINES DE CASCAJAL</t>
  </si>
  <si>
    <t>KILOMETRO</t>
  </si>
  <si>
    <t>CALLE AL CEMENTERIO</t>
  </si>
  <si>
    <t>CONDEGA</t>
  </si>
  <si>
    <t>MUSMANI</t>
  </si>
  <si>
    <t>BARRIO ESPAÑA</t>
  </si>
  <si>
    <t>CENTRAL</t>
  </si>
  <si>
    <t>ROSA MARIA ROJAS RAMIREZ</t>
  </si>
  <si>
    <t>URBANIZACION EL VALLE</t>
  </si>
  <si>
    <t>RONALD RODRIGUEZ MENDOZA</t>
  </si>
  <si>
    <t>PRADOS</t>
  </si>
  <si>
    <t>COOPEVIGUA #1</t>
  </si>
  <si>
    <t>CYNTHIA BERMUDEZ ALFARO</t>
  </si>
  <si>
    <t>MONTUFAR</t>
  </si>
  <si>
    <t>VILMA SOLIS JIMENEZ</t>
  </si>
  <si>
    <t>BARRIO EL MOLINO</t>
  </si>
  <si>
    <t>CIUDADELA HATILLO 2</t>
  </si>
  <si>
    <t>EL CALVARIO</t>
  </si>
  <si>
    <t>GRETTEL MIRANDA VILLALTA</t>
  </si>
  <si>
    <t>RIO VERDE</t>
  </si>
  <si>
    <t>ARENILLA</t>
  </si>
  <si>
    <t>BARRIO GALVEZ</t>
  </si>
  <si>
    <t>CARRILLOS BAJOS</t>
  </si>
  <si>
    <t>SAN MIGUELITO</t>
  </si>
  <si>
    <t>SABORIO PASO ANCHO</t>
  </si>
  <si>
    <t>SAN RAMON TRES RIOS</t>
  </si>
  <si>
    <t>BARRIO ASIS</t>
  </si>
  <si>
    <t>COLORADITO</t>
  </si>
  <si>
    <t>SANTA ANA CENTRO</t>
  </si>
  <si>
    <t>ANA VIRGINIA LEON AZOFEIFA</t>
  </si>
  <si>
    <t>KATTYA CASTRO FERNANDEZ</t>
  </si>
  <si>
    <t>KOROBO</t>
  </si>
  <si>
    <t>URBANIZACION LA FLOR</t>
  </si>
  <si>
    <t>TRES RIOS CENTRO</t>
  </si>
  <si>
    <t>EL CUADRANTE</t>
  </si>
  <si>
    <t>RESIDENCIA LA COLINA</t>
  </si>
  <si>
    <t>VILLAS ALICANTE</t>
  </si>
  <si>
    <t>MARIA GABRIELA MARTINEZ FLORES</t>
  </si>
  <si>
    <t>04341</t>
  </si>
  <si>
    <t>ADRIANA RAMIREZ SANCHEZ</t>
  </si>
  <si>
    <t>04340</t>
  </si>
  <si>
    <t>Ubicación (PR/CA/DI):</t>
  </si>
  <si>
    <t>CUADRO 1</t>
  </si>
  <si>
    <t>CUADRO 2</t>
  </si>
  <si>
    <t>CUADRO 3</t>
  </si>
  <si>
    <t>CUADRO 4</t>
  </si>
  <si>
    <t>CUADRO 5</t>
  </si>
  <si>
    <t>Teléfono:</t>
  </si>
  <si>
    <t>0511</t>
  </si>
  <si>
    <t>LEANDRO FONSECA NARANJO</t>
  </si>
  <si>
    <t>0517</t>
  </si>
  <si>
    <t>JOCOTAL ABAJO</t>
  </si>
  <si>
    <t>0527</t>
  </si>
  <si>
    <t>01911</t>
  </si>
  <si>
    <t>LA MESA</t>
  </si>
  <si>
    <t>0540</t>
  </si>
  <si>
    <t>03245</t>
  </si>
  <si>
    <t>JESUS QUESADA ALVARADO</t>
  </si>
  <si>
    <t>02657</t>
  </si>
  <si>
    <t>0668</t>
  </si>
  <si>
    <t>MANUEL ANTONIO BUSTAMANTE VARGAS</t>
  </si>
  <si>
    <t>0679</t>
  </si>
  <si>
    <t>PEDERNAL</t>
  </si>
  <si>
    <t>0715</t>
  </si>
  <si>
    <t>NARANJAL</t>
  </si>
  <si>
    <t>0749</t>
  </si>
  <si>
    <t>LOS MADEROS</t>
  </si>
  <si>
    <t>0750</t>
  </si>
  <si>
    <t>02206</t>
  </si>
  <si>
    <t>0766</t>
  </si>
  <si>
    <t>EL CAMPO</t>
  </si>
  <si>
    <t>0777</t>
  </si>
  <si>
    <t>02829</t>
  </si>
  <si>
    <t>OASIS</t>
  </si>
  <si>
    <t>0810</t>
  </si>
  <si>
    <t>03506</t>
  </si>
  <si>
    <t>0861</t>
  </si>
  <si>
    <t>03713</t>
  </si>
  <si>
    <t>LA ALFOMBRA</t>
  </si>
  <si>
    <t>0865</t>
  </si>
  <si>
    <t>LAS ESPERANZAS</t>
  </si>
  <si>
    <t>0902</t>
  </si>
  <si>
    <t>03611</t>
  </si>
  <si>
    <t>0923</t>
  </si>
  <si>
    <t>02453</t>
  </si>
  <si>
    <t>0939</t>
  </si>
  <si>
    <t>0965</t>
  </si>
  <si>
    <t>0971</t>
  </si>
  <si>
    <t>1002</t>
  </si>
  <si>
    <t>03613</t>
  </si>
  <si>
    <t>LAS CRUCES</t>
  </si>
  <si>
    <t>1016</t>
  </si>
  <si>
    <t>1023</t>
  </si>
  <si>
    <t>03612</t>
  </si>
  <si>
    <t>EL JORON</t>
  </si>
  <si>
    <t>1033</t>
  </si>
  <si>
    <t>03617</t>
  </si>
  <si>
    <t>CALDERON</t>
  </si>
  <si>
    <t>1055</t>
  </si>
  <si>
    <t>LA BONGA</t>
  </si>
  <si>
    <t>1061</t>
  </si>
  <si>
    <t>1153</t>
  </si>
  <si>
    <t>03584</t>
  </si>
  <si>
    <t>JOSE JOAQUIN MORA SIBAJA</t>
  </si>
  <si>
    <t>1273</t>
  </si>
  <si>
    <t>CARLOS MARIA JIMENEZ ORTIZ</t>
  </si>
  <si>
    <t>1279</t>
  </si>
  <si>
    <t>ELISEO ARREDONDO BLANCO</t>
  </si>
  <si>
    <t>1313</t>
  </si>
  <si>
    <t>LUIS GAMBOA ARAYA</t>
  </si>
  <si>
    <t>1401</t>
  </si>
  <si>
    <t>1430</t>
  </si>
  <si>
    <t>1433</t>
  </si>
  <si>
    <t>1455</t>
  </si>
  <si>
    <t>1458</t>
  </si>
  <si>
    <t>03731</t>
  </si>
  <si>
    <t>1480</t>
  </si>
  <si>
    <t>03657</t>
  </si>
  <si>
    <t>CLEMENTE MARIN RODRIGUEZ</t>
  </si>
  <si>
    <t>1538</t>
  </si>
  <si>
    <t>03594</t>
  </si>
  <si>
    <t>ISLA CHICA</t>
  </si>
  <si>
    <t>ECOLOGICA LA TIGRA</t>
  </si>
  <si>
    <t>1597</t>
  </si>
  <si>
    <t>03656</t>
  </si>
  <si>
    <t>PATASTILLO</t>
  </si>
  <si>
    <t>1647</t>
  </si>
  <si>
    <t>1681</t>
  </si>
  <si>
    <t>03597</t>
  </si>
  <si>
    <t>1685</t>
  </si>
  <si>
    <t>GALLO PINTO</t>
  </si>
  <si>
    <t>1716</t>
  </si>
  <si>
    <t>02497</t>
  </si>
  <si>
    <t>1741</t>
  </si>
  <si>
    <t>ALTO DE SAN JUAN</t>
  </si>
  <si>
    <t>1745</t>
  </si>
  <si>
    <t>03571</t>
  </si>
  <si>
    <t>BAJO LOS ANGELES</t>
  </si>
  <si>
    <t>1747</t>
  </si>
  <si>
    <t>03572</t>
  </si>
  <si>
    <t>BAJO LA TRINIDAD</t>
  </si>
  <si>
    <t>1769</t>
  </si>
  <si>
    <t>03578</t>
  </si>
  <si>
    <t>VIRGEN DE SANTA JUANA</t>
  </si>
  <si>
    <t>1815</t>
  </si>
  <si>
    <t>1832</t>
  </si>
  <si>
    <t>02665</t>
  </si>
  <si>
    <t>NAPOLES</t>
  </si>
  <si>
    <t>1954</t>
  </si>
  <si>
    <t>03695</t>
  </si>
  <si>
    <t>1970</t>
  </si>
  <si>
    <t>03693</t>
  </si>
  <si>
    <t>LA ORIETTA</t>
  </si>
  <si>
    <t>1978</t>
  </si>
  <si>
    <t>BAYEIÑAK</t>
  </si>
  <si>
    <t>1980</t>
  </si>
  <si>
    <t>03511</t>
  </si>
  <si>
    <t>KSARIÑAK</t>
  </si>
  <si>
    <t>1989</t>
  </si>
  <si>
    <t>ENRIQUE PACHECO AGUILAR</t>
  </si>
  <si>
    <t>2000</t>
  </si>
  <si>
    <t>03673</t>
  </si>
  <si>
    <t>2015</t>
  </si>
  <si>
    <t>MATA DE GUINEO</t>
  </si>
  <si>
    <t>2017</t>
  </si>
  <si>
    <t>MURCIA</t>
  </si>
  <si>
    <t>2043</t>
  </si>
  <si>
    <t>SANTA CRISTINA</t>
  </si>
  <si>
    <t>2059</t>
  </si>
  <si>
    <t>03692</t>
  </si>
  <si>
    <t>LAS VIRTUDES</t>
  </si>
  <si>
    <t>2060</t>
  </si>
  <si>
    <t>01273</t>
  </si>
  <si>
    <t>2066</t>
  </si>
  <si>
    <t>03542</t>
  </si>
  <si>
    <t>LA ISLA DE RIO FRIO</t>
  </si>
  <si>
    <t>2114</t>
  </si>
  <si>
    <t>03733</t>
  </si>
  <si>
    <t>COLONIA CARTAGENA</t>
  </si>
  <si>
    <t>2149</t>
  </si>
  <si>
    <t>LA UNION DEL TORO</t>
  </si>
  <si>
    <t>2166</t>
  </si>
  <si>
    <t>2167</t>
  </si>
  <si>
    <t>2168</t>
  </si>
  <si>
    <t>02888</t>
  </si>
  <si>
    <t>LOS ANGELES DEL RIO</t>
  </si>
  <si>
    <t>2170</t>
  </si>
  <si>
    <t>LOS ARBOLITOS</t>
  </si>
  <si>
    <t>2261</t>
  </si>
  <si>
    <t>2266</t>
  </si>
  <si>
    <t>I.D.A. BAGATZI</t>
  </si>
  <si>
    <t>2276</t>
  </si>
  <si>
    <t>03605</t>
  </si>
  <si>
    <t>2294</t>
  </si>
  <si>
    <t>03621</t>
  </si>
  <si>
    <t>RINCON DE LA VIEJA</t>
  </si>
  <si>
    <t>2310</t>
  </si>
  <si>
    <t>2312</t>
  </si>
  <si>
    <t>02934</t>
  </si>
  <si>
    <t>2313</t>
  </si>
  <si>
    <t>2316</t>
  </si>
  <si>
    <t>03602</t>
  </si>
  <si>
    <t>2400</t>
  </si>
  <si>
    <t>IGUANITA</t>
  </si>
  <si>
    <t>2425</t>
  </si>
  <si>
    <t>02599</t>
  </si>
  <si>
    <t>2447</t>
  </si>
  <si>
    <t>01258</t>
  </si>
  <si>
    <t>ANDRES BRICEÑO ACEVEDO</t>
  </si>
  <si>
    <t>2461</t>
  </si>
  <si>
    <t>03706</t>
  </si>
  <si>
    <t>ELIAS AIZA RIOS</t>
  </si>
  <si>
    <t>03705</t>
  </si>
  <si>
    <t>2471</t>
  </si>
  <si>
    <t>2504</t>
  </si>
  <si>
    <t>03721</t>
  </si>
  <si>
    <t>CAÑAFISTULA</t>
  </si>
  <si>
    <t>2518</t>
  </si>
  <si>
    <t>MATIAS DUARTE SOTELA</t>
  </si>
  <si>
    <t>2525</t>
  </si>
  <si>
    <t>03720</t>
  </si>
  <si>
    <t>LINDEROS</t>
  </si>
  <si>
    <t>2532</t>
  </si>
  <si>
    <t>RIO SECO</t>
  </si>
  <si>
    <t>2536</t>
  </si>
  <si>
    <t>01712</t>
  </si>
  <si>
    <t>DIONISIO LEAL VALLEJOS</t>
  </si>
  <si>
    <t>2558</t>
  </si>
  <si>
    <t>02449</t>
  </si>
  <si>
    <t>2600</t>
  </si>
  <si>
    <t>2609</t>
  </si>
  <si>
    <t>03623</t>
  </si>
  <si>
    <t>2611</t>
  </si>
  <si>
    <t>LOS TORNOS</t>
  </si>
  <si>
    <t>2617</t>
  </si>
  <si>
    <t>EL NISPERO</t>
  </si>
  <si>
    <t>2621</t>
  </si>
  <si>
    <t>2632</t>
  </si>
  <si>
    <t>RAIZAL</t>
  </si>
  <si>
    <t>2647</t>
  </si>
  <si>
    <t>HIGUERON</t>
  </si>
  <si>
    <t>2648</t>
  </si>
  <si>
    <t>2678</t>
  </si>
  <si>
    <t>2692</t>
  </si>
  <si>
    <t>TRES HERMANOS</t>
  </si>
  <si>
    <t>2708</t>
  </si>
  <si>
    <t>03610</t>
  </si>
  <si>
    <t>2717</t>
  </si>
  <si>
    <t>03639</t>
  </si>
  <si>
    <t>ISLA DE CEDROS</t>
  </si>
  <si>
    <t>2722</t>
  </si>
  <si>
    <t>BAJOS NEGROS</t>
  </si>
  <si>
    <t>2749</t>
  </si>
  <si>
    <t>2751</t>
  </si>
  <si>
    <t>PUNTA CUCHILLO</t>
  </si>
  <si>
    <t>2767</t>
  </si>
  <si>
    <t>FERNANDEZ</t>
  </si>
  <si>
    <t>2772</t>
  </si>
  <si>
    <t>03499</t>
  </si>
  <si>
    <t>LA PITA</t>
  </si>
  <si>
    <t>2794</t>
  </si>
  <si>
    <t>03636</t>
  </si>
  <si>
    <t>EL COTO</t>
  </si>
  <si>
    <t>2796</t>
  </si>
  <si>
    <t>03716</t>
  </si>
  <si>
    <t>03638</t>
  </si>
  <si>
    <t>2821</t>
  </si>
  <si>
    <t>2835</t>
  </si>
  <si>
    <t>03609</t>
  </si>
  <si>
    <t>2838</t>
  </si>
  <si>
    <t>ARTURO GARCIA GOLCHER</t>
  </si>
  <si>
    <t>2841</t>
  </si>
  <si>
    <t>PUNTA DEL RIO</t>
  </si>
  <si>
    <t>2845</t>
  </si>
  <si>
    <t>2867</t>
  </si>
  <si>
    <t>2874</t>
  </si>
  <si>
    <t>02373</t>
  </si>
  <si>
    <t>TAJO ALTO</t>
  </si>
  <si>
    <t>2876</t>
  </si>
  <si>
    <t>ZAGALA VIEJA</t>
  </si>
  <si>
    <t>2907</t>
  </si>
  <si>
    <t>VILLA ROMA</t>
  </si>
  <si>
    <t>2916</t>
  </si>
  <si>
    <t>2920</t>
  </si>
  <si>
    <t>03564</t>
  </si>
  <si>
    <t>2932</t>
  </si>
  <si>
    <t>03724</t>
  </si>
  <si>
    <t>KOGOKEAIBTDA</t>
  </si>
  <si>
    <t>2937</t>
  </si>
  <si>
    <t>GUAYMI</t>
  </si>
  <si>
    <t>2960</t>
  </si>
  <si>
    <t>03723</t>
  </si>
  <si>
    <t>KOGORIBTDA</t>
  </si>
  <si>
    <t>3075</t>
  </si>
  <si>
    <t>02184</t>
  </si>
  <si>
    <t>KILOMETRO 29</t>
  </si>
  <si>
    <t>3137</t>
  </si>
  <si>
    <t>3217</t>
  </si>
  <si>
    <t>02297</t>
  </si>
  <si>
    <t>3235</t>
  </si>
  <si>
    <t>RIO BONITO</t>
  </si>
  <si>
    <t>3327</t>
  </si>
  <si>
    <t>CARBON 1</t>
  </si>
  <si>
    <t>3333</t>
  </si>
  <si>
    <t>03589</t>
  </si>
  <si>
    <t>CASORLA</t>
  </si>
  <si>
    <t>3337</t>
  </si>
  <si>
    <t>SIBUJU</t>
  </si>
  <si>
    <t>3339</t>
  </si>
  <si>
    <t>03588</t>
  </si>
  <si>
    <t>CELINA</t>
  </si>
  <si>
    <t>3349</t>
  </si>
  <si>
    <t>03631</t>
  </si>
  <si>
    <t>3391</t>
  </si>
  <si>
    <t>03592</t>
  </si>
  <si>
    <t>TUBA CREEK #1</t>
  </si>
  <si>
    <t>3446</t>
  </si>
  <si>
    <t>03207</t>
  </si>
  <si>
    <t>UNION RIO PEJE</t>
  </si>
  <si>
    <t>3475</t>
  </si>
  <si>
    <t>SAN ISIDRO DE FLORIDA</t>
  </si>
  <si>
    <t>03586</t>
  </si>
  <si>
    <t>3518</t>
  </si>
  <si>
    <t>SHUABB</t>
  </si>
  <si>
    <t>3521</t>
  </si>
  <si>
    <t>03012</t>
  </si>
  <si>
    <t>3540</t>
  </si>
  <si>
    <t>03273</t>
  </si>
  <si>
    <t>LAS BRISAS TORO AMARILLO</t>
  </si>
  <si>
    <t>3587</t>
  </si>
  <si>
    <t>3603</t>
  </si>
  <si>
    <t>3717</t>
  </si>
  <si>
    <t>3720</t>
  </si>
  <si>
    <t>ESTERILLOS OESTE</t>
  </si>
  <si>
    <t>3722</t>
  </si>
  <si>
    <t>3728</t>
  </si>
  <si>
    <t>DOS BOCAS</t>
  </si>
  <si>
    <t>3738</t>
  </si>
  <si>
    <t>03548</t>
  </si>
  <si>
    <t>ISLA PALO SECO</t>
  </si>
  <si>
    <t>3766</t>
  </si>
  <si>
    <t>SABALO</t>
  </si>
  <si>
    <t>3799</t>
  </si>
  <si>
    <t>03652</t>
  </si>
  <si>
    <t>LA RESERVA</t>
  </si>
  <si>
    <t>3803</t>
  </si>
  <si>
    <t>03661</t>
  </si>
  <si>
    <t>LAS LETRAS</t>
  </si>
  <si>
    <t>3807</t>
  </si>
  <si>
    <t>TUJANKIR II</t>
  </si>
  <si>
    <t>3811</t>
  </si>
  <si>
    <t>3816</t>
  </si>
  <si>
    <t>SANTA ROSA LA PALMERA</t>
  </si>
  <si>
    <t>3821</t>
  </si>
  <si>
    <t>03647</t>
  </si>
  <si>
    <t>CAÑO BLANCO</t>
  </si>
  <si>
    <t>3823</t>
  </si>
  <si>
    <t>3827</t>
  </si>
  <si>
    <t>03660</t>
  </si>
  <si>
    <t>3871</t>
  </si>
  <si>
    <t>MONICO</t>
  </si>
  <si>
    <t>3881</t>
  </si>
  <si>
    <t>3887</t>
  </si>
  <si>
    <t>3889</t>
  </si>
  <si>
    <t>3903</t>
  </si>
  <si>
    <t>3912</t>
  </si>
  <si>
    <t>03650</t>
  </si>
  <si>
    <t>3916</t>
  </si>
  <si>
    <t>3923</t>
  </si>
  <si>
    <t>BELICE</t>
  </si>
  <si>
    <t>3925</t>
  </si>
  <si>
    <t>LA CABAÑA</t>
  </si>
  <si>
    <t>3929</t>
  </si>
  <si>
    <t>03666</t>
  </si>
  <si>
    <t>4973</t>
  </si>
  <si>
    <t>SHINABLA</t>
  </si>
  <si>
    <t>5012</t>
  </si>
  <si>
    <t>03717</t>
  </si>
  <si>
    <t>SAN RAMON DE ARIO</t>
  </si>
  <si>
    <t>5018</t>
  </si>
  <si>
    <t>CAÑA BLANCA</t>
  </si>
  <si>
    <t>5030</t>
  </si>
  <si>
    <t>03521</t>
  </si>
  <si>
    <t>5047</t>
  </si>
  <si>
    <t>03649</t>
  </si>
  <si>
    <t>5306</t>
  </si>
  <si>
    <t>NIMARI TÄWÄ</t>
  </si>
  <si>
    <t>5309</t>
  </si>
  <si>
    <t>5312</t>
  </si>
  <si>
    <t>03513</t>
  </si>
  <si>
    <t>SHORDI</t>
  </si>
  <si>
    <t>5550</t>
  </si>
  <si>
    <t>03687</t>
  </si>
  <si>
    <t>UKA TIPEY</t>
  </si>
  <si>
    <t>5564</t>
  </si>
  <si>
    <t>MRUSARA</t>
  </si>
  <si>
    <t>5570</t>
  </si>
  <si>
    <t>02612</t>
  </si>
  <si>
    <t>5574</t>
  </si>
  <si>
    <t>03011</t>
  </si>
  <si>
    <t>5648</t>
  </si>
  <si>
    <t>5703</t>
  </si>
  <si>
    <t>03688</t>
  </si>
  <si>
    <t>JAKKJUABATA</t>
  </si>
  <si>
    <t>5721</t>
  </si>
  <si>
    <t>MONTE LIRIO</t>
  </si>
  <si>
    <t>5799</t>
  </si>
  <si>
    <t>LAS ROSAS</t>
  </si>
  <si>
    <t>5801</t>
  </si>
  <si>
    <t>03686</t>
  </si>
  <si>
    <t>COOPE ROSALES</t>
  </si>
  <si>
    <t>5831</t>
  </si>
  <si>
    <t>JORGE ROSSI CHAVARRIA</t>
  </si>
  <si>
    <t>5865</t>
  </si>
  <si>
    <t>MARIARIBUTA</t>
  </si>
  <si>
    <t>5982</t>
  </si>
  <si>
    <t>6010</t>
  </si>
  <si>
    <t>ÑORIBATA</t>
  </si>
  <si>
    <t>6025</t>
  </si>
  <si>
    <t>ALTO KATSI</t>
  </si>
  <si>
    <t>6100</t>
  </si>
  <si>
    <t>MOI</t>
  </si>
  <si>
    <t>6141</t>
  </si>
  <si>
    <t>KABERI</t>
  </si>
  <si>
    <t>6154</t>
  </si>
  <si>
    <t>KONOBATA</t>
  </si>
  <si>
    <t>6296</t>
  </si>
  <si>
    <t>CERRO AZUL</t>
  </si>
  <si>
    <t>6356</t>
  </si>
  <si>
    <t>03497</t>
  </si>
  <si>
    <t>ALTO PALMERA</t>
  </si>
  <si>
    <t>6360</t>
  </si>
  <si>
    <t>PALENQUE EL SOL</t>
  </si>
  <si>
    <t>6374</t>
  </si>
  <si>
    <t>BAKÖM DI</t>
  </si>
  <si>
    <t>6388</t>
  </si>
  <si>
    <t>03498</t>
  </si>
  <si>
    <t>6390</t>
  </si>
  <si>
    <t>03632</t>
  </si>
  <si>
    <t>NIMARI</t>
  </si>
  <si>
    <t>6400</t>
  </si>
  <si>
    <t>03512</t>
  </si>
  <si>
    <t>DUCHARI</t>
  </si>
  <si>
    <t>6403</t>
  </si>
  <si>
    <t>KSARABATA</t>
  </si>
  <si>
    <t>6405</t>
  </si>
  <si>
    <t>03615</t>
  </si>
  <si>
    <t>AKÖM</t>
  </si>
  <si>
    <t>6543</t>
  </si>
  <si>
    <t>BLUJURIÑAK</t>
  </si>
  <si>
    <t>6561</t>
  </si>
  <si>
    <t>TSINI KICHA</t>
  </si>
  <si>
    <t>6871</t>
  </si>
  <si>
    <t>03526</t>
  </si>
  <si>
    <t>J.N. CENTRAL DE ALAJUELITA</t>
  </si>
  <si>
    <t>LILLIAM MARTINEZ GARCIA</t>
  </si>
  <si>
    <t>ANABELLE OBANDO CORDERO</t>
  </si>
  <si>
    <t>MARIELA ORTIZ MATA</t>
  </si>
  <si>
    <t>EVELYN RIVERA RODRIGUEZ</t>
  </si>
  <si>
    <t>EMILY RODRIGUEZ LEIVA</t>
  </si>
  <si>
    <t>JENNY SEGURA CASTILLO</t>
  </si>
  <si>
    <t>ZAHYRA GAMBOA VINDAS</t>
  </si>
  <si>
    <t>MAURICIO GARCIA CERDAS</t>
  </si>
  <si>
    <t>DENIA QUIROS ARIAS</t>
  </si>
  <si>
    <t>JEANNETTE HERNANDEZ AVILA</t>
  </si>
  <si>
    <t>LUIS DIEGO SANCHEZ VARGAS</t>
  </si>
  <si>
    <t>ANA VIOLETA BERMUDEZ GOMEZ</t>
  </si>
  <si>
    <t>ANIA LORENA LEIVA CEDEÑO</t>
  </si>
  <si>
    <t>ERICK MORALES DIAZ</t>
  </si>
  <si>
    <t>ANANIAS FERNANDEZ ACUNA</t>
  </si>
  <si>
    <t>GRETTEL PEREZ ARIAS</t>
  </si>
  <si>
    <t>HEIDY ROJAS MENDEZ</t>
  </si>
  <si>
    <t>ANA YANSY VARGAS ABARCA</t>
  </si>
  <si>
    <t>YESENIA MENA MADRIGAL</t>
  </si>
  <si>
    <t>VILMA LEON CASTRO</t>
  </si>
  <si>
    <t>03806</t>
  </si>
  <si>
    <t>00590</t>
  </si>
  <si>
    <t>CAROL PORTUGUEZ RODRIGUEZ</t>
  </si>
  <si>
    <t>KAREN QUESADA SANDINO</t>
  </si>
  <si>
    <t>FRANCISCO MONGE ARROYO</t>
  </si>
  <si>
    <t>ANGIE BOGANTES ALFARO</t>
  </si>
  <si>
    <t>ROY ISIDRO CHAVES GOMEZ</t>
  </si>
  <si>
    <t>EDWARD CALDERON VALVERDE</t>
  </si>
  <si>
    <t>GABRIELA SALAS DELGADO</t>
  </si>
  <si>
    <t>ANA IRIS ARAYA BARRANTES</t>
  </si>
  <si>
    <t>SILVIA ELENA ESPINOZA ULATE</t>
  </si>
  <si>
    <t>MILAGRO SOLIS ESTRADA</t>
  </si>
  <si>
    <t>SILVIA MARIA MOYA BARQUERO</t>
  </si>
  <si>
    <t>DORIS MARIA CALDERON PORRAS</t>
  </si>
  <si>
    <t>ANABELLE MONGE CAMBRONERO</t>
  </si>
  <si>
    <t>00920</t>
  </si>
  <si>
    <t>CYNTHIA VILLALOBOS RODRIGUEZ</t>
  </si>
  <si>
    <t>ROBERTO CASTRO JIMENEZ</t>
  </si>
  <si>
    <t>ILEANA MARTINEZ LEIVA</t>
  </si>
  <si>
    <t>ADRIANA ZAMORA ALFARO</t>
  </si>
  <si>
    <t>JUAN CARLOS GONZALEZ SALGUERA</t>
  </si>
  <si>
    <t>LUCIA MESEN BRENES</t>
  </si>
  <si>
    <t>YOCONDA ALONSO JIRON</t>
  </si>
  <si>
    <t>ALBERTO ACOSTA ARIAS</t>
  </si>
  <si>
    <t>LORENA SEQUEIRA GARCIA</t>
  </si>
  <si>
    <t>EDOLIA OCAMPO SEQUEIRA</t>
  </si>
  <si>
    <t>ROSAURA GOMEZ ARAYA</t>
  </si>
  <si>
    <t>CLARIBEL ARAYA HERNANDEZ</t>
  </si>
  <si>
    <t>JOSE RAUL QUESADA VIQUEZ</t>
  </si>
  <si>
    <t>YASIR MATARRITA CARAVACA</t>
  </si>
  <si>
    <t>MILDREY CHACON OVARES</t>
  </si>
  <si>
    <t>CECILIA HURTADO DIAZ</t>
  </si>
  <si>
    <t>JIMMY BARAHONA BLANCO</t>
  </si>
  <si>
    <t>JAIRO ALFARO SOLIS</t>
  </si>
  <si>
    <t>LIDIANETH ROJAS ALFARO</t>
  </si>
  <si>
    <t>ROXANA PANIAGUA CASTRO</t>
  </si>
  <si>
    <t>MARJORIE RAMIREZ VEGA</t>
  </si>
  <si>
    <t>DEIKEL MENDEZ MORA</t>
  </si>
  <si>
    <t>NESTOR BLANCO ELIZONDO</t>
  </si>
  <si>
    <t>MARCO ANTONIO GOMEZ ULLOA</t>
  </si>
  <si>
    <t>01181</t>
  </si>
  <si>
    <t>03554</t>
  </si>
  <si>
    <t>LUIS CARLOS NARANJO ROJAS</t>
  </si>
  <si>
    <t>STECY MATARRITA ORTEGA</t>
  </si>
  <si>
    <t>LAURA GUERRERO SORIO</t>
  </si>
  <si>
    <t>SILVIA ORTIZ MONGE</t>
  </si>
  <si>
    <t>EDDIE LOAIZA NUÑEZ</t>
  </si>
  <si>
    <t>GABRIEL SALAZAR SALAZAR</t>
  </si>
  <si>
    <t>03862</t>
  </si>
  <si>
    <t>03864</t>
  </si>
  <si>
    <t>ROCIO ASTORGA SOLIS</t>
  </si>
  <si>
    <t>SONIA MENDEZ MENDEZ</t>
  </si>
  <si>
    <t>ALVARO ULLOA RODA</t>
  </si>
  <si>
    <t>ROGER ZAMORA MESEN</t>
  </si>
  <si>
    <t>JORGE MOLINA VEGA</t>
  </si>
  <si>
    <t>MAUREEN ZUÑIGA SOLANO</t>
  </si>
  <si>
    <t>01576</t>
  </si>
  <si>
    <t>JAIRO MURILLO ARAYA</t>
  </si>
  <si>
    <t>SILVIA ELENA TORRES JIMENEZ</t>
  </si>
  <si>
    <t>HECTOR PORRAS VARELA</t>
  </si>
  <si>
    <t>KATTIA VALVERDE HERNANDEZ</t>
  </si>
  <si>
    <t>03816</t>
  </si>
  <si>
    <t>YORLENY MORA BADILLA</t>
  </si>
  <si>
    <t>ROSIBEL SANCHEZ ZAMORA</t>
  </si>
  <si>
    <t>HEYLIN REBECA AGUIRRE ARAYA</t>
  </si>
  <si>
    <t>YAMILETH GONZALEZ CARMONA</t>
  </si>
  <si>
    <t>HEINER CHEVEZ MAYORGA</t>
  </si>
  <si>
    <t>SHEILA CARMONA CARMONA</t>
  </si>
  <si>
    <t>IDIABEL QUESADA GUZMAN</t>
  </si>
  <si>
    <t>EVELYN QUESADA LOPEZ</t>
  </si>
  <si>
    <t>MARIANA CABEZAS ARAYA</t>
  </si>
  <si>
    <t>YAMILETH VILLALOBOS CHAVES</t>
  </si>
  <si>
    <t>ZAIDEN AARON BRICEÑO LOPEZ</t>
  </si>
  <si>
    <t>VIKY RODRIGUEZ BARRANTES</t>
  </si>
  <si>
    <t>03786</t>
  </si>
  <si>
    <t>02048</t>
  </si>
  <si>
    <t>ROLANDO ESPINOZA ENRIQUEZ</t>
  </si>
  <si>
    <t>JACQUELINE MENDEZ CONTRERAS</t>
  </si>
  <si>
    <t>EYLIN MARIELA PEREZ GARCIA</t>
  </si>
  <si>
    <t>02193</t>
  </si>
  <si>
    <t>SHIRLEY PATRICIA OBANDO RUIZ</t>
  </si>
  <si>
    <t>JASON ANTONIO TREJOS ANGULO</t>
  </si>
  <si>
    <t>MINOR FONSECA CHAVARRIA</t>
  </si>
  <si>
    <t>03535</t>
  </si>
  <si>
    <t>02352</t>
  </si>
  <si>
    <t>02345</t>
  </si>
  <si>
    <t>ANGEL ENRIQUEZ PARRA</t>
  </si>
  <si>
    <t>JEIMY RODRIGUEZ GUSTAVINO</t>
  </si>
  <si>
    <t>ARACELLY MORALES MONGE</t>
  </si>
  <si>
    <t>NANCY SEGURA BATISTA</t>
  </si>
  <si>
    <t>ENRIQUE ANDRADE DE GRACIA</t>
  </si>
  <si>
    <t>VENANCIO MONTEZUMA BEJARANO</t>
  </si>
  <si>
    <t>ANA LUCIA CHAMORRO BONILLA</t>
  </si>
  <si>
    <t>JOSE PABLO ESPINOZA PALACIOS</t>
  </si>
  <si>
    <t>JHONSER A. BARRANTES CASTRO</t>
  </si>
  <si>
    <t>REYNIER MEDINA ALVAREZ</t>
  </si>
  <si>
    <t>DORIS MARIA PORRAS NUÑEZ</t>
  </si>
  <si>
    <t>JOSE DOLORES ARGUETA RAMIREZ</t>
  </si>
  <si>
    <t>KENIA TREJOS RODRIGUEZ</t>
  </si>
  <si>
    <t>JENNY JIMENEZ GUSTAVINO</t>
  </si>
  <si>
    <t>VIRGINIA VILLALOBOS ELIZONDO</t>
  </si>
  <si>
    <t>HERMES MONGE JIMENEZ</t>
  </si>
  <si>
    <t>DINIA CASTRO ZUÑIGA</t>
  </si>
  <si>
    <t>JESSICA DIAZ BALTODANO</t>
  </si>
  <si>
    <t>ANALIVE SANCHEZ VARGAS</t>
  </si>
  <si>
    <t>WALTER MARTINEZ MEDINA</t>
  </si>
  <si>
    <t>KAY RIGOBERTO MONTES GARCIA</t>
  </si>
  <si>
    <t>ANA LUCIA GARCIA HIDALGO</t>
  </si>
  <si>
    <t>ARACELLY CAMPOS SANTAMARIA</t>
  </si>
  <si>
    <t>JULIO RIVAS SELLES</t>
  </si>
  <si>
    <t>IRIS RIOS HIDALGO</t>
  </si>
  <si>
    <t>XINIA GARCIA ROSALES</t>
  </si>
  <si>
    <t>02435</t>
  </si>
  <si>
    <t>03869</t>
  </si>
  <si>
    <t>02959</t>
  </si>
  <si>
    <t>JACQUELINE FORBES SHAW</t>
  </si>
  <si>
    <t>MILTON ROSALES ROSALES</t>
  </si>
  <si>
    <t>MAGDA OROCU JIMENEZ</t>
  </si>
  <si>
    <t>NOEMY MORALES VILLANUEVA</t>
  </si>
  <si>
    <t>SONIA GUEVARA ESPINOZA</t>
  </si>
  <si>
    <t>ANABEL LOPEZ LEANDRO</t>
  </si>
  <si>
    <t>CARLOS GOMEZ CALDERON</t>
  </si>
  <si>
    <t>MARIBEL MONTIEL GARCIA</t>
  </si>
  <si>
    <t>GISELLE BAEZ LINARES</t>
  </si>
  <si>
    <t>WILSON TORRES BATISTA</t>
  </si>
  <si>
    <t>WENDY ORTEGA PORRAS</t>
  </si>
  <si>
    <t>ERICK MURILLO CARMONA</t>
  </si>
  <si>
    <t>02489</t>
  </si>
  <si>
    <t>02491</t>
  </si>
  <si>
    <t>YENDRI ROJAS CRUZ</t>
  </si>
  <si>
    <t>CAROLINA MENA ROA</t>
  </si>
  <si>
    <t>CINTHIA ALFARO RODRIGUEZ</t>
  </si>
  <si>
    <t>LUIS ALEJANDO APONTE QUIROS</t>
  </si>
  <si>
    <t>YIRLANIA GONZALEZ LOPEZ</t>
  </si>
  <si>
    <t>BENJAMIN RUIZ JIMENEZ</t>
  </si>
  <si>
    <t>MARJORIE ALFARO MURILLO</t>
  </si>
  <si>
    <t>MAYELA PARRALES MEDINA</t>
  </si>
  <si>
    <t>FLORIBETH RAMIREZ GARCIA</t>
  </si>
  <si>
    <t>03423</t>
  </si>
  <si>
    <t>COSTA ANA</t>
  </si>
  <si>
    <t>02139</t>
  </si>
  <si>
    <t>ELIVINIA PICHARDO VILLEGAS</t>
  </si>
  <si>
    <t>VERA GARCIA NAVARRETE</t>
  </si>
  <si>
    <t>YETTY VILLALOBOS MURILLO</t>
  </si>
  <si>
    <t>ENIDIA GRANADOS CHINCHILLA</t>
  </si>
  <si>
    <t>ALEJANDRA PALMA SOTO</t>
  </si>
  <si>
    <t>MARIANO CORDERO RIVERA</t>
  </si>
  <si>
    <t>03908</t>
  </si>
  <si>
    <t>03899</t>
  </si>
  <si>
    <t>03927</t>
  </si>
  <si>
    <t>03912</t>
  </si>
  <si>
    <t>03930</t>
  </si>
  <si>
    <t>03917</t>
  </si>
  <si>
    <t>03923</t>
  </si>
  <si>
    <t>03973</t>
  </si>
  <si>
    <t>03941</t>
  </si>
  <si>
    <t>04020</t>
  </si>
  <si>
    <t>04015</t>
  </si>
  <si>
    <t>04043</t>
  </si>
  <si>
    <t>04027</t>
  </si>
  <si>
    <t>04051</t>
  </si>
  <si>
    <t>04054</t>
  </si>
  <si>
    <t>ELIAS GARCIA MENDOZA</t>
  </si>
  <si>
    <t>JESSICA RAMIREZ MEJIAS</t>
  </si>
  <si>
    <t>04091</t>
  </si>
  <si>
    <t>04078</t>
  </si>
  <si>
    <t>04076</t>
  </si>
  <si>
    <t>04100</t>
  </si>
  <si>
    <t>04138</t>
  </si>
  <si>
    <t>04155</t>
  </si>
  <si>
    <t>SUSANA QUIROS ESPINOZA</t>
  </si>
  <si>
    <t>JUNIOR FERNANDEZ SEGURA</t>
  </si>
  <si>
    <t>VICTOR IGLESIAS LOPEZ</t>
  </si>
  <si>
    <t>LUIS CARLOS JIMENEZ CAMACHO</t>
  </si>
  <si>
    <t>CARMEN VIALES ALVAREZ</t>
  </si>
  <si>
    <t>CARMEN FIGUEROA ZUÑIGA</t>
  </si>
  <si>
    <t>FANUEL MORALES FERNANDEZ</t>
  </si>
  <si>
    <t>ROMELIA ARIAS ESPINOZA</t>
  </si>
  <si>
    <t>EDSON CARAVACA ESPINOZA</t>
  </si>
  <si>
    <t>ANA JULIA ESPINOZA SOLANO</t>
  </si>
  <si>
    <t>04125</t>
  </si>
  <si>
    <t>04119</t>
  </si>
  <si>
    <t>04169</t>
  </si>
  <si>
    <t>04177</t>
  </si>
  <si>
    <t>04172</t>
  </si>
  <si>
    <t>04197</t>
  </si>
  <si>
    <t>04192</t>
  </si>
  <si>
    <t>04073</t>
  </si>
  <si>
    <t>04212</t>
  </si>
  <si>
    <t>04263</t>
  </si>
  <si>
    <t>04227</t>
  </si>
  <si>
    <t>04264</t>
  </si>
  <si>
    <t>04233</t>
  </si>
  <si>
    <t>04241</t>
  </si>
  <si>
    <t>04247</t>
  </si>
  <si>
    <t>04243</t>
  </si>
  <si>
    <t>04240</t>
  </si>
  <si>
    <t>04278</t>
  </si>
  <si>
    <t>04294</t>
  </si>
  <si>
    <t>PR/ca/di</t>
  </si>
  <si>
    <t>03523</t>
  </si>
  <si>
    <t>03524</t>
  </si>
  <si>
    <t>GREENLAND MONTESSORI</t>
  </si>
  <si>
    <t>03518</t>
  </si>
  <si>
    <t>NUESTRA SEÑORA DE BELEN</t>
  </si>
  <si>
    <t>SISTEMA EDUCATIVO ALTAVISTA DEL CARMEN</t>
  </si>
  <si>
    <t>CENTRO EDUCATIVO LEON</t>
  </si>
  <si>
    <t>MUSIC GARDEN PRESCHOOL</t>
  </si>
  <si>
    <t>03538</t>
  </si>
  <si>
    <t>PAZ MONTESSORI</t>
  </si>
  <si>
    <t>GREDOS SAN DIEGO INTERNATIONAL SCHOOL</t>
  </si>
  <si>
    <t>GARABATOS INSTITUTO PREESCOLAR</t>
  </si>
  <si>
    <t>CENTRO EDUCATIVO BILINGÜE MENTES BRILLANTES</t>
  </si>
  <si>
    <t>CENTRO EDUCATIVO UCR-GUANACASTE</t>
  </si>
  <si>
    <t>NELLY RODRIGUEZ FLORES</t>
  </si>
  <si>
    <t>VALERIA ALVARADO HERNANDEZ</t>
  </si>
  <si>
    <t>LADDY RUIZ ARIAS</t>
  </si>
  <si>
    <t>AGNES CAMPOS SANCHUN</t>
  </si>
  <si>
    <t>WAINER ESPINOZA VALVERDE</t>
  </si>
  <si>
    <t>RONALD ARROYO SOLANO</t>
  </si>
  <si>
    <t>ANA CARMIÑA ROJAS VIQUEZ</t>
  </si>
  <si>
    <t>ANA M. RODRIGUEZ ALVAREZ</t>
  </si>
  <si>
    <t>KARLA RODRIGUEZ LEITON</t>
  </si>
  <si>
    <t>DANIEL VARGAS BADILLA</t>
  </si>
  <si>
    <t>ANA RUTH CENTENO CALVO</t>
  </si>
  <si>
    <t>ANA GABRIELA BREALEY GOMEZ</t>
  </si>
  <si>
    <t>IRENE CASTRO ABARCA</t>
  </si>
  <si>
    <t>ISABELLA DUARTE DORRONSORO</t>
  </si>
  <si>
    <t>SUGEILYN CORDERO CASTILLO</t>
  </si>
  <si>
    <t>04349</t>
  </si>
  <si>
    <t>04343</t>
  </si>
  <si>
    <t>04346</t>
  </si>
  <si>
    <t>04347</t>
  </si>
  <si>
    <t>04348</t>
  </si>
  <si>
    <t>03772</t>
  </si>
  <si>
    <t>04350</t>
  </si>
  <si>
    <t>04344</t>
  </si>
  <si>
    <t>RED CUIDO-CAMPO KENNEDY-SAN FRANCISCO DE ASIS</t>
  </si>
  <si>
    <t>RED CUIDO-CAMPO KENNEDY-RAYITO DE LUZ</t>
  </si>
  <si>
    <t>03619</t>
  </si>
  <si>
    <t>03672</t>
  </si>
  <si>
    <t>03669</t>
  </si>
  <si>
    <t>03556</t>
  </si>
  <si>
    <t>03552</t>
  </si>
  <si>
    <t>03620</t>
  </si>
  <si>
    <t>CECUDI HERRADURA</t>
  </si>
  <si>
    <t>CECUDI UPALA</t>
  </si>
  <si>
    <t>Violencia Intrafamiliar</t>
  </si>
  <si>
    <t>Sexual</t>
  </si>
  <si>
    <t>Negligencia</t>
  </si>
  <si>
    <t>Violencia Extrafamiliar</t>
  </si>
  <si>
    <t>Violación sexual</t>
  </si>
  <si>
    <t>Abuso sexual</t>
  </si>
  <si>
    <t>Relación impropia</t>
  </si>
  <si>
    <t>Explotación sexual comercial</t>
  </si>
  <si>
    <t>Trata de personas</t>
  </si>
  <si>
    <t>Laboral</t>
  </si>
  <si>
    <t>Tráfico</t>
  </si>
  <si>
    <t>CASOS DE VIOLENCIA INTRAFAMILIAR Y EXTRAFAMILIAR</t>
  </si>
  <si>
    <t>Responda sí o no.</t>
  </si>
  <si>
    <t>¿Cuenta el centro educativo con Grupo de Convivencia?</t>
  </si>
  <si>
    <t>¿Se están acatando en el centro educativo los protocolos de actuación ante situaciones de violencia?</t>
  </si>
  <si>
    <t>Cantidad de estudiantes involucrados</t>
  </si>
  <si>
    <t>Cantidad de Casos</t>
  </si>
  <si>
    <t>8.</t>
  </si>
  <si>
    <t>¿Cantidad de estudiantes encontrados con arma contusa?</t>
  </si>
  <si>
    <t>¿Cantidad de estudiantes encontrados con arma hechiza?</t>
  </si>
  <si>
    <t>9.</t>
  </si>
  <si>
    <t>10.</t>
  </si>
  <si>
    <t>11.</t>
  </si>
  <si>
    <t>12.</t>
  </si>
  <si>
    <t>13.</t>
  </si>
  <si>
    <t>¿Cantidad de armas contusas decomisadas?</t>
  </si>
  <si>
    <t>¿Cantidad de armas hechizas decomisadas?</t>
  </si>
  <si>
    <t>Suspensiones.</t>
  </si>
  <si>
    <t>14.</t>
  </si>
  <si>
    <t>15.</t>
  </si>
  <si>
    <t>Psicológica</t>
  </si>
  <si>
    <t>Acoso Sexual y Hostigamiento Sexual</t>
  </si>
  <si>
    <t>Discriminación por xenofobia</t>
  </si>
  <si>
    <t>Discriminación racial</t>
  </si>
  <si>
    <t>Discriminación por orientación sexual</t>
  </si>
  <si>
    <t>De estudiantes a docentes</t>
  </si>
  <si>
    <t>Entre estudiantes</t>
  </si>
  <si>
    <t>De docentes a estudiantes</t>
  </si>
  <si>
    <t>DATOS SOBRE OTROS TIPOS DE VIOLENCIA</t>
  </si>
  <si>
    <t>KINDER SAN FRANCISCO DE ASIS</t>
  </si>
  <si>
    <t>PREESCOLAR ABC</t>
  </si>
  <si>
    <t>CENTRO EDUCATIVO SAN AGUSTIN</t>
  </si>
  <si>
    <t>CENTRO EDUCATIVO SAN FRANCISCO DE ASIS</t>
  </si>
  <si>
    <t>CENTRO INFANTIL CARMEN LYRA</t>
  </si>
  <si>
    <t>CENTRO EDUCATIVO SANTA MARIA</t>
  </si>
  <si>
    <t>CENTRO DE APRENDIZAJE EDUCARTE</t>
  </si>
  <si>
    <t>CORPORACION EDUCATIVA SANTA MARIA</t>
  </si>
  <si>
    <t>CENTRO EDUCATIVO EDUCARTE</t>
  </si>
  <si>
    <t>SISTEMA EDUCATIVO WHITMAN</t>
  </si>
  <si>
    <t>Reporte la cantidad de casos en que se han implementado los siguientes protocolos en el Centro Educativo.  Además, indique la cantidad de estudiantes involucrados en los casos mencionados.</t>
  </si>
  <si>
    <t>16.</t>
  </si>
  <si>
    <t>a.</t>
  </si>
  <si>
    <t>b.</t>
  </si>
  <si>
    <t>c.</t>
  </si>
  <si>
    <t>0395</t>
  </si>
  <si>
    <t>GUSTAVO AGÜERO BARRANTES</t>
  </si>
  <si>
    <t>MARIA MORA UREÑA</t>
  </si>
  <si>
    <t>BORDON LILAN</t>
  </si>
  <si>
    <t>NGÖBEGÜE</t>
  </si>
  <si>
    <t>2277</t>
  </si>
  <si>
    <t>3833</t>
  </si>
  <si>
    <t>LAS GARZAS</t>
  </si>
  <si>
    <t>0692</t>
  </si>
  <si>
    <t>ANICETO JIMENEZ BARBOZA</t>
  </si>
  <si>
    <t>3778</t>
  </si>
  <si>
    <t>SARDINAL</t>
  </si>
  <si>
    <t>1595</t>
  </si>
  <si>
    <t>2820</t>
  </si>
  <si>
    <t>2813</t>
  </si>
  <si>
    <t>4939</t>
  </si>
  <si>
    <t>02463</t>
  </si>
  <si>
    <t>NAVAJUELAR</t>
  </si>
  <si>
    <t>2641</t>
  </si>
  <si>
    <t>02473</t>
  </si>
  <si>
    <t>3877</t>
  </si>
  <si>
    <t>02477</t>
  </si>
  <si>
    <t>GUACALITO</t>
  </si>
  <si>
    <t>J.N. RENZO ZINGONE</t>
  </si>
  <si>
    <t>3607</t>
  </si>
  <si>
    <t>02617</t>
  </si>
  <si>
    <t>2177</t>
  </si>
  <si>
    <t>EL MUELLE</t>
  </si>
  <si>
    <t>2858</t>
  </si>
  <si>
    <t>3775</t>
  </si>
  <si>
    <t>FINCA MONA</t>
  </si>
  <si>
    <t>0727</t>
  </si>
  <si>
    <t>5646</t>
  </si>
  <si>
    <t>02868</t>
  </si>
  <si>
    <t>SECTOR BARRANTES</t>
  </si>
  <si>
    <t>3588</t>
  </si>
  <si>
    <t>02987</t>
  </si>
  <si>
    <t>GUARANI</t>
  </si>
  <si>
    <t>2674</t>
  </si>
  <si>
    <t>SABALITO</t>
  </si>
  <si>
    <t>1587</t>
  </si>
  <si>
    <t>5883</t>
  </si>
  <si>
    <t>03176</t>
  </si>
  <si>
    <t>BARBUDAL</t>
  </si>
  <si>
    <t>MRÜSARA</t>
  </si>
  <si>
    <t>3234</t>
  </si>
  <si>
    <t>03740</t>
  </si>
  <si>
    <t>1772</t>
  </si>
  <si>
    <t>03769</t>
  </si>
  <si>
    <t>SANTA JUANA</t>
  </si>
  <si>
    <t>1746</t>
  </si>
  <si>
    <t>1761</t>
  </si>
  <si>
    <t>03771</t>
  </si>
  <si>
    <t>0487</t>
  </si>
  <si>
    <t>BIJAGUAL NORTE</t>
  </si>
  <si>
    <t>6556</t>
  </si>
  <si>
    <t>2701</t>
  </si>
  <si>
    <t>LA ABUELA</t>
  </si>
  <si>
    <t>0898</t>
  </si>
  <si>
    <t>03776</t>
  </si>
  <si>
    <t>0774</t>
  </si>
  <si>
    <t>03777</t>
  </si>
  <si>
    <t>BARU</t>
  </si>
  <si>
    <t>0757</t>
  </si>
  <si>
    <t>03778</t>
  </si>
  <si>
    <t>0606</t>
  </si>
  <si>
    <t>03781</t>
  </si>
  <si>
    <t>COLONIA GAMALOTILLO</t>
  </si>
  <si>
    <t>0720</t>
  </si>
  <si>
    <t>BAJO BURGOS</t>
  </si>
  <si>
    <t>0738</t>
  </si>
  <si>
    <t>EL TIRRA</t>
  </si>
  <si>
    <t>1029</t>
  </si>
  <si>
    <t>SAN IGNACIO</t>
  </si>
  <si>
    <t>0986</t>
  </si>
  <si>
    <t>BAJO LAS BRISAS</t>
  </si>
  <si>
    <t>1067</t>
  </si>
  <si>
    <t>1079</t>
  </si>
  <si>
    <t>0881</t>
  </si>
  <si>
    <t>0829</t>
  </si>
  <si>
    <t>0758</t>
  </si>
  <si>
    <t>BAJO DE LAS BONITAS</t>
  </si>
  <si>
    <t>3676</t>
  </si>
  <si>
    <t>03796</t>
  </si>
  <si>
    <t>3652</t>
  </si>
  <si>
    <t>2946</t>
  </si>
  <si>
    <t>BALSAR</t>
  </si>
  <si>
    <t>1043</t>
  </si>
  <si>
    <t>03800</t>
  </si>
  <si>
    <t>CLAVERA</t>
  </si>
  <si>
    <t>0855</t>
  </si>
  <si>
    <t>03801</t>
  </si>
  <si>
    <t>0944</t>
  </si>
  <si>
    <t>6665</t>
  </si>
  <si>
    <t>0588</t>
  </si>
  <si>
    <t>LA PACAYA</t>
  </si>
  <si>
    <t>0874</t>
  </si>
  <si>
    <t>03809</t>
  </si>
  <si>
    <t>3858</t>
  </si>
  <si>
    <t>3897</t>
  </si>
  <si>
    <t>1598</t>
  </si>
  <si>
    <t>PEJIBAYE</t>
  </si>
  <si>
    <t>03815</t>
  </si>
  <si>
    <t>1464</t>
  </si>
  <si>
    <t>1447</t>
  </si>
  <si>
    <t>EL BURIO</t>
  </si>
  <si>
    <t>1461</t>
  </si>
  <si>
    <t>03818</t>
  </si>
  <si>
    <t>LA PAZ</t>
  </si>
  <si>
    <t>3822</t>
  </si>
  <si>
    <t>CAÑO RITO</t>
  </si>
  <si>
    <t>3884</t>
  </si>
  <si>
    <t>CAMPO VERDE</t>
  </si>
  <si>
    <t>1534</t>
  </si>
  <si>
    <t>3890</t>
  </si>
  <si>
    <t>2318</t>
  </si>
  <si>
    <t>SAN PEDRO DE MOGOTE</t>
  </si>
  <si>
    <t>5033</t>
  </si>
  <si>
    <t>NUEVO SANTO DOMINGO</t>
  </si>
  <si>
    <t>3444</t>
  </si>
  <si>
    <t>MATA DE LIMON</t>
  </si>
  <si>
    <t>5322</t>
  </si>
  <si>
    <t>EL GUAPOTE</t>
  </si>
  <si>
    <t>2517</t>
  </si>
  <si>
    <t>2551</t>
  </si>
  <si>
    <t>LA GUINEA</t>
  </si>
  <si>
    <t>1482</t>
  </si>
  <si>
    <t>1478</t>
  </si>
  <si>
    <t>CHAMBACU</t>
  </si>
  <si>
    <t>1481</t>
  </si>
  <si>
    <t>03835</t>
  </si>
  <si>
    <t>1720</t>
  </si>
  <si>
    <t>03836</t>
  </si>
  <si>
    <t>SAN HUMBERTO</t>
  </si>
  <si>
    <t>1418</t>
  </si>
  <si>
    <t>SANTA ESPERANZA</t>
  </si>
  <si>
    <t>1692</t>
  </si>
  <si>
    <t>03838</t>
  </si>
  <si>
    <t>I.D.A. LAS PARCELAS</t>
  </si>
  <si>
    <t>5325</t>
  </si>
  <si>
    <t>OROCU</t>
  </si>
  <si>
    <t>3704</t>
  </si>
  <si>
    <t>3767</t>
  </si>
  <si>
    <t>03841</t>
  </si>
  <si>
    <t>3791</t>
  </si>
  <si>
    <t>03843</t>
  </si>
  <si>
    <t>EL NEGRO</t>
  </si>
  <si>
    <t>3730</t>
  </si>
  <si>
    <t>03844</t>
  </si>
  <si>
    <t>EL PASITO</t>
  </si>
  <si>
    <t>6026</t>
  </si>
  <si>
    <t>03845</t>
  </si>
  <si>
    <t>COLINAS DEL ESTE</t>
  </si>
  <si>
    <t>1350</t>
  </si>
  <si>
    <t>RINCON DE MORA</t>
  </si>
  <si>
    <t>1286</t>
  </si>
  <si>
    <t>03848</t>
  </si>
  <si>
    <t>EL SALVADOR</t>
  </si>
  <si>
    <t>03849</t>
  </si>
  <si>
    <t>03851</t>
  </si>
  <si>
    <t>1925</t>
  </si>
  <si>
    <t>03853</t>
  </si>
  <si>
    <t>1762</t>
  </si>
  <si>
    <t>ARGENTINA GONGORA DE ROBERT</t>
  </si>
  <si>
    <t>2008</t>
  </si>
  <si>
    <t>03858</t>
  </si>
  <si>
    <t>YOLANDA</t>
  </si>
  <si>
    <t>03859</t>
  </si>
  <si>
    <t>1968</t>
  </si>
  <si>
    <t>BONILLA</t>
  </si>
  <si>
    <t>6402</t>
  </si>
  <si>
    <t>JUITÖ</t>
  </si>
  <si>
    <t>5824</t>
  </si>
  <si>
    <t>DÖRBATA</t>
  </si>
  <si>
    <t>2011</t>
  </si>
  <si>
    <t>2065</t>
  </si>
  <si>
    <t>03866</t>
  </si>
  <si>
    <t>LA TIRIMBINA</t>
  </si>
  <si>
    <t>1619</t>
  </si>
  <si>
    <t>03867</t>
  </si>
  <si>
    <t>5699</t>
  </si>
  <si>
    <t>TKANYÄKÄ</t>
  </si>
  <si>
    <t>2041</t>
  </si>
  <si>
    <t>CIRUELAS</t>
  </si>
  <si>
    <t>0716</t>
  </si>
  <si>
    <t>03873</t>
  </si>
  <si>
    <t>3779</t>
  </si>
  <si>
    <t>03874</t>
  </si>
  <si>
    <t>SARDINAL SUR</t>
  </si>
  <si>
    <t>2779</t>
  </si>
  <si>
    <t>03877</t>
  </si>
  <si>
    <t>3254</t>
  </si>
  <si>
    <t>2908</t>
  </si>
  <si>
    <t>2537</t>
  </si>
  <si>
    <t>1514</t>
  </si>
  <si>
    <t>EL COMBATE</t>
  </si>
  <si>
    <t>0969</t>
  </si>
  <si>
    <t>03885</t>
  </si>
  <si>
    <t>03886</t>
  </si>
  <si>
    <t>PUNTO DE MIRA</t>
  </si>
  <si>
    <t>0799</t>
  </si>
  <si>
    <t>03887</t>
  </si>
  <si>
    <t>CANAAN</t>
  </si>
  <si>
    <t>0756</t>
  </si>
  <si>
    <t>TALARI</t>
  </si>
  <si>
    <t>SAN ANTONIO ABAJO</t>
  </si>
  <si>
    <t>0735</t>
  </si>
  <si>
    <t>1454</t>
  </si>
  <si>
    <t>03892</t>
  </si>
  <si>
    <t>2340</t>
  </si>
  <si>
    <t>ALTOS DEL SOCORRO</t>
  </si>
  <si>
    <t>2071</t>
  </si>
  <si>
    <t>03895</t>
  </si>
  <si>
    <t>2107</t>
  </si>
  <si>
    <t>REMOLINITOS</t>
  </si>
  <si>
    <t>4979</t>
  </si>
  <si>
    <t>5813</t>
  </si>
  <si>
    <t>2633</t>
  </si>
  <si>
    <t>2660</t>
  </si>
  <si>
    <t>RANCHITOS</t>
  </si>
  <si>
    <t>0917</t>
  </si>
  <si>
    <t>03902</t>
  </si>
  <si>
    <t>BAJO DE VERAGUA</t>
  </si>
  <si>
    <t>3097</t>
  </si>
  <si>
    <t>03903</t>
  </si>
  <si>
    <t>LOS ANGELES DE DRAKE</t>
  </si>
  <si>
    <t>03905</t>
  </si>
  <si>
    <t>3313</t>
  </si>
  <si>
    <t>LA CATALINA</t>
  </si>
  <si>
    <t>3547</t>
  </si>
  <si>
    <t>3328</t>
  </si>
  <si>
    <t>SEIS AMIGOS</t>
  </si>
  <si>
    <t>3334</t>
  </si>
  <si>
    <t>03913</t>
  </si>
  <si>
    <t>PALESTINA DE ZENT</t>
  </si>
  <si>
    <t>5025</t>
  </si>
  <si>
    <t>03914</t>
  </si>
  <si>
    <t>SAN CRISTOBAL Y NEVIS</t>
  </si>
  <si>
    <t>BARRIO CLARET</t>
  </si>
  <si>
    <t>BARRIO CUBA</t>
  </si>
  <si>
    <t>MARIA DEL C. DURAN CALVO</t>
  </si>
  <si>
    <t>COCA COLA</t>
  </si>
  <si>
    <t>BARRIO MEXICO</t>
  </si>
  <si>
    <t>BARRIO LUJAN</t>
  </si>
  <si>
    <t>PACIFICO ESTE</t>
  </si>
  <si>
    <t>LA DOLOROSA</t>
  </si>
  <si>
    <t>NARANJITO</t>
  </si>
  <si>
    <t>SAN JOSECITO</t>
  </si>
  <si>
    <t>CURRIDABAT</t>
  </si>
  <si>
    <t>BARRIO CORDOBA</t>
  </si>
  <si>
    <t>SAN FRANCISCO DE DOS RIOS</t>
  </si>
  <si>
    <t>TIRRASES</t>
  </si>
  <si>
    <t>COLIMA</t>
  </si>
  <si>
    <t>ROSITTER CARBALLO</t>
  </si>
  <si>
    <t>LLORENTE</t>
  </si>
  <si>
    <t>JARDINES</t>
  </si>
  <si>
    <t>KAREN OVIEDO VARGAS</t>
  </si>
  <si>
    <t>LOMAS DEL RIO</t>
  </si>
  <si>
    <t>VILLA ESPERANZA</t>
  </si>
  <si>
    <t>RINCON GRANDE</t>
  </si>
  <si>
    <t>HATILLO 3</t>
  </si>
  <si>
    <t>CONCEPCION ARRIBA</t>
  </si>
  <si>
    <t>CONCEPCION ABAJO</t>
  </si>
  <si>
    <t>HATILLO CENTRO</t>
  </si>
  <si>
    <t>HATILLO 4</t>
  </si>
  <si>
    <t>HATILLO 1</t>
  </si>
  <si>
    <t>ALAJUELITA</t>
  </si>
  <si>
    <t>HATILLO 8</t>
  </si>
  <si>
    <t>MAIQUETIA</t>
  </si>
  <si>
    <t>PASO ANCHO</t>
  </si>
  <si>
    <t>LOPEZ MATEOS</t>
  </si>
  <si>
    <t>MARGARITA ARIAS GARRO</t>
  </si>
  <si>
    <t>POZOS</t>
  </si>
  <si>
    <t>CALLE FALLAS</t>
  </si>
  <si>
    <t>GRAVILIAS</t>
  </si>
  <si>
    <t>PATARRA</t>
  </si>
  <si>
    <t>RIO AZUL</t>
  </si>
  <si>
    <t>BUSTAMANTE</t>
  </si>
  <si>
    <t>FRAILES</t>
  </si>
  <si>
    <t>JERICO</t>
  </si>
  <si>
    <t>RIO CONEJO</t>
  </si>
  <si>
    <t>RINCON DE SALAS SUR</t>
  </si>
  <si>
    <t>POAS</t>
  </si>
  <si>
    <t>BARRIO LAS MERCEDES</t>
  </si>
  <si>
    <t>VUELTA DE JORCO</t>
  </si>
  <si>
    <t>FREEMAN 1</t>
  </si>
  <si>
    <t>EL ALTO</t>
  </si>
  <si>
    <t>KURU</t>
  </si>
  <si>
    <t>LA MORA</t>
  </si>
  <si>
    <t>VISTA DEL MAR</t>
  </si>
  <si>
    <t>PILAR JIMENEZ</t>
  </si>
  <si>
    <t>TURRUJAL</t>
  </si>
  <si>
    <t>VARGAS ARAYA</t>
  </si>
  <si>
    <t>ROOSEVELT</t>
  </si>
  <si>
    <t>PALMICHAL</t>
  </si>
  <si>
    <t>TABARCIA</t>
  </si>
  <si>
    <t>CIUDAD COLON</t>
  </si>
  <si>
    <t>EL INVU</t>
  </si>
  <si>
    <t>12 DE MARZO</t>
  </si>
  <si>
    <t>DANIEL FLORES</t>
  </si>
  <si>
    <t>PALMARES</t>
  </si>
  <si>
    <t>RIVAS</t>
  </si>
  <si>
    <t>PEJIBAYE CENTRO</t>
  </si>
  <si>
    <t>BUENOS AIRES CENTRO</t>
  </si>
  <si>
    <t>CANOAS</t>
  </si>
  <si>
    <t>PLAZA ACOSTA</t>
  </si>
  <si>
    <t>EL CACIQUE</t>
  </si>
  <si>
    <t>VILLA HELIA</t>
  </si>
  <si>
    <t>RIO SEGUNDO</t>
  </si>
  <si>
    <t>INVU LAS CAÑAS #3</t>
  </si>
  <si>
    <t>EL COYOL</t>
  </si>
  <si>
    <t>LA GUACIMA</t>
  </si>
  <si>
    <t>MONTECILLOS</t>
  </si>
  <si>
    <t>NUESTRO AMO</t>
  </si>
  <si>
    <t>PLATANILLO</t>
  </si>
  <si>
    <t>CARRILLOS BAJO</t>
  </si>
  <si>
    <t>PRENDAS</t>
  </si>
  <si>
    <t>PILAS</t>
  </si>
  <si>
    <t>TUETAL NORTE</t>
  </si>
  <si>
    <t>GRECIA</t>
  </si>
  <si>
    <t>BARRIO LATINO</t>
  </si>
  <si>
    <t>ALTOS DE PERALTA</t>
  </si>
  <si>
    <t>COLON</t>
  </si>
  <si>
    <t>LA ARGENTINA</t>
  </si>
  <si>
    <t>RINCON DE ARIAS</t>
  </si>
  <si>
    <t>RINCON DE SALAS</t>
  </si>
  <si>
    <t>SANTA GERTRUDIS NORTE</t>
  </si>
  <si>
    <t>COYOLAR</t>
  </si>
  <si>
    <t>MASTATE</t>
  </si>
  <si>
    <t>TRES MARIAS OROTINA</t>
  </si>
  <si>
    <t>SAN MATEO</t>
  </si>
  <si>
    <t>ATENAS</t>
  </si>
  <si>
    <t>VOLIO</t>
  </si>
  <si>
    <t>SAN JUAN DE GRECIA</t>
  </si>
  <si>
    <t>SARCHI NORTE</t>
  </si>
  <si>
    <t>SARCHI SUR</t>
  </si>
  <si>
    <t>CIRRI SUR CENTRO</t>
  </si>
  <si>
    <t>CANDELARIA</t>
  </si>
  <si>
    <t>LA GRANJA</t>
  </si>
  <si>
    <t>ZARAGOZA</t>
  </si>
  <si>
    <t>RINCON</t>
  </si>
  <si>
    <t>ZARCERO</t>
  </si>
  <si>
    <t>FLORENCIA</t>
  </si>
  <si>
    <t>CIUDAD QUESADA</t>
  </si>
  <si>
    <t>SUCRE</t>
  </si>
  <si>
    <t>PITAL</t>
  </si>
  <si>
    <t>CHACHAGUA</t>
  </si>
  <si>
    <t>BOCA DE ARENAL</t>
  </si>
  <si>
    <t>GUISELLE CERDAS QUESADA</t>
  </si>
  <si>
    <t>CABALLO BLANCO</t>
  </si>
  <si>
    <t>HERVIDERO</t>
  </si>
  <si>
    <t>LOYOLA</t>
  </si>
  <si>
    <t>LLANO DE LOS ANGELES</t>
  </si>
  <si>
    <t>ALTO DE OCHOMOGO</t>
  </si>
  <si>
    <t>SAN NICOLAS</t>
  </si>
  <si>
    <t>ESTEBAN MARIN MADRIGAL</t>
  </si>
  <si>
    <t>LA LIMA</t>
  </si>
  <si>
    <t>ANA IRIS ARIAS ARRIETA</t>
  </si>
  <si>
    <t>EL TABLON</t>
  </si>
  <si>
    <t>TOBOSI</t>
  </si>
  <si>
    <t>EL HIGUITO</t>
  </si>
  <si>
    <t>CAPELLADES</t>
  </si>
  <si>
    <t>COT</t>
  </si>
  <si>
    <t>PACAYAS</t>
  </si>
  <si>
    <t>TIERRA BLANCA</t>
  </si>
  <si>
    <t>LLANOS SANTA LUCIA</t>
  </si>
  <si>
    <t>BIRRISITO</t>
  </si>
  <si>
    <t>CACHI</t>
  </si>
  <si>
    <t>CERVANTES</t>
  </si>
  <si>
    <t>RIO MACHO</t>
  </si>
  <si>
    <t>ANA VIRGINIA BRENES GONZALEZ</t>
  </si>
  <si>
    <t>LA SOLEDAD</t>
  </si>
  <si>
    <t>ABELARDO CALDERON PICADO</t>
  </si>
  <si>
    <t>JUAN VIÑAS</t>
  </si>
  <si>
    <t>TUCURRIQUE</t>
  </si>
  <si>
    <t>LA ISABEL</t>
  </si>
  <si>
    <t>BARRIO LOURDES</t>
  </si>
  <si>
    <t>RESIDENCIAL LOS LAGOS</t>
  </si>
  <si>
    <t>LA RIBERA</t>
  </si>
  <si>
    <t>SIQUIARES</t>
  </si>
  <si>
    <t>BARRIO SANTIAGO</t>
  </si>
  <si>
    <t>BARVA</t>
  </si>
  <si>
    <t>GETSEMANI</t>
  </si>
  <si>
    <t>SAN JOSE LA MONTAÑA</t>
  </si>
  <si>
    <t>PARACITO</t>
  </si>
  <si>
    <t>HORQUETAS</t>
  </si>
  <si>
    <t>LA CRUZ CENTRO</t>
  </si>
  <si>
    <t>BAGACES CENTRO</t>
  </si>
  <si>
    <t>FORTUNA</t>
  </si>
  <si>
    <t>INVU</t>
  </si>
  <si>
    <t>LA MANSION</t>
  </si>
  <si>
    <t>BOCAS DE NOSARA</t>
  </si>
  <si>
    <t>COLONIA</t>
  </si>
  <si>
    <t>TENORIO</t>
  </si>
  <si>
    <t>COMUNIDAD</t>
  </si>
  <si>
    <t>PLAYAS DEL COCO</t>
  </si>
  <si>
    <t>UPALA</t>
  </si>
  <si>
    <t>BIJAGUA</t>
  </si>
  <si>
    <t>BARRANCA</t>
  </si>
  <si>
    <t>INVU BARRANCA</t>
  </si>
  <si>
    <t>CHACARITA</t>
  </si>
  <si>
    <t>COCAL</t>
  </si>
  <si>
    <t>FRAY CASIANO DE MADRID</t>
  </si>
  <si>
    <t>JICARAL</t>
  </si>
  <si>
    <t>PAQUERA</t>
  </si>
  <si>
    <t>ESPARZA</t>
  </si>
  <si>
    <t>BOCA VIEJA</t>
  </si>
  <si>
    <t>PUEBL0 NUEV0</t>
  </si>
  <si>
    <t>PALMAR NORTE</t>
  </si>
  <si>
    <t>INVU KM.3</t>
  </si>
  <si>
    <t>BARRIO BELLA VISTA</t>
  </si>
  <si>
    <t>KILOMETRO 1</t>
  </si>
  <si>
    <t>PUERTO JIMENEZ</t>
  </si>
  <si>
    <t>RIO CLARO</t>
  </si>
  <si>
    <t>COPABUENA</t>
  </si>
  <si>
    <t>CIUDAD NEILY</t>
  </si>
  <si>
    <t>COTO 47</t>
  </si>
  <si>
    <t>LIMON CENTRO</t>
  </si>
  <si>
    <t>BARRIO TRINIDAD</t>
  </si>
  <si>
    <t>AMUBRI</t>
  </si>
  <si>
    <t>SIXAOLA</t>
  </si>
  <si>
    <t>MARGARITA</t>
  </si>
  <si>
    <t>BATAN</t>
  </si>
  <si>
    <t>28 MILLAS</t>
  </si>
  <si>
    <t>BARRIO LA EMILIA</t>
  </si>
  <si>
    <t>CAMPO ATERRIZAJE</t>
  </si>
  <si>
    <t>CARIARI</t>
  </si>
  <si>
    <t>BAJO CERDAS</t>
  </si>
  <si>
    <t>YAMILETH QUIROS VALVERDE</t>
  </si>
  <si>
    <t>LA ARENA</t>
  </si>
  <si>
    <t>EL PORO</t>
  </si>
  <si>
    <t>PIEDADES SUR</t>
  </si>
  <si>
    <t>MARJORIE RODRIGUEZ CARRANZA</t>
  </si>
  <si>
    <t>SANTA GERTRUDIS</t>
  </si>
  <si>
    <t>IMPERIO DOS</t>
  </si>
  <si>
    <t>LA PERLA 1</t>
  </si>
  <si>
    <t>BARRIO BELEN</t>
  </si>
  <si>
    <t>IMAS DE ULLOA</t>
  </si>
  <si>
    <t>CHAHUITES</t>
  </si>
  <si>
    <t>CHIMALATE</t>
  </si>
  <si>
    <t>BUENAVISTA</t>
  </si>
  <si>
    <t>LA OTOYA</t>
  </si>
  <si>
    <t>SABANA SUR</t>
  </si>
  <si>
    <t>LA VALENCIA</t>
  </si>
  <si>
    <t>BRASIL</t>
  </si>
  <si>
    <t>TARBACA</t>
  </si>
  <si>
    <t>CATALUÑA</t>
  </si>
  <si>
    <t>CALLE RODRIGUEZ</t>
  </si>
  <si>
    <t>CALLE ZAMORA</t>
  </si>
  <si>
    <t>BARBACOAS</t>
  </si>
  <si>
    <t>CARIT</t>
  </si>
  <si>
    <t>QUITIRRISI</t>
  </si>
  <si>
    <t>FILA DE LA MORA</t>
  </si>
  <si>
    <t>22 DE OCTUBRE</t>
  </si>
  <si>
    <t>COSTA DE PAJAROS</t>
  </si>
  <si>
    <t>COBANO</t>
  </si>
  <si>
    <t>ESCOBAL</t>
  </si>
  <si>
    <t>GRAN SAMARIA</t>
  </si>
  <si>
    <t>SAN ANTONIO LA CUEVA</t>
  </si>
  <si>
    <t>LOMAS DE COCORI</t>
  </si>
  <si>
    <t>LOS CUADROS</t>
  </si>
  <si>
    <t>TACACORI</t>
  </si>
  <si>
    <t>VILLAFRANCA</t>
  </si>
  <si>
    <t>LA UVITA</t>
  </si>
  <si>
    <t>JUANITO MORA</t>
  </si>
  <si>
    <t>MAYLIN ARCE BARRANTES</t>
  </si>
  <si>
    <t>HEREDIANA</t>
  </si>
  <si>
    <t>VILLA DEL MAR 2</t>
  </si>
  <si>
    <t>EL HOTEL</t>
  </si>
  <si>
    <t>LA SELVA</t>
  </si>
  <si>
    <t>ESTRELLA AGUILAR RUBI</t>
  </si>
  <si>
    <t>KARLA ISABEL SEGURA BOLAÑOS</t>
  </si>
  <si>
    <t>JUAN DIEGO VIQUEZ SALAZAR</t>
  </si>
  <si>
    <t>JUNTAS DE PACUAR</t>
  </si>
  <si>
    <t>TUIS</t>
  </si>
  <si>
    <t>NISPEROS TRES</t>
  </si>
  <si>
    <t>BARRIO UREÑA</t>
  </si>
  <si>
    <t>GUAIRA</t>
  </si>
  <si>
    <t>TIRIBI</t>
  </si>
  <si>
    <t>LAMPARAS</t>
  </si>
  <si>
    <t>JARIS</t>
  </si>
  <si>
    <t>BIJAGUAL</t>
  </si>
  <si>
    <t>URBANIZACION LAS LOMAS</t>
  </si>
  <si>
    <t>BARRIO NAZARETH</t>
  </si>
  <si>
    <t>CASTILLA (EL CARMEN)</t>
  </si>
  <si>
    <t>VILMA JONES SOUTT</t>
  </si>
  <si>
    <t>VILLA DEL MAR Nº1</t>
  </si>
  <si>
    <t>EL CAIRO</t>
  </si>
  <si>
    <t>CUBA CREEK</t>
  </si>
  <si>
    <t>NOHILE COTO MATA</t>
  </si>
  <si>
    <t>MILANO</t>
  </si>
  <si>
    <t>ZENT NUEVO</t>
  </si>
  <si>
    <t>LA BONITA</t>
  </si>
  <si>
    <t>BORUCA</t>
  </si>
  <si>
    <t>CAMEJO</t>
  </si>
  <si>
    <t>MARLYN BADILLA ZAMORA</t>
  </si>
  <si>
    <t>CALLE SAN JOSE</t>
  </si>
  <si>
    <t>FORMOSA</t>
  </si>
  <si>
    <t>DEBASA</t>
  </si>
  <si>
    <t>AGUA BUENA</t>
  </si>
  <si>
    <t>BERMEJO</t>
  </si>
  <si>
    <t>BARRANCAS -PURIRES</t>
  </si>
  <si>
    <t>MARSELLA</t>
  </si>
  <si>
    <t>KAREN PINEDA UBAU</t>
  </si>
  <si>
    <t>MEXICO</t>
  </si>
  <si>
    <t>TAPEZCO</t>
  </si>
  <si>
    <t>CALLE LAJAS</t>
  </si>
  <si>
    <t>BAJOS DEL JORCO</t>
  </si>
  <si>
    <t>OCOCA</t>
  </si>
  <si>
    <t>POPOYOAPA</t>
  </si>
  <si>
    <t>YERLYN LARA ALEMAN</t>
  </si>
  <si>
    <t>PEDREGOSO</t>
  </si>
  <si>
    <t>ROSALIA MITCHELL MILLER</t>
  </si>
  <si>
    <t>URBANIZACION LOS GERANIOS</t>
  </si>
  <si>
    <t>LA LIGIA</t>
  </si>
  <si>
    <t>PIEDRAS BLANCAS</t>
  </si>
  <si>
    <t>PIEDADES NORESTE</t>
  </si>
  <si>
    <t>ANGELES SUR</t>
  </si>
  <si>
    <t>SAN JOSE DE TROJAS</t>
  </si>
  <si>
    <t>BARRIO LAJAS</t>
  </si>
  <si>
    <t>EL FIERRO</t>
  </si>
  <si>
    <t>COLONIA SAN JOSE</t>
  </si>
  <si>
    <t>LA CALIFORNIA</t>
  </si>
  <si>
    <t>CALLE EL ACHIOTE</t>
  </si>
  <si>
    <t>IMAS</t>
  </si>
  <si>
    <t>ANGELES</t>
  </si>
  <si>
    <t>ANA DESIDERIA ALFARO VARGAS</t>
  </si>
  <si>
    <t>JESUS MARIA</t>
  </si>
  <si>
    <t>JOSE MARIA ZELEDON</t>
  </si>
  <si>
    <t>LA ALEGRIA</t>
  </si>
  <si>
    <t>CELIA</t>
  </si>
  <si>
    <t>MUELLE</t>
  </si>
  <si>
    <t>MELVIN SEGURA ALMENGOR</t>
  </si>
  <si>
    <t>RANCHO CHILAMATE</t>
  </si>
  <si>
    <t>CANALETE</t>
  </si>
  <si>
    <t>BAMBEL DOS</t>
  </si>
  <si>
    <t>ORTEGA</t>
  </si>
  <si>
    <t>CAIMITAL</t>
  </si>
  <si>
    <t>LOMA BONITA</t>
  </si>
  <si>
    <t>BARRA HONDA</t>
  </si>
  <si>
    <t>GUSTAVO GUTIERREZ GOMEZ</t>
  </si>
  <si>
    <t>SITIO MATA</t>
  </si>
  <si>
    <t>EL ALUMBRE</t>
  </si>
  <si>
    <t>SHEIRIS BRENES NAVARRO</t>
  </si>
  <si>
    <t>ESTEBAN CENTENO ADAMS</t>
  </si>
  <si>
    <t>MARIA ESTHER ARAYA CASTILLO</t>
  </si>
  <si>
    <t>TRES EQUIS</t>
  </si>
  <si>
    <t>CHIRRACA</t>
  </si>
  <si>
    <t>EL SAUCE</t>
  </si>
  <si>
    <t>FRANCIS AGUILAR RODRIGUEZ</t>
  </si>
  <si>
    <t>CALLE VARELA</t>
  </si>
  <si>
    <t>RINCON OROZCO</t>
  </si>
  <si>
    <t>BAJO RODRIGUEZ</t>
  </si>
  <si>
    <t>CHAPARRAL</t>
  </si>
  <si>
    <t>LA COCALECA</t>
  </si>
  <si>
    <t>SAN ANTONIO NORTE</t>
  </si>
  <si>
    <t>SIDEY BADILLA PEREZ</t>
  </si>
  <si>
    <t>PIEDRA PINTADA</t>
  </si>
  <si>
    <t>AGUAS CLARAS</t>
  </si>
  <si>
    <t>PERDIZ</t>
  </si>
  <si>
    <t>OMAR ZAPATA ARCIA</t>
  </si>
  <si>
    <t>BARRA COLORADO NORTE</t>
  </si>
  <si>
    <t>PLAZA CANOAS</t>
  </si>
  <si>
    <t>CAIMITO</t>
  </si>
  <si>
    <t>TAMARINDO</t>
  </si>
  <si>
    <t>LOS SAUCES</t>
  </si>
  <si>
    <t>WALDECK</t>
  </si>
  <si>
    <t>ROCIO CASTILLO LEON</t>
  </si>
  <si>
    <t>INVU NUEVO</t>
  </si>
  <si>
    <t>ZETA TRECE</t>
  </si>
  <si>
    <t>LOUISIANA</t>
  </si>
  <si>
    <t>BARRIO LUZON</t>
  </si>
  <si>
    <t>24 MILLAS</t>
  </si>
  <si>
    <t>FINCA MALINCHE</t>
  </si>
  <si>
    <t>EL SOLAR</t>
  </si>
  <si>
    <t>LA CARPIO</t>
  </si>
  <si>
    <t>MARIA REINA</t>
  </si>
  <si>
    <t>BERLIN</t>
  </si>
  <si>
    <t>DELICIAS</t>
  </si>
  <si>
    <t>MORENO CAÑAS</t>
  </si>
  <si>
    <t>RINCON DE RICARDO</t>
  </si>
  <si>
    <t>LA GARITA VIEJA</t>
  </si>
  <si>
    <t>LA FLAMINIA</t>
  </si>
  <si>
    <t>JUAN RAFAEL ORTIZ MAIRENA</t>
  </si>
  <si>
    <t>CENTRO DEL GAVILAN</t>
  </si>
  <si>
    <t>GENERAL VIEJO</t>
  </si>
  <si>
    <t>UNION</t>
  </si>
  <si>
    <t>SAN CRIST0BAL NORTE</t>
  </si>
  <si>
    <t>SABANA GRANDE</t>
  </si>
  <si>
    <t>POTRERO CERRADO</t>
  </si>
  <si>
    <t>JUCO</t>
  </si>
  <si>
    <t>AJENJAL</t>
  </si>
  <si>
    <t>ROSALES</t>
  </si>
  <si>
    <t>EL CERRO</t>
  </si>
  <si>
    <t>CERRILLAL</t>
  </si>
  <si>
    <t>EDUVIGES MARIN ALVARADO</t>
  </si>
  <si>
    <t>LEON CORTES</t>
  </si>
  <si>
    <t>EL CEDRO</t>
  </si>
  <si>
    <t>SABANA REDONDA</t>
  </si>
  <si>
    <t>GABRIELA HERRERA GONZALEZ</t>
  </si>
  <si>
    <t>BALSA</t>
  </si>
  <si>
    <t>EL YAS</t>
  </si>
  <si>
    <t>LA PUENTE</t>
  </si>
  <si>
    <t>RIO ABROJO</t>
  </si>
  <si>
    <t>TRIUNFO</t>
  </si>
  <si>
    <t>LAGARTO SUR</t>
  </si>
  <si>
    <t>CHOMES</t>
  </si>
  <si>
    <t>FINCA CHAVES</t>
  </si>
  <si>
    <t>LA HACIENDITA</t>
  </si>
  <si>
    <t>BAHIA</t>
  </si>
  <si>
    <t>RANDALL ESPINOZA CHACON</t>
  </si>
  <si>
    <t>COPEY</t>
  </si>
  <si>
    <t>ELIZABETH MADRIGAL MEZA</t>
  </si>
  <si>
    <t>ANA PATRICIA QUIROS NAVARRO</t>
  </si>
  <si>
    <t>EL CAÑON</t>
  </si>
  <si>
    <t>ROCIO BONILLA PORTUGUEZ</t>
  </si>
  <si>
    <t>PUENTE NEGRO</t>
  </si>
  <si>
    <t>KARLA COTO CHACON</t>
  </si>
  <si>
    <t>BAJOS DEL CEDRAL</t>
  </si>
  <si>
    <t>MONTECITO</t>
  </si>
  <si>
    <t>TIERRAS MORENAS</t>
  </si>
  <si>
    <t>LA VIRGINIA</t>
  </si>
  <si>
    <t>FREDDY GUSTAVO CARRILLO CHACON</t>
  </si>
  <si>
    <t>MATAMBU</t>
  </si>
  <si>
    <t>ARADO</t>
  </si>
  <si>
    <t>BOLIVAR</t>
  </si>
  <si>
    <t>JARDIN</t>
  </si>
  <si>
    <t>BAIDAMBU</t>
  </si>
  <si>
    <t>SAN FRANCISCO DE TINOCO</t>
  </si>
  <si>
    <t>LA CENTRAL</t>
  </si>
  <si>
    <t>LAS BRISAS DE KENT</t>
  </si>
  <si>
    <t>ESPABEL</t>
  </si>
  <si>
    <t>COCLES</t>
  </si>
  <si>
    <t>JOMUSA</t>
  </si>
  <si>
    <t>MARLENY SOTO OCAMPO</t>
  </si>
  <si>
    <t>LEIDY ARGUEDAS ROJAS</t>
  </si>
  <si>
    <t>CARLOS EDUARDO GONZALEZ SALAS</t>
  </si>
  <si>
    <t>PIEDRAS NEGRAS</t>
  </si>
  <si>
    <t>LOS NEGRITOS</t>
  </si>
  <si>
    <t>PEJE VIEJO</t>
  </si>
  <si>
    <t>QUEBRADA AZUL</t>
  </si>
  <si>
    <t>GARABITO</t>
  </si>
  <si>
    <t>CINTHIA KARINA URBINA GUZMAN</t>
  </si>
  <si>
    <t>LA TRINCHERA</t>
  </si>
  <si>
    <t>TEMPATE</t>
  </si>
  <si>
    <t>CAÑO NEGRO</t>
  </si>
  <si>
    <t>ROSARIO DE PACUAR</t>
  </si>
  <si>
    <t>KENIA BADILLA MARTINEZ</t>
  </si>
  <si>
    <t>ASENTAMIENTO SAVEGRE</t>
  </si>
  <si>
    <t>CASAS VERDES</t>
  </si>
  <si>
    <t>LAS VEGAS DE TORTUGUERO</t>
  </si>
  <si>
    <t>CIUDADELA LUIS XV</t>
  </si>
  <si>
    <t>EL GALLITO</t>
  </si>
  <si>
    <t>ALTO LOS NUÑEZ</t>
  </si>
  <si>
    <t>FLOR BERMUDEZ JIMENEZ</t>
  </si>
  <si>
    <t>SAN RAFAEL DE CERROS</t>
  </si>
  <si>
    <t>MACHO GAFF</t>
  </si>
  <si>
    <t>LA TORRE</t>
  </si>
  <si>
    <t>SILVIA INES CASTRO LIZANO</t>
  </si>
  <si>
    <t>PUNTA DE RIEL</t>
  </si>
  <si>
    <t>PINARES</t>
  </si>
  <si>
    <t>PILAS DE CANJEL</t>
  </si>
  <si>
    <t>GABRIELA RODRIGUEZ CASTILLO</t>
  </si>
  <si>
    <t>TUJANKIR</t>
  </si>
  <si>
    <t>COCAL AMARILLO</t>
  </si>
  <si>
    <t>COLONIA ANATERI</t>
  </si>
  <si>
    <t>COMTE</t>
  </si>
  <si>
    <t>FILA PINAR</t>
  </si>
  <si>
    <t>LA CASONA</t>
  </si>
  <si>
    <t>ROSIBEL LOPEZ BLANDON</t>
  </si>
  <si>
    <t>MONTANO</t>
  </si>
  <si>
    <t>LIZETH MONGE QUIROS</t>
  </si>
  <si>
    <t>BOQUERON</t>
  </si>
  <si>
    <t>CALLE VOLIO</t>
  </si>
  <si>
    <t>VARA BLANCA</t>
  </si>
  <si>
    <t>HUETARES</t>
  </si>
  <si>
    <t>EL GUAYACAN</t>
  </si>
  <si>
    <t>ALTOS DE ARAYA</t>
  </si>
  <si>
    <t>WAGNER GOMEZ ARAYA</t>
  </si>
  <si>
    <t>NOCHE BUENA</t>
  </si>
  <si>
    <t>LLANO DE LA MESA</t>
  </si>
  <si>
    <t>SABANAS</t>
  </si>
  <si>
    <t>MADRE DE DIOS</t>
  </si>
  <si>
    <t>EL QUEBRADOR</t>
  </si>
  <si>
    <t>PORTON LA IBERIA</t>
  </si>
  <si>
    <t>BOLIVIA</t>
  </si>
  <si>
    <t>SAN CRISTOBAL SUR</t>
  </si>
  <si>
    <t>EVELYN PADILLA SANCHEZ</t>
  </si>
  <si>
    <t>FEDERICO MORA GONZALEZ</t>
  </si>
  <si>
    <t>26 MILLAS</t>
  </si>
  <si>
    <t>15 MILLAS</t>
  </si>
  <si>
    <t>EL GALLO</t>
  </si>
  <si>
    <t>CASCADAS #4</t>
  </si>
  <si>
    <t>LAURA ESPELETA MORA</t>
  </si>
  <si>
    <t>CANTA GALLO</t>
  </si>
  <si>
    <t>LAS CASITAS</t>
  </si>
  <si>
    <t>NAMBI</t>
  </si>
  <si>
    <t>COLONIA GIL TABLADA</t>
  </si>
  <si>
    <t>OLLA CERO</t>
  </si>
  <si>
    <t>MANUEL TUCKLER M</t>
  </si>
  <si>
    <t>ZAIDA RODRIGUEZ MORA</t>
  </si>
  <si>
    <t>ABROJO NORTE</t>
  </si>
  <si>
    <t>RONY PORRAS MEJIAS</t>
  </si>
  <si>
    <t>SALITRE</t>
  </si>
  <si>
    <t>CEIBO CENTRO</t>
  </si>
  <si>
    <t>ADRIAN MONGE CALVO</t>
  </si>
  <si>
    <t>JICARITO</t>
  </si>
  <si>
    <t>TONJIBE</t>
  </si>
  <si>
    <t>PATASTE</t>
  </si>
  <si>
    <t>SAN JUAN PANGOLA</t>
  </si>
  <si>
    <t>PITALITO</t>
  </si>
  <si>
    <t>HELEN SANCHEZ MENDEZ</t>
  </si>
  <si>
    <t>LIBANO</t>
  </si>
  <si>
    <t>LA LEONA</t>
  </si>
  <si>
    <t>GOSHEN</t>
  </si>
  <si>
    <t>RINCON DE ALPIZAR</t>
  </si>
  <si>
    <t>DESAMPARADITOS</t>
  </si>
  <si>
    <t>PIEDRA BLANCA</t>
  </si>
  <si>
    <t>FINCA ALAJUELA</t>
  </si>
  <si>
    <t>CLARA INES MORA MIRANDA</t>
  </si>
  <si>
    <t>LA LUCHITA</t>
  </si>
  <si>
    <t>LA CANGREJA</t>
  </si>
  <si>
    <t>BARRIO BONITO</t>
  </si>
  <si>
    <t>COLONIA LIBERTAD</t>
  </si>
  <si>
    <t>LOS CARTAGOS NORTE</t>
  </si>
  <si>
    <t>CARTAGO SUR</t>
  </si>
  <si>
    <t>NIDYA CERDAS ROMERO</t>
  </si>
  <si>
    <t>DULEY JOSE MEJIA SEQUEIRA</t>
  </si>
  <si>
    <t>JAUURI</t>
  </si>
  <si>
    <t>COROZAL</t>
  </si>
  <si>
    <t>EL GOLFO</t>
  </si>
  <si>
    <t>COTO 63</t>
  </si>
  <si>
    <t>RANCHO REDONDO</t>
  </si>
  <si>
    <t>LA VIOLETA</t>
  </si>
  <si>
    <t>MONTE REDONDO</t>
  </si>
  <si>
    <t>CAJON ARRIBA</t>
  </si>
  <si>
    <t>SAN MIGUEL ARRIBA</t>
  </si>
  <si>
    <t>BAJO COTO</t>
  </si>
  <si>
    <t>LA VIGIA</t>
  </si>
  <si>
    <t>PALMAS DEL RIO</t>
  </si>
  <si>
    <t>ITAIPU</t>
  </si>
  <si>
    <t>HELLEN RAMOS PAGUAGA</t>
  </si>
  <si>
    <t>ANABEL TREJOS CEDEÑO</t>
  </si>
  <si>
    <t>SALITRALES</t>
  </si>
  <si>
    <t>LOS TERREROS</t>
  </si>
  <si>
    <t>LISBETH MEDINA CASTILLO</t>
  </si>
  <si>
    <t>ESTRADA RAVAGO</t>
  </si>
  <si>
    <t>DAMARIS SOLORZANO SOLORZANO</t>
  </si>
  <si>
    <t>BARRIO SAN JULIAN</t>
  </si>
  <si>
    <t>CARACOL</t>
  </si>
  <si>
    <t>CONTROL</t>
  </si>
  <si>
    <t>PASO AGRES</t>
  </si>
  <si>
    <t>CALLE LEON</t>
  </si>
  <si>
    <t>RIO JESUS</t>
  </si>
  <si>
    <t>BERNABELA</t>
  </si>
  <si>
    <t>TRES ROSALES</t>
  </si>
  <si>
    <t>LA CHIRIPA</t>
  </si>
  <si>
    <t>EL SEMILLERO</t>
  </si>
  <si>
    <t>LA RAMBLA</t>
  </si>
  <si>
    <t>EL MORTERO</t>
  </si>
  <si>
    <t>SURUBRES</t>
  </si>
  <si>
    <t>INGRID RODRIGUEZ QUINTANILLA</t>
  </si>
  <si>
    <t>BARRIO JAMAICA</t>
  </si>
  <si>
    <t>MORAVIA</t>
  </si>
  <si>
    <t>LUIS MIGUEL VARGAS ARIAS</t>
  </si>
  <si>
    <t>ALEXANDER ARGUEDAS GARCIA</t>
  </si>
  <si>
    <t>MAQUENGAL</t>
  </si>
  <si>
    <t>PUNTA MORALES</t>
  </si>
  <si>
    <t>GUACIMAL</t>
  </si>
  <si>
    <t>JENNY LOPEZ CORTES</t>
  </si>
  <si>
    <t>KARINA CHAVES RETANA</t>
  </si>
  <si>
    <t>JAZMINES A</t>
  </si>
  <si>
    <t>PUENTE DE SALITRE</t>
  </si>
  <si>
    <t>RASTROJALES</t>
  </si>
  <si>
    <t>TRANQUERILLA</t>
  </si>
  <si>
    <t>ALTO QUETZAL</t>
  </si>
  <si>
    <t>LOS ALTOS SAN RAFAEL</t>
  </si>
  <si>
    <t>KARLA VANESSA MONTOYA MARIN</t>
  </si>
  <si>
    <t>JABUY</t>
  </si>
  <si>
    <t>EL PILON DE AZUCAR</t>
  </si>
  <si>
    <t>URBANIZACION JIRETH</t>
  </si>
  <si>
    <t>YENDRI TATIANA CASTRO MURILLO</t>
  </si>
  <si>
    <t>BARRA COLORADO SUR</t>
  </si>
  <si>
    <t>BAJOS DEL TIGRE</t>
  </si>
  <si>
    <t>EL GUACALITO</t>
  </si>
  <si>
    <t>KARIELA CUBERO DIAZ</t>
  </si>
  <si>
    <t>SONIA MORAGA MORAGA</t>
  </si>
  <si>
    <t>PALO SECO VIEJO</t>
  </si>
  <si>
    <t>LA BANDERA</t>
  </si>
  <si>
    <t>FINCA CANFIN</t>
  </si>
  <si>
    <t>BAJO DE SAN JOSE</t>
  </si>
  <si>
    <t>PARQUE INDUSTRIAL</t>
  </si>
  <si>
    <t>JULIETH AGUILAR CHAVES</t>
  </si>
  <si>
    <t>NAVARRO</t>
  </si>
  <si>
    <t>ANDREINA GARCIA CHARPENTIER</t>
  </si>
  <si>
    <t>LANGOSTINO</t>
  </si>
  <si>
    <t>VILLA BRICEÑO</t>
  </si>
  <si>
    <t>LA ADMINISTRACION</t>
  </si>
  <si>
    <t>OJOCHAL</t>
  </si>
  <si>
    <t>COLONIA DEL VALLE</t>
  </si>
  <si>
    <t>FILA MENDEZ</t>
  </si>
  <si>
    <t>AGUJITAS</t>
  </si>
  <si>
    <t>BAMBEL</t>
  </si>
  <si>
    <t>IDA GUADALUPE</t>
  </si>
  <si>
    <t>SAN RAFAEL CARIARI</t>
  </si>
  <si>
    <t>PARAISO DE LIMONCITO</t>
  </si>
  <si>
    <t>KILOMETRO 25</t>
  </si>
  <si>
    <t>ASOAGRIPORTICA</t>
  </si>
  <si>
    <t>LIZETH CARVAJAL RUSSELL</t>
  </si>
  <si>
    <t>NYDIA MARIA MOYA HERRERA</t>
  </si>
  <si>
    <t>ERIKA ELIZONDO CANTILLO</t>
  </si>
  <si>
    <t>MAYELA MAIRENA CRUZ</t>
  </si>
  <si>
    <t>CALIFORNIA TICO</t>
  </si>
  <si>
    <t>TSINICLÄRI</t>
  </si>
  <si>
    <t>MATINILLA</t>
  </si>
  <si>
    <t>BAJO LA PAZ</t>
  </si>
  <si>
    <t>CATARATAS</t>
  </si>
  <si>
    <t>JHON PIERRE ALFARO VALVERDE</t>
  </si>
  <si>
    <t>EL SEIS GRANO DE ORO</t>
  </si>
  <si>
    <t>ASENTAMIENTO IDA EL PARAISO</t>
  </si>
  <si>
    <t>JAVILLA</t>
  </si>
  <si>
    <t>CONCEPCION COLORADO</t>
  </si>
  <si>
    <t>ASENTAMIENTO MORERA VEGA</t>
  </si>
  <si>
    <t>MONTEZUMA</t>
  </si>
  <si>
    <t>SALINAS DOS</t>
  </si>
  <si>
    <t>ASENTAMIENTO PIRRIS</t>
  </si>
  <si>
    <t>ESTERILLOS</t>
  </si>
  <si>
    <t>DURUY</t>
  </si>
  <si>
    <t>SHIRLEY RODRIGUEZ SOLIS</t>
  </si>
  <si>
    <t>JUNTAS DEL CAOBA</t>
  </si>
  <si>
    <t>LISBETH ARCE GRIJALBA</t>
  </si>
  <si>
    <t>LONGO MAI</t>
  </si>
  <si>
    <t>UTRAPEZ</t>
  </si>
  <si>
    <t>ASENTAM. UPIAV II</t>
  </si>
  <si>
    <t>PASO LLANO</t>
  </si>
  <si>
    <t>WALTER VARGAS ARIAS</t>
  </si>
  <si>
    <t>JORGE ISAAC BARRIENTOS RIVERA</t>
  </si>
  <si>
    <t>QUIRIMAN</t>
  </si>
  <si>
    <t>CABALLITO DE NICOYA</t>
  </si>
  <si>
    <t>ABROJO MONTEZUMA</t>
  </si>
  <si>
    <t>KACHÄBLI</t>
  </si>
  <si>
    <t>ELKY MARIA CAMARENO LACAYO</t>
  </si>
  <si>
    <t>ALTO COMTE</t>
  </si>
  <si>
    <t>YERANIA MUÑOZ SAMUDIO</t>
  </si>
  <si>
    <t>DOS BRAZOS</t>
  </si>
  <si>
    <t>CAÑA BRAVA</t>
  </si>
  <si>
    <t>BARRIO JESUS</t>
  </si>
  <si>
    <t>VERGEL</t>
  </si>
  <si>
    <t>ASENTAMIENTO DANIEL ODUBER</t>
  </si>
  <si>
    <t>TESALIA</t>
  </si>
  <si>
    <t>RUTH RODRIGUEZ VALVERDE</t>
  </si>
  <si>
    <t>BOCA RIO SAN CARLOS</t>
  </si>
  <si>
    <t>EL JADE</t>
  </si>
  <si>
    <t>DESMONTE</t>
  </si>
  <si>
    <t>LA TRINIDAD NUEVA</t>
  </si>
  <si>
    <t>JAZMINES</t>
  </si>
  <si>
    <t>BAJO ZUÑIGA</t>
  </si>
  <si>
    <t>POCARES</t>
  </si>
  <si>
    <t>MANUEL RODRIGUEZ SALMERON</t>
  </si>
  <si>
    <t>BAJO LOS CALVO</t>
  </si>
  <si>
    <t>LEGUA LOS NARANJOS</t>
  </si>
  <si>
    <t>SHIRLENE MAYELA QUIROS PAVON</t>
  </si>
  <si>
    <t>VAINILLA DE PAQUERA</t>
  </si>
  <si>
    <t>BAJO DE LOS INDIOS</t>
  </si>
  <si>
    <t>OSCAR JIMENEZ GARRO</t>
  </si>
  <si>
    <t>ALTO UNION</t>
  </si>
  <si>
    <t>VAINILLA</t>
  </si>
  <si>
    <t>EL CONGO CENTRO</t>
  </si>
  <si>
    <t>SAN JUAN DE LAJAS</t>
  </si>
  <si>
    <t>GUACALILLO</t>
  </si>
  <si>
    <t>COOPERROSALES</t>
  </si>
  <si>
    <t>COLONIA CARVAJAL</t>
  </si>
  <si>
    <t>ALEJANDRA ROJAS BARRANTES</t>
  </si>
  <si>
    <t>WILSON MENA CORDERO</t>
  </si>
  <si>
    <t>JOSE MIGUEL JIMENEZ PORTUGUEZ</t>
  </si>
  <si>
    <t>LA FORTUNA CAÑO SECO</t>
  </si>
  <si>
    <t>BARRIO MORA</t>
  </si>
  <si>
    <t>BANDERAS</t>
  </si>
  <si>
    <t>BRISAS DE VERAGUA</t>
  </si>
  <si>
    <t>LA PERA</t>
  </si>
  <si>
    <t>JAKUI</t>
  </si>
  <si>
    <t>ASENTAMIENTO CAMURO</t>
  </si>
  <si>
    <t>LA GATA</t>
  </si>
  <si>
    <t>LOS SUENOS</t>
  </si>
  <si>
    <t>GUADARRAMA</t>
  </si>
  <si>
    <t>KATTIA VELASQUEZ VARGAS</t>
  </si>
  <si>
    <t>SANTA ADELA</t>
  </si>
  <si>
    <t>GUINEA ARRIBA</t>
  </si>
  <si>
    <t>BAMBU</t>
  </si>
  <si>
    <t>PORTO LLANO</t>
  </si>
  <si>
    <t>URBANIZACION QUIZARCO</t>
  </si>
  <si>
    <t>MATAZANOS</t>
  </si>
  <si>
    <t>ALTO DE VILLEGAS</t>
  </si>
  <si>
    <t>MAQUENCO</t>
  </si>
  <si>
    <t>KOOPER MUELLE</t>
  </si>
  <si>
    <t>CHIRES</t>
  </si>
  <si>
    <t>DONDONIA</t>
  </si>
  <si>
    <t>LOS PLANES DE DRAKE</t>
  </si>
  <si>
    <t>SIMIRIÑAK</t>
  </si>
  <si>
    <t>LAS HUACAS</t>
  </si>
  <si>
    <t>CAROL ROXANA CALVO QUIROS</t>
  </si>
  <si>
    <t>PICAGRES</t>
  </si>
  <si>
    <t>BAJO LA LEGUA</t>
  </si>
  <si>
    <t>COCOTALES</t>
  </si>
  <si>
    <t>GARITA</t>
  </si>
  <si>
    <t>CASCAJAL</t>
  </si>
  <si>
    <t>NISPERO</t>
  </si>
  <si>
    <t>CAÑA CASTILLA</t>
  </si>
  <si>
    <t>RIO PEJE</t>
  </si>
  <si>
    <t>LIMONCITO</t>
  </si>
  <si>
    <t>BAJO COPEY</t>
  </si>
  <si>
    <t>SONIA ELENA ALVAREZ CASTRO</t>
  </si>
  <si>
    <t>LA PALMIRA</t>
  </si>
  <si>
    <t>ALTO CARONA</t>
  </si>
  <si>
    <t>LAS LUISAS</t>
  </si>
  <si>
    <t>COOPEY ARRIBA</t>
  </si>
  <si>
    <t>COLINAS</t>
  </si>
  <si>
    <t>VASCONIA</t>
  </si>
  <si>
    <t>LA CARBONERA</t>
  </si>
  <si>
    <t>EL VIVERO</t>
  </si>
  <si>
    <t>NUEVO ARENAL</t>
  </si>
  <si>
    <t>VEGAS DEL IMPERIO</t>
  </si>
  <si>
    <t>BAJOS TORO AMARILLO</t>
  </si>
  <si>
    <t>ANDREA AZOFEIFA MURILLO</t>
  </si>
  <si>
    <t>MARIA CHINCHILLA CASTRO</t>
  </si>
  <si>
    <t>BARRIO DE LOS ANGELES</t>
  </si>
  <si>
    <t>ASENTAMIENTO SANSI</t>
  </si>
  <si>
    <t>PLAYA AZUL</t>
  </si>
  <si>
    <t>ROGER MARTINEZ FLORES</t>
  </si>
  <si>
    <t>CHARCON</t>
  </si>
  <si>
    <t>KOIYAWARI</t>
  </si>
  <si>
    <t>BAJO COEN 2</t>
  </si>
  <si>
    <t>GOLFITO</t>
  </si>
  <si>
    <t>VALLE DE LA ESTRELLA</t>
  </si>
  <si>
    <t>CHIRRIPO</t>
  </si>
  <si>
    <t>SARCLI</t>
  </si>
  <si>
    <t>EL RUBI</t>
  </si>
  <si>
    <t>WILLIAM MORALES VARGAS</t>
  </si>
  <si>
    <t>CAMARONCITO</t>
  </si>
  <si>
    <t>SACRAMENTO</t>
  </si>
  <si>
    <t>FINCA COTO 49</t>
  </si>
  <si>
    <t>TSIPIRI/KOKOTSAKUBATA</t>
  </si>
  <si>
    <t>VALLE BONITO</t>
  </si>
  <si>
    <t>VALLE ESCONDIDO</t>
  </si>
  <si>
    <t>DELTA COLORADO</t>
  </si>
  <si>
    <t>PATA DE GALLO</t>
  </si>
  <si>
    <t>LA JABALINA</t>
  </si>
  <si>
    <t>TAGUAL DE OSA</t>
  </si>
  <si>
    <t>BOCA SAN CARLOS</t>
  </si>
  <si>
    <t>CARLOS LUIS ESQUIVEL ESPINOZA</t>
  </si>
  <si>
    <t>YESENIA SEGURA ARROYO</t>
  </si>
  <si>
    <t>EL CAMPO--</t>
  </si>
  <si>
    <t>KAROL MARTINEZ MORA</t>
  </si>
  <si>
    <t>LUCAS GARCIA AGUILAR</t>
  </si>
  <si>
    <t>JENNIFER HERNANDEZ MARTINEZ</t>
  </si>
  <si>
    <t>CHOROTEGA</t>
  </si>
  <si>
    <t>ADRIANA CALDERON CAMPOS</t>
  </si>
  <si>
    <t>CUREÑA</t>
  </si>
  <si>
    <t>ALTO DE BURIQUI</t>
  </si>
  <si>
    <t>ALTO GUAYMI</t>
  </si>
  <si>
    <t>CARATE</t>
  </si>
  <si>
    <t>LA CELINA</t>
  </si>
  <si>
    <t>EVELYN LOPEZ BARRANTES</t>
  </si>
  <si>
    <t>52 MILLAS</t>
  </si>
  <si>
    <t>ASENTAMIENTO CAMPESINO BAGATZI</t>
  </si>
  <si>
    <t>ARTIEDA</t>
  </si>
  <si>
    <t>MAYRA AGUERO FALLAS</t>
  </si>
  <si>
    <t>ALTO CALDERON</t>
  </si>
  <si>
    <t>IDA SANTA MARIA</t>
  </si>
  <si>
    <t>MARSELLESA</t>
  </si>
  <si>
    <t>WALTER MEJIAS ALVAREZ</t>
  </si>
  <si>
    <t>ALTO KOEN</t>
  </si>
  <si>
    <t>ALTO PACUAR</t>
  </si>
  <si>
    <t>ALTO PACUARE</t>
  </si>
  <si>
    <t>GERALD JOSE VILLANUEVA VARGAS</t>
  </si>
  <si>
    <t>JOVEN</t>
  </si>
  <si>
    <t>KJAKOBATA</t>
  </si>
  <si>
    <t>VIRTUDES</t>
  </si>
  <si>
    <t>ALTO RIO CLARO</t>
  </si>
  <si>
    <t>RIO CLARO GUAYMI</t>
  </si>
  <si>
    <t>GUADAPULE</t>
  </si>
  <si>
    <t>HANNIA JUAREZ PEREZ</t>
  </si>
  <si>
    <t>COLONIA LOS ANGELES</t>
  </si>
  <si>
    <t>YESENIA GONZALEZ MASIS</t>
  </si>
  <si>
    <t>NORMA PATRICIA SEGURA PICADO</t>
  </si>
  <si>
    <t>TIRRA</t>
  </si>
  <si>
    <t>ROY VALVERDE ACUNA</t>
  </si>
  <si>
    <t>BARRIO LOS VEGA</t>
  </si>
  <si>
    <t>JEANNETHE CASCANTE ROJAS</t>
  </si>
  <si>
    <t>MIGUEL FALLAS FERNANDEZ</t>
  </si>
  <si>
    <t>BALSAR ARRIBA</t>
  </si>
  <si>
    <t>DENIA MEDINA BATISTA</t>
  </si>
  <si>
    <t>ANIA GRANADOS CHAVARRIA</t>
  </si>
  <si>
    <t>TRES RIOS DE VOLCAN</t>
  </si>
  <si>
    <t>JUAN CARLOS PRADO FALLAS</t>
  </si>
  <si>
    <t>MONTE CRISTO</t>
  </si>
  <si>
    <t>WILLY QUIROS PEREZ</t>
  </si>
  <si>
    <t>JULIANA RODRIGUEZ PARRA</t>
  </si>
  <si>
    <t>KATHERINE CARRANZA LOPEZ</t>
  </si>
  <si>
    <t>KAROL MENDEZ CALDERON</t>
  </si>
  <si>
    <t>MARITZA SOTELA DUARTE</t>
  </si>
  <si>
    <t>GUAPOTE</t>
  </si>
  <si>
    <t>JOSE PABLO CASTELLON ARIAS</t>
  </si>
  <si>
    <t>NIXON MORERA ESPINOZA</t>
  </si>
  <si>
    <t>ALEXANDER CONTRERAS CONTRERAS</t>
  </si>
  <si>
    <t>MANUEL JARQUIN SAENZ</t>
  </si>
  <si>
    <t>SAN MIGUEL DE VALERIA</t>
  </si>
  <si>
    <t>FRANCISCO MORERA VARGAS</t>
  </si>
  <si>
    <t>MARIA EUGENIA VINDAS MENDEZ</t>
  </si>
  <si>
    <t>PASITO</t>
  </si>
  <si>
    <t>SHIRLEY SALAS BOGANTES</t>
  </si>
  <si>
    <t>ERICK DANIEL MESEN ARROYO</t>
  </si>
  <si>
    <t>SAN GERARDO NORTE DE IRAZU</t>
  </si>
  <si>
    <t>LA FLORA</t>
  </si>
  <si>
    <t>YESENIA FERNANDEZ BRENES</t>
  </si>
  <si>
    <t>ROBERTO GUZMAN SANDOVAL</t>
  </si>
  <si>
    <t>SARCLI/JUITÖ</t>
  </si>
  <si>
    <t>LUIS MUÑOZ DIAZ</t>
  </si>
  <si>
    <t>WILBERTH SALAZAR CESPEDES</t>
  </si>
  <si>
    <t>TIRIMBINA</t>
  </si>
  <si>
    <t>ESMERALDA RODRIGUEZ QUIROS</t>
  </si>
  <si>
    <t>ADOLFO HIDALGO PARRA</t>
  </si>
  <si>
    <t>YORLENY FERNANDEZ CHAVES</t>
  </si>
  <si>
    <t>MARIBEL ACUÑA QUIROS</t>
  </si>
  <si>
    <t>ENEIDA PARRALES AGUIRRE</t>
  </si>
  <si>
    <t>YORLENY SOLANO GONZALEZ</t>
  </si>
  <si>
    <t>CARLOMAGNO MONGE VALVERDE</t>
  </si>
  <si>
    <t>SEIDY LOPEZ MEDINA</t>
  </si>
  <si>
    <t>ROJOMACA</t>
  </si>
  <si>
    <t>MA.DEL CARMEN ROCHA VALLEJOS</t>
  </si>
  <si>
    <t>SINDY SALAS SPENCER</t>
  </si>
  <si>
    <t>DENIA VALVERDE SANDERS</t>
  </si>
  <si>
    <t>BREYSI ARROLIGA LOPEZ</t>
  </si>
  <si>
    <t>MERCEDES CORTES OBREGON</t>
  </si>
  <si>
    <t>CAMA LA BERTA</t>
  </si>
  <si>
    <t>03940</t>
  </si>
  <si>
    <t>03763</t>
  </si>
  <si>
    <t>04090</t>
  </si>
  <si>
    <t>04124</t>
  </si>
  <si>
    <t>04291</t>
  </si>
  <si>
    <t>00633</t>
  </si>
  <si>
    <t>04318</t>
  </si>
  <si>
    <t>04105</t>
  </si>
  <si>
    <t>03985</t>
  </si>
  <si>
    <t>03978</t>
  </si>
  <si>
    <t>04183</t>
  </si>
  <si>
    <t>04242</t>
  </si>
  <si>
    <t>04151</t>
  </si>
  <si>
    <t>04077</t>
  </si>
  <si>
    <t>MONTERREY CHRISTIAN SCHOOL</t>
  </si>
  <si>
    <t>SANTA FE PACIFIC</t>
  </si>
  <si>
    <t>HORIZONTES (CEDHORI)</t>
  </si>
  <si>
    <t>EDUCATIONAL CENTER ABC</t>
  </si>
  <si>
    <t>LAS NUBES SCHOOL</t>
  </si>
  <si>
    <t>CENTRO EDUCATIVO SAGRADA FAMILIA</t>
  </si>
  <si>
    <t>SISTEMA EDUCATIVO WHITMAN-PINARES-</t>
  </si>
  <si>
    <t>INTERAMERICANA SEDE EARTH</t>
  </si>
  <si>
    <t>CENTRO EDUCATIVO CARMEN LYRA</t>
  </si>
  <si>
    <t>BILINGUAL MULTIDISCIPLINARY SCHOOL</t>
  </si>
  <si>
    <t>CENTRO EDUCATIVO BILINGÜE MANCRE</t>
  </si>
  <si>
    <t>TRINITY PRIMARY &amp; HIGH SCHOOL</t>
  </si>
  <si>
    <t>CENTRO EDUCATIVO KID'S WORLD MONTESSORI</t>
  </si>
  <si>
    <t>CENTRO EDUCATIVO CRISTIANO MI GRAN OSITO</t>
  </si>
  <si>
    <t>HOMETWO MONTESSORI</t>
  </si>
  <si>
    <t>SEA WONDERS ACADEMY</t>
  </si>
  <si>
    <t>03759</t>
  </si>
  <si>
    <t>HUMMINGBIRD LEARNING CENTER</t>
  </si>
  <si>
    <t>CENTRO INFANTIL IBCE KID'S ACADEMY</t>
  </si>
  <si>
    <t>CENTRO EDUCATIVO KINDERLANDIA</t>
  </si>
  <si>
    <t>03764</t>
  </si>
  <si>
    <t>TALLER INFANTIL MANITAS CREATIVAS</t>
  </si>
  <si>
    <t>PLAYTIME DAY CARE</t>
  </si>
  <si>
    <t>KINDER CAMINO DE LUZ</t>
  </si>
  <si>
    <t>03767</t>
  </si>
  <si>
    <t>CENTRO EDUCATIVO JERUSALEN</t>
  </si>
  <si>
    <t>CHIRRIPO SCHOOL</t>
  </si>
  <si>
    <t>MARIELY PRESCHOOL AND DAYCARE</t>
  </si>
  <si>
    <t>03785</t>
  </si>
  <si>
    <t>COMPLEJO EDUCATIVO SANTA LUCIA</t>
  </si>
  <si>
    <t>NEW HORIZON CHRISTIAN SCHOOL</t>
  </si>
  <si>
    <t>03798</t>
  </si>
  <si>
    <t>CENTRO INFANTIL SWEET KIDS - LA GUACIMA</t>
  </si>
  <si>
    <t>LA CASITA DEL SABER PRESCHOOL &amp; DAYCARE</t>
  </si>
  <si>
    <t>CENTRO INFANTIL LILY'S GARDEN</t>
  </si>
  <si>
    <t>JARDIN INFANTIL ADMIEL</t>
  </si>
  <si>
    <t>HERMOSA VALLEY SCHOOL</t>
  </si>
  <si>
    <t>CENTRO INFANTIL AMIGUITOS</t>
  </si>
  <si>
    <t>CS PREESCOLAR</t>
  </si>
  <si>
    <t>03906</t>
  </si>
  <si>
    <t>KIDS GROW</t>
  </si>
  <si>
    <t>MONTESSORI LAND</t>
  </si>
  <si>
    <t>FRANCISCO PERALTA</t>
  </si>
  <si>
    <t>GRANADILLA SUR</t>
  </si>
  <si>
    <t>LILIANA MARIA GUZMAN ALFARO</t>
  </si>
  <si>
    <t>CALLE CABUYA</t>
  </si>
  <si>
    <t>CARMEN INFANTE MELENDEZ</t>
  </si>
  <si>
    <t>GONZALEZ TRUQUE</t>
  </si>
  <si>
    <t>URBANIZACION LAS MAGNOLIAS</t>
  </si>
  <si>
    <t>SANTA CATALINA</t>
  </si>
  <si>
    <t>XENIA GAMBOA MORA</t>
  </si>
  <si>
    <t>CALLE CHON</t>
  </si>
  <si>
    <t>HACIENDA ESPINAL</t>
  </si>
  <si>
    <t>ESCAZU</t>
  </si>
  <si>
    <t>MONTE ROCA</t>
  </si>
  <si>
    <t>LOMAS DE AYARCO</t>
  </si>
  <si>
    <t>CHILE PERRO</t>
  </si>
  <si>
    <t>LOS COLEGIOS</t>
  </si>
  <si>
    <t>PRADOS DEL ESTE</t>
  </si>
  <si>
    <t>LOS ROSALES</t>
  </si>
  <si>
    <t>NUMANCIA</t>
  </si>
  <si>
    <t>ZONA ADMINISTRATIVA PINDECO</t>
  </si>
  <si>
    <t>LA CLAUDIA</t>
  </si>
  <si>
    <t>BARRIO LA TROPICANA</t>
  </si>
  <si>
    <t>PLAZA IGLESIAS</t>
  </si>
  <si>
    <t>I.T.C.R.</t>
  </si>
  <si>
    <t>SECTOR OESTE ESTADIO</t>
  </si>
  <si>
    <t>DON TOMAS</t>
  </si>
  <si>
    <t>CAMPUS CATIE</t>
  </si>
  <si>
    <t>BARRIO MERCEDES</t>
  </si>
  <si>
    <t>BOSQUES DE DOÑA ROSA</t>
  </si>
  <si>
    <t>BARRANTES</t>
  </si>
  <si>
    <t>LA QUINTANA</t>
  </si>
  <si>
    <t>EL CAMBALACHE</t>
  </si>
  <si>
    <t>LA ZONA</t>
  </si>
  <si>
    <t>BETHEL</t>
  </si>
  <si>
    <t>ZONA AMERICANA</t>
  </si>
  <si>
    <t>BARRIO LA COLINA</t>
  </si>
  <si>
    <t>EL BRASIL</t>
  </si>
  <si>
    <t>MONICA HERRERA ALVAREZ</t>
  </si>
  <si>
    <t>URBANIZACION VICTORIA</t>
  </si>
  <si>
    <t>URBANIZACION ZAYQUI</t>
  </si>
  <si>
    <t>TORREMOLINOS</t>
  </si>
  <si>
    <t>CALLE BONILLA</t>
  </si>
  <si>
    <t>JOHANNA BRAVO CABEZAS</t>
  </si>
  <si>
    <t>NANCY VIETO DE LA FUENTE</t>
  </si>
  <si>
    <t>TATIANA CARIDAD ALFARO</t>
  </si>
  <si>
    <t>MARIANELA BOLAÑOS MORA</t>
  </si>
  <si>
    <t>KARLA AGUILAR VARGAS</t>
  </si>
  <si>
    <t>JENNY ALVAREZ HIDALGO</t>
  </si>
  <si>
    <t>PETER JOSEPH SWING</t>
  </si>
  <si>
    <t>ROCIO BLANCA ROJAS</t>
  </si>
  <si>
    <t>BARRIO CHOROTEGA</t>
  </si>
  <si>
    <t>CALLE HIGINIA</t>
  </si>
  <si>
    <t>SAN ISIDRO CENTRO</t>
  </si>
  <si>
    <t>URBANIZACION CIRUELAS</t>
  </si>
  <si>
    <t>BARRIO GONZALEZ LAHAMAN</t>
  </si>
  <si>
    <t>PITAL CENTRO</t>
  </si>
  <si>
    <t>LA LILLIANA</t>
  </si>
  <si>
    <t>LA GRUTA</t>
  </si>
  <si>
    <t>SAN JOSECITO CENTRO</t>
  </si>
  <si>
    <t>URB. MONTELIMAR</t>
  </si>
  <si>
    <t>CALLE EL AGUACATE</t>
  </si>
  <si>
    <t>ALTO EL CARMEN</t>
  </si>
  <si>
    <t>CALLE MACHETE</t>
  </si>
  <si>
    <t>NOSARA</t>
  </si>
  <si>
    <t>VERENA CASTRO ROJAS</t>
  </si>
  <si>
    <t>CALLE DE LOS HERRERA</t>
  </si>
  <si>
    <t>FLAMINGO</t>
  </si>
  <si>
    <t>EL ALTO LA TRINIDAD</t>
  </si>
  <si>
    <t>YOLANDA GUISELLE BRENES PRADO</t>
  </si>
  <si>
    <t>OROTINA</t>
  </si>
  <si>
    <t>CALLE FLORES</t>
  </si>
  <si>
    <t>CALLE CAÑAS</t>
  </si>
  <si>
    <t>PLAYA BRASILITO</t>
  </si>
  <si>
    <t>TRES MARIAS 1</t>
  </si>
  <si>
    <t>QUESADA</t>
  </si>
  <si>
    <t>BALLENA</t>
  </si>
  <si>
    <t>CALLE CHILAMATE</t>
  </si>
  <si>
    <t>BARRIO EL JARDIN</t>
  </si>
  <si>
    <t>NOILIN CAMPOS VARGAS</t>
  </si>
  <si>
    <t>CARRILLOS</t>
  </si>
  <si>
    <t>GUACIMA ABAJO</t>
  </si>
  <si>
    <t>UBRANIZACION SAN CLARE</t>
  </si>
  <si>
    <t>KAREN CARTIN AGUERO</t>
  </si>
  <si>
    <t>BARRIO LOMAS</t>
  </si>
  <si>
    <t>BARRIO TABORES</t>
  </si>
  <si>
    <t>PILAR GARCIA VILLEGAS</t>
  </si>
  <si>
    <t>EL LLAMARON</t>
  </si>
  <si>
    <t>BOULEVARD</t>
  </si>
  <si>
    <t>MOJON</t>
  </si>
  <si>
    <t>KAREN ALVARADO DURAN</t>
  </si>
  <si>
    <t>BARRIO KAMAKIRI</t>
  </si>
  <si>
    <t>ANA VIRGINIA ANGULO JIMENEZ</t>
  </si>
  <si>
    <t>GUACIMA ARRIBA</t>
  </si>
  <si>
    <t>MARIA ALEJANDRA ALVAREZ PEREZ</t>
  </si>
  <si>
    <t>CALLE LA ARROCERA</t>
  </si>
  <si>
    <t>CALLE EL PROGRESO</t>
  </si>
  <si>
    <t>ANAYUBELL RODRIGUEZ GARCIA</t>
  </si>
  <si>
    <t>WILLIAM ZUÑIGA JIMENEZ</t>
  </si>
  <si>
    <t>PRISCILA RODRIGUEZ GUERRERO</t>
  </si>
  <si>
    <t>ANDREA MADRIGAL BARRANTES</t>
  </si>
  <si>
    <t>PAOLA CESPEDES SABORIO</t>
  </si>
  <si>
    <t>04362</t>
  </si>
  <si>
    <t>04358</t>
  </si>
  <si>
    <t>04356</t>
  </si>
  <si>
    <t>04359</t>
  </si>
  <si>
    <t>04360</t>
  </si>
  <si>
    <t>04361</t>
  </si>
  <si>
    <t>04301</t>
  </si>
  <si>
    <t>04352</t>
  </si>
  <si>
    <t>03747</t>
  </si>
  <si>
    <t>03748</t>
  </si>
  <si>
    <t>03751</t>
  </si>
  <si>
    <t>03807</t>
  </si>
  <si>
    <t>03904</t>
  </si>
  <si>
    <t>RED CUIDO-LOS ANGELES-CENTRO INFANTIL ZETILLAL</t>
  </si>
  <si>
    <t>RED CUIDO-J.N. REP. POPULAR CHINA-LUZ DE CRISTO</t>
  </si>
  <si>
    <t>RED CUIDO-LOS ANGELES-HOGAR MADRE MARCELINA</t>
  </si>
  <si>
    <t>Protocolo de:</t>
  </si>
  <si>
    <t>ALAJUELA / ALAJUELA / ALAJUELA</t>
  </si>
  <si>
    <t>CARTAGO / CARTAGO / ORIENTAL</t>
  </si>
  <si>
    <t>HEREDIA / HEREDIA / HEREDIA</t>
  </si>
  <si>
    <t>GUANACASTE / LIBERIA / LIBERIA</t>
  </si>
  <si>
    <t>PUNTARENAS / PUNTARENAS / PUNTARENAS</t>
  </si>
  <si>
    <t>HEREDIA / BARVA / BARVA</t>
  </si>
  <si>
    <t>GUANACASTE / NICOYA / NICOYA</t>
  </si>
  <si>
    <t>ALAJUELA / GRECIA / GRECIA</t>
  </si>
  <si>
    <t>HEREDIA / SANTO DOMINGO / SANTO DOMINGO</t>
  </si>
  <si>
    <t>GUANACASTE / SANTA CRUZ / SANTA CRUZ</t>
  </si>
  <si>
    <t>PUNTARENAS / BUENOS AIRES / BUENOS AIRES</t>
  </si>
  <si>
    <t>LIMON / SIQUIRRES / SIQUIRRES</t>
  </si>
  <si>
    <t>ALAJUELA / SAN MATEO / SAN MATEO</t>
  </si>
  <si>
    <t>GUANACASTE / BAGACES / BAGACES</t>
  </si>
  <si>
    <t>PUNTARENAS / MONTES DE ORO / MIRAMAR</t>
  </si>
  <si>
    <t>LIMON / TALAMANCA / BRATSI</t>
  </si>
  <si>
    <t>ALAJUELA / ATENAS / ATENAS</t>
  </si>
  <si>
    <t>CARTAGO / TURRIALBA / TURRIALBA</t>
  </si>
  <si>
    <t>HEREDIA / SAN RAFAEL / SAN RAFAEL</t>
  </si>
  <si>
    <t>GUANACASTE / CARRILLO / FILADELFIA</t>
  </si>
  <si>
    <t>LIMON / MATINA / MATINA</t>
  </si>
  <si>
    <t>ALAJUELA / NARANJO / NARANJO</t>
  </si>
  <si>
    <t>CARTAGO / ALVARADO / PACAYAS</t>
  </si>
  <si>
    <t>HEREDIA / SAN ISIDRO / SAN ISIDRO</t>
  </si>
  <si>
    <t>GUANACASTE / CAÑAS / CAÑAS</t>
  </si>
  <si>
    <t>ALAJUELA / PALMARES / PALMARES</t>
  </si>
  <si>
    <t>CARTAGO / OREAMUNO / SAN RAFAEL</t>
  </si>
  <si>
    <t>GUANACASTE / ABANGARES / LAS JUNTAS</t>
  </si>
  <si>
    <t>PUNTARENAS / GOLFITO / GOLFITO</t>
  </si>
  <si>
    <t>PUNTARENAS / COTO BRUS / SAN VITO</t>
  </si>
  <si>
    <t>ALAJUELA / OROTINA / OROTINA</t>
  </si>
  <si>
    <t>HEREDIA / SAN PABLO / SAN PABLO</t>
  </si>
  <si>
    <t>GUANACASTE / NANDAYURE / CARMONA</t>
  </si>
  <si>
    <t>PUNTARENAS / PARRITA / PARRITA</t>
  </si>
  <si>
    <t>ALAJUELA / SAN CARLOS / QUESADA</t>
  </si>
  <si>
    <t>GUANACASTE / LA CRUZ / LA CRUZ</t>
  </si>
  <si>
    <t>PUNTARENAS / CORREDORES / CORREDOR</t>
  </si>
  <si>
    <t>ALAJUELA / ZARCERO / ZARCERO</t>
  </si>
  <si>
    <t>GUANACASTE / HOJANCHA / HOJANCHA</t>
  </si>
  <si>
    <t>CARTAGO / CARTAGO / OCCIDENTAL</t>
  </si>
  <si>
    <t>HEREDIA / HEREDIA / MERCEDES</t>
  </si>
  <si>
    <t>GUANACASTE / LIBERIA / CAÑAS DULCES</t>
  </si>
  <si>
    <t>PUNTARENAS / PUNTARENAS / PITAHAYA</t>
  </si>
  <si>
    <t>HEREDIA / BARVA / SAN PEDRO</t>
  </si>
  <si>
    <t>PUNTARENAS / ESPARZA / SAN JUAN GRANDE</t>
  </si>
  <si>
    <t>ALAJUELA / GRECIA / SAN ISIDRO</t>
  </si>
  <si>
    <t>HEREDIA / SANTO DOMINGO / SAN VICENTE</t>
  </si>
  <si>
    <t>LIMON / SIQUIRRES / PACUARITO</t>
  </si>
  <si>
    <t>ALAJUELA / SAN MATEO / DESMONTE</t>
  </si>
  <si>
    <t>LIMON / TALAMANCA / SIXAOLA</t>
  </si>
  <si>
    <t>CARTAGO / TURRIALBA / LA SUIZA</t>
  </si>
  <si>
    <t>HEREDIA / SAN RAFAEL / SAN JOSECITO</t>
  </si>
  <si>
    <t>GUANACASTE / CARRILLO / PALMIRA</t>
  </si>
  <si>
    <t>PUNTARENAS / OSA / PALMAR</t>
  </si>
  <si>
    <t>ALAJUELA / NARANJO / SAN MIGUEL</t>
  </si>
  <si>
    <t>CARTAGO / ALVARADO / CERVANTES</t>
  </si>
  <si>
    <t>GUANACASTE / CAÑAS / PALMIRA</t>
  </si>
  <si>
    <t>ALAJUELA / PALMARES / ZARAGOZA</t>
  </si>
  <si>
    <t>CARTAGO / OREAMUNO / COT</t>
  </si>
  <si>
    <t>GUANACASTE / ABANGARES / SIERRA</t>
  </si>
  <si>
    <t>CARTAGO / EL GUARCO / SAN ISIDRO</t>
  </si>
  <si>
    <t>HEREDIA / FLORES / BARRANTES</t>
  </si>
  <si>
    <t>PUNTARENAS / COTO BRUS / SABALITO</t>
  </si>
  <si>
    <t>ALAJUELA / OROTINA / EL MASTATE</t>
  </si>
  <si>
    <t>ALAJUELA / ALAJUELA / CARRIZAL</t>
  </si>
  <si>
    <t>ALAJUELA / ALAJUELA / SAN ANTONIO</t>
  </si>
  <si>
    <t>GUANACASTE / NANDAYURE / SANTA RITA</t>
  </si>
  <si>
    <t>ALAJUELA / ALAJUELA / SAN ISIDRO</t>
  </si>
  <si>
    <t>ALAJUELA / SAN CARLOS / FLORENCIA</t>
  </si>
  <si>
    <t>ALAJUELA / ALAJUELA / SABANILLA</t>
  </si>
  <si>
    <t>ALAJUELA / ALAJUELA / SAN RAFAEL</t>
  </si>
  <si>
    <t>GUANACASTE / LA CRUZ / SANTA CECILIA</t>
  </si>
  <si>
    <t>PUNTARENAS / CORREDORES / LA CUESTA</t>
  </si>
  <si>
    <t>ALAJUELA / ALAJUELA / DESAMPARADOS</t>
  </si>
  <si>
    <t>ALAJUELA / ZARCERO / LAGUNA</t>
  </si>
  <si>
    <t>ALAJUELA / ALAJUELA / TAMBOR</t>
  </si>
  <si>
    <t>GUANACASTE / HOJANCHA / MONTE ROMO</t>
  </si>
  <si>
    <t>ALAJUELA / ALAJUELA / GARITA</t>
  </si>
  <si>
    <t>CARTAGO / CARTAGO / CARMEN</t>
  </si>
  <si>
    <t>HEREDIA / HEREDIA / SAN FRANCISCO</t>
  </si>
  <si>
    <t>GUANACASTE / LIBERIA / MAYORGA</t>
  </si>
  <si>
    <t>PUNTARENAS / PUNTARENAS / CHOMES</t>
  </si>
  <si>
    <t>HEREDIA / BARVA / SAN PABLO</t>
  </si>
  <si>
    <t>GUANACASTE / NICOYA / SAN ANTONIO</t>
  </si>
  <si>
    <t>PUNTARENAS / ESPARZA / MACACONA</t>
  </si>
  <si>
    <t>ALAJUELA / GRECIA / SAN ROQUE</t>
  </si>
  <si>
    <t>ALAJUELA / GRECIA / TACARES</t>
  </si>
  <si>
    <t>HEREDIA / SANTO DOMINGO / SAN MIGUEL</t>
  </si>
  <si>
    <t>ALAJUELA / GRECIA / PUENTE DE PIEDRA</t>
  </si>
  <si>
    <t>GUANACASTE / SANTA CRUZ / VEINTISIETE DE ABRIL</t>
  </si>
  <si>
    <t>ALAJUELA / GRECIA / BOLIVAR</t>
  </si>
  <si>
    <t>PUNTARENAS / BUENOS AIRES / POTRERO GRANDE</t>
  </si>
  <si>
    <t>LIMON / SIQUIRRES / FLORIDA</t>
  </si>
  <si>
    <t>ALAJUELA / SAN MATEO / LABRADOR</t>
  </si>
  <si>
    <t>GUANACASTE / BAGACES / MOGOTE</t>
  </si>
  <si>
    <t>ALAJUELA / ATENAS / MERCEDES</t>
  </si>
  <si>
    <t>PUNTARENAS / MONTES DE ORO / SAN ISIDRO</t>
  </si>
  <si>
    <t>ALAJUELA / ATENAS / SAN ISIDRO</t>
  </si>
  <si>
    <t>LIMON / TALAMANCA / CAHUITA</t>
  </si>
  <si>
    <t>ALAJUELA / ATENAS / SANTA EULALIA</t>
  </si>
  <si>
    <t>CARTAGO / TURRIALBA / PERALTA</t>
  </si>
  <si>
    <t>ALAJUELA / ATENAS / ESCOBAL</t>
  </si>
  <si>
    <t>HEREDIA / SAN RAFAEL / SANTIAGO</t>
  </si>
  <si>
    <t>GUANACASTE / CARRILLO / SARDINAL</t>
  </si>
  <si>
    <t>PUNTARENAS / OSA / SIERPE</t>
  </si>
  <si>
    <t>LIMON / MATINA / CARRANDI</t>
  </si>
  <si>
    <t>ALAJUELA / NARANJO / CIRRI SUR</t>
  </si>
  <si>
    <t>ALAJUELA / NARANJO / SAN JUAN</t>
  </si>
  <si>
    <t>CARTAGO / ALVARADO / CAPELLADES</t>
  </si>
  <si>
    <t>ALAJUELA / NARANJO / PALMITOS</t>
  </si>
  <si>
    <t>GUANACASTE / CAÑAS / SAN MIGUEL</t>
  </si>
  <si>
    <t>ALAJUELA / PALMARES / BUENOS AIRES</t>
  </si>
  <si>
    <t>ALAJUELA / PALMARES / SANTIAGO</t>
  </si>
  <si>
    <t>ALAJUELA / PALMARES / CANDELARIA</t>
  </si>
  <si>
    <t>CARTAGO / OREAMUNO / POTRERO CERRADO</t>
  </si>
  <si>
    <t>GUANACASTE / ABANGARES / SAN JUAN</t>
  </si>
  <si>
    <t>CARTAGO / EL GUARCO / TOBOSI</t>
  </si>
  <si>
    <t>HEREDIA / FLORES / LLORENTE</t>
  </si>
  <si>
    <t>ALAJUELA / OROTINA / COYOLAR</t>
  </si>
  <si>
    <t>ALAJUELA / OROTINA / LA CEIBA</t>
  </si>
  <si>
    <t>GUANACASTE / NANDAYURE / ZAPOTAL</t>
  </si>
  <si>
    <t>ALAJUELA / SAN CARLOS / BUENAVISTA</t>
  </si>
  <si>
    <t>GUANACASTE / LA CRUZ / LA GARITA</t>
  </si>
  <si>
    <t>ALAJUELA / SAN CARLOS / VENECIA</t>
  </si>
  <si>
    <t>PUNTARENAS / CORREDORES / CANOAS</t>
  </si>
  <si>
    <t>ALAJUELA / SAN CARLOS / PITAL</t>
  </si>
  <si>
    <t>ALAJUELA / SAN CARLOS / LA TIGRA</t>
  </si>
  <si>
    <t>ALAJUELA / SAN CARLOS / LA PALMERA</t>
  </si>
  <si>
    <t>ALAJUELA / SAN CARLOS / VENADO</t>
  </si>
  <si>
    <t>ALAJUELA / SAN CARLOS / CUTRIS</t>
  </si>
  <si>
    <t>ALAJUELA / SAN CARLOS / MONTERREY</t>
  </si>
  <si>
    <t>ALAJUELA / SAN CARLOS / POCOSOL</t>
  </si>
  <si>
    <t>HEREDIA / HEREDIA / ULLOA</t>
  </si>
  <si>
    <t>GUANACASTE / LIBERIA / NACASCOLO</t>
  </si>
  <si>
    <t>PUNTARENAS / PUNTARENAS / LEPANTO</t>
  </si>
  <si>
    <t>ALAJUELA / ZARCERO / GUADALUPE</t>
  </si>
  <si>
    <t>ALAJUELA / ZARCERO / PALMIRA</t>
  </si>
  <si>
    <t>ALAJUELA / ZARCERO / ZAPOTE</t>
  </si>
  <si>
    <t>ALAJUELA / ZARCERO / BRISAS</t>
  </si>
  <si>
    <t>HEREDIA / BARVA / SAN ROQUE</t>
  </si>
  <si>
    <t>PUNTARENAS / ESPARZA / SAN RAFAEL</t>
  </si>
  <si>
    <t>ALAJUELA / UPALA / UPALA</t>
  </si>
  <si>
    <t>ALAJUELA / UPALA / AGUAS CLARAS</t>
  </si>
  <si>
    <t>HEREDIA / SANTO DOMINGO / PARACITO</t>
  </si>
  <si>
    <t>GUANACASTE / SANTA CRUZ / TEMPATE</t>
  </si>
  <si>
    <t>ALAJUELA / UPALA / BIJAGUA</t>
  </si>
  <si>
    <t>PUNTARENAS / BUENOS AIRES / BORUCA</t>
  </si>
  <si>
    <t>ALAJUELA / UPALA / DELICIAS</t>
  </si>
  <si>
    <t>LIMON / SIQUIRRES / GERMANIA</t>
  </si>
  <si>
    <t>ALAJUELA / UPALA / YOLILLAL</t>
  </si>
  <si>
    <t>ALAJUELA / UPALA / CANALETE</t>
  </si>
  <si>
    <t>ALAJUELA / LOS CHILES / LOS CHILES</t>
  </si>
  <si>
    <t>ALAJUELA / LOS CHILES / CAÑO NEGRO</t>
  </si>
  <si>
    <t>LIMON / TALAMANCA / TELIRE</t>
  </si>
  <si>
    <t>ALAJUELA / LOS CHILES / EL AMPARO</t>
  </si>
  <si>
    <t>ALAJUELA / LOS CHILES / SAN JORGE</t>
  </si>
  <si>
    <t>CARTAGO / TURRIALBA / SANTA CRUZ</t>
  </si>
  <si>
    <t>ALAJUELA / GUATUSO / SAN RAFAEL</t>
  </si>
  <si>
    <t>ALAJUELA / GUATUSO / BUENAVISTA</t>
  </si>
  <si>
    <t>ALAJUELA / GUATUSO / COTE</t>
  </si>
  <si>
    <t>ALAJUELA / GUATUSO / KATIRA</t>
  </si>
  <si>
    <t>HEREDIA / SAN ISIDRO / SAN FRANCISCO</t>
  </si>
  <si>
    <t>GUANACASTE / CAÑAS / BEBEDERO</t>
  </si>
  <si>
    <t>CARTAGO / OREAMUNO / CIPRESES</t>
  </si>
  <si>
    <t>GUANACASTE / ABANGARES / COLORADO</t>
  </si>
  <si>
    <t>CARTAGO / CARTAGO / CORRALILLO</t>
  </si>
  <si>
    <t>CARTAGO / CARTAGO / TIERRA BLANCA</t>
  </si>
  <si>
    <t>CARTAGO / EL GUARCO / PATIO DE AGUA</t>
  </si>
  <si>
    <t>CARTAGO / CARTAGO / LLANO GRANDE</t>
  </si>
  <si>
    <t>CARTAGO / CARTAGO / QUEBRADILLA</t>
  </si>
  <si>
    <t>PUNTARENAS / COTO BRUS / LIMONCITO</t>
  </si>
  <si>
    <t>GUANACASTE / NANDAYURE / SAN PABLO</t>
  </si>
  <si>
    <t>GUANACASTE / LA CRUZ / SANTA ELENA</t>
  </si>
  <si>
    <t>PUNTARENAS / CORREDORES / LAUREL</t>
  </si>
  <si>
    <t>GUANACASTE / HOJANCHA / HUACAS</t>
  </si>
  <si>
    <t>HEREDIA / HEREDIA / VARABLANCA</t>
  </si>
  <si>
    <t>PUNTARENAS / PUNTARENAS / PAQUERA</t>
  </si>
  <si>
    <t>CARTAGO / TURRIALBA / SANTA TERESITA</t>
  </si>
  <si>
    <t>CARTAGO / TURRIALBA / PAVONES</t>
  </si>
  <si>
    <t>CARTAGO / TURRIALBA / TUIS</t>
  </si>
  <si>
    <t>CARTAGO / TURRIALBA / TAYUTIC</t>
  </si>
  <si>
    <t>CARTAGO / TURRIALBA / SANTA ROSA</t>
  </si>
  <si>
    <t>CARTAGO / TURRIALBA / TRES EQUIS</t>
  </si>
  <si>
    <t>CARTAGO / TURRIALBA / LA ISABEL</t>
  </si>
  <si>
    <t>GUANACASTE / SANTA CRUZ / CARTAGENA</t>
  </si>
  <si>
    <t>PUNTARENAS / BUENOS AIRES / PILAS</t>
  </si>
  <si>
    <t>CARTAGO / OREAMUNO / SANTA ROSA</t>
  </si>
  <si>
    <t>PUNTARENAS / OSA / PIEDRAS BLANCAS</t>
  </si>
  <si>
    <t>GUANACASTE / CAÑAS / POROZAL</t>
  </si>
  <si>
    <t>PUNTARENAS / COTO BRUS / PITTIER</t>
  </si>
  <si>
    <t>GUANACASTE / NANDAYURE / PORVENIR</t>
  </si>
  <si>
    <t>HEREDIA / SANTO DOMINGO / SANTA ROSA</t>
  </si>
  <si>
    <t>HEREDIA / SANTO DOMINGO / TURES</t>
  </si>
  <si>
    <t>GUANACASTE / HOJANCHA / MATAMBU</t>
  </si>
  <si>
    <t>PUNTARENAS / PUNTARENAS / MANZANILLO</t>
  </si>
  <si>
    <t>GUANACASTE / NICOYA / NOSARA</t>
  </si>
  <si>
    <t>PUNTARENAS / ESPARZA / CALDERA</t>
  </si>
  <si>
    <t>PUNTARENAS / BUENOS AIRES / COLINAS</t>
  </si>
  <si>
    <t>GUANACASTE / NANDAYURE / BEJUCO</t>
  </si>
  <si>
    <t>PUNTARENAS / PUNTARENAS / GUACIMAL</t>
  </si>
  <si>
    <t>GUANACASTE / SANTA CRUZ / CABO VELAS</t>
  </si>
  <si>
    <t>GUANACASTE / SANTA CRUZ / TAMARINDO</t>
  </si>
  <si>
    <t>PUNTARENAS / PUNTARENAS / BARRANCA</t>
  </si>
  <si>
    <t>PUNTARENAS / BUENOS AIRES / BIOLLEY</t>
  </si>
  <si>
    <t>PUNTARENAS / BUENOS AIRES / BRUNKA</t>
  </si>
  <si>
    <t>PUNTARENAS / PUNTARENAS / ISLA DEL COCO</t>
  </si>
  <si>
    <t>PUNTARENAS / PUNTARENAS / CHACARITA</t>
  </si>
  <si>
    <t>PUNTARENAS / PUNTARENAS / CHIRA</t>
  </si>
  <si>
    <t>PUNTARENAS / PUNTARENAS / ACAPULCO</t>
  </si>
  <si>
    <t>PUNTARENAS / PUNTARENAS / EL ROBLE</t>
  </si>
  <si>
    <t>PUNTARENAS / PUNTARENAS / ARANCIBIA</t>
  </si>
  <si>
    <t>KATTIA TORRES CHAVES</t>
  </si>
  <si>
    <t>MARLYN ZELEDON BRAVO</t>
  </si>
  <si>
    <t>03947</t>
  </si>
  <si>
    <t>0742</t>
  </si>
  <si>
    <t>0747</t>
  </si>
  <si>
    <t>03988</t>
  </si>
  <si>
    <t>0773</t>
  </si>
  <si>
    <t>0800</t>
  </si>
  <si>
    <t>0818</t>
  </si>
  <si>
    <t>LA HORTENSIA</t>
  </si>
  <si>
    <t>0869</t>
  </si>
  <si>
    <t>03986</t>
  </si>
  <si>
    <t>0899</t>
  </si>
  <si>
    <t>03987</t>
  </si>
  <si>
    <t>0958</t>
  </si>
  <si>
    <t>03948</t>
  </si>
  <si>
    <t>0970</t>
  </si>
  <si>
    <t>04044</t>
  </si>
  <si>
    <t>SAN JUAN MIRAMAR</t>
  </si>
  <si>
    <t>1012</t>
  </si>
  <si>
    <t>TRES PIEDRAS</t>
  </si>
  <si>
    <t>1071</t>
  </si>
  <si>
    <t>1140</t>
  </si>
  <si>
    <t>03995</t>
  </si>
  <si>
    <t>1217</t>
  </si>
  <si>
    <t>1249</t>
  </si>
  <si>
    <t>1261</t>
  </si>
  <si>
    <t>02446</t>
  </si>
  <si>
    <t>1269</t>
  </si>
  <si>
    <t>GABINO ARAYA BLANCO</t>
  </si>
  <si>
    <t>1395</t>
  </si>
  <si>
    <t>1403</t>
  </si>
  <si>
    <t>1486</t>
  </si>
  <si>
    <t>CASTELMARE</t>
  </si>
  <si>
    <t>1491</t>
  </si>
  <si>
    <t>03992</t>
  </si>
  <si>
    <t>COQUITALES</t>
  </si>
  <si>
    <t>1504</t>
  </si>
  <si>
    <t>1530</t>
  </si>
  <si>
    <t>02852</t>
  </si>
  <si>
    <t>1549</t>
  </si>
  <si>
    <t>03983</t>
  </si>
  <si>
    <t>1572</t>
  </si>
  <si>
    <t>LA TIRICIA</t>
  </si>
  <si>
    <t>1577</t>
  </si>
  <si>
    <t>03994</t>
  </si>
  <si>
    <t>1614</t>
  </si>
  <si>
    <t>1649</t>
  </si>
  <si>
    <t>1707</t>
  </si>
  <si>
    <t>PASO REAL</t>
  </si>
  <si>
    <t>1721</t>
  </si>
  <si>
    <t>RON RON ABAJO</t>
  </si>
  <si>
    <t>1794</t>
  </si>
  <si>
    <t>1924</t>
  </si>
  <si>
    <t>1934</t>
  </si>
  <si>
    <t>1950</t>
  </si>
  <si>
    <t>03949</t>
  </si>
  <si>
    <t>2005</t>
  </si>
  <si>
    <t>LA REUNION</t>
  </si>
  <si>
    <t>2025</t>
  </si>
  <si>
    <t>PACUARE</t>
  </si>
  <si>
    <t>2097</t>
  </si>
  <si>
    <t>03924</t>
  </si>
  <si>
    <t>SONORA</t>
  </si>
  <si>
    <t>2150</t>
  </si>
  <si>
    <t>BOCA DEL TORO</t>
  </si>
  <si>
    <t>2191</t>
  </si>
  <si>
    <t>2250</t>
  </si>
  <si>
    <t>04021</t>
  </si>
  <si>
    <t>2501</t>
  </si>
  <si>
    <t>LOS RANCHOS</t>
  </si>
  <si>
    <t>2630</t>
  </si>
  <si>
    <t>RIO CHIQUITO</t>
  </si>
  <si>
    <t>2739</t>
  </si>
  <si>
    <t>03956</t>
  </si>
  <si>
    <t>2764</t>
  </si>
  <si>
    <t>I.D.A. EL BARON</t>
  </si>
  <si>
    <t>2797</t>
  </si>
  <si>
    <t>2846</t>
  </si>
  <si>
    <t>PAVON</t>
  </si>
  <si>
    <t>2855</t>
  </si>
  <si>
    <t>2859</t>
  </si>
  <si>
    <t>SABANA BONITA</t>
  </si>
  <si>
    <t>3035</t>
  </si>
  <si>
    <t>3206</t>
  </si>
  <si>
    <t>LA UNION DEL SUR</t>
  </si>
  <si>
    <t>3220</t>
  </si>
  <si>
    <t>3223</t>
  </si>
  <si>
    <t>ALMIRANTE</t>
  </si>
  <si>
    <t>3245</t>
  </si>
  <si>
    <t>FILA NARANJO</t>
  </si>
  <si>
    <t>3310</t>
  </si>
  <si>
    <t>3329</t>
  </si>
  <si>
    <t>3371</t>
  </si>
  <si>
    <t>3445</t>
  </si>
  <si>
    <t>KEKOLDI</t>
  </si>
  <si>
    <t>3456</t>
  </si>
  <si>
    <t>03999</t>
  </si>
  <si>
    <t>3501</t>
  </si>
  <si>
    <t>3545</t>
  </si>
  <si>
    <t>BRISAS DE RIO BLANCO</t>
  </si>
  <si>
    <t>3569</t>
  </si>
  <si>
    <t>JUAN FERRARO DOBLES</t>
  </si>
  <si>
    <t>3757</t>
  </si>
  <si>
    <t>03926</t>
  </si>
  <si>
    <t>PIRRIS</t>
  </si>
  <si>
    <t>3907</t>
  </si>
  <si>
    <t>02968</t>
  </si>
  <si>
    <t>5037</t>
  </si>
  <si>
    <t>04004</t>
  </si>
  <si>
    <t>BARBADOS</t>
  </si>
  <si>
    <t>5305</t>
  </si>
  <si>
    <t>03964</t>
  </si>
  <si>
    <t>TSIPIRIÑAK</t>
  </si>
  <si>
    <t>5727</t>
  </si>
  <si>
    <t>5864</t>
  </si>
  <si>
    <t>TOLOK KICHA</t>
  </si>
  <si>
    <t>5877</t>
  </si>
  <si>
    <t>03736</t>
  </si>
  <si>
    <t>JARA KICHA</t>
  </si>
  <si>
    <t>6387</t>
  </si>
  <si>
    <t>KUNABRI</t>
  </si>
  <si>
    <t>HNA.MARIZ VALERIO GONZALEZ</t>
  </si>
  <si>
    <t>ROSALYN MONGE VASQUEZ</t>
  </si>
  <si>
    <t>MIRNA GUTIERREZ ALVAREZ</t>
  </si>
  <si>
    <t>WILSON MUÑOZ MONTOYA</t>
  </si>
  <si>
    <t>GHISELLE GUELL CAMACHO</t>
  </si>
  <si>
    <t>ELIZABETH ZAMORA CANTILLANO</t>
  </si>
  <si>
    <t>KARINA BARRANTES FONSECA</t>
  </si>
  <si>
    <t>MARIELA SOLANO ZUÑIGA</t>
  </si>
  <si>
    <t>CINTHYA LIZETH QUIROS FALLAS</t>
  </si>
  <si>
    <t>EVELYN JIMENEZ GUTIERREZ</t>
  </si>
  <si>
    <t>JUAN DIEGO MORA SANCHEZ</t>
  </si>
  <si>
    <t>GUSTAVO MONTOYA ALPIZAR</t>
  </si>
  <si>
    <t>ROBERT BARBOZA ARAYA</t>
  </si>
  <si>
    <t>ALBIN MAYORGA ACOSTA</t>
  </si>
  <si>
    <t>INGRID QUIROS GAMBOA</t>
  </si>
  <si>
    <t>FABIO LAZARO MORA</t>
  </si>
  <si>
    <t>LEON VICTOR ULATE ALFARO</t>
  </si>
  <si>
    <t>KAROL ROJAS LAZRO</t>
  </si>
  <si>
    <t>GINETTE GARRO ARIAS</t>
  </si>
  <si>
    <t>LUIS DIEGO MORA RAMIREZ</t>
  </si>
  <si>
    <t>ALEXANDER BARBOZA AVILA</t>
  </si>
  <si>
    <t>ALEXANDER RODRIGUEZ DUARTE</t>
  </si>
  <si>
    <t>CARLOS PEREZ LOPEZ</t>
  </si>
  <si>
    <t>FLORIDEY SALAZAR UREÑA</t>
  </si>
  <si>
    <t>REY CURRE</t>
  </si>
  <si>
    <t>YETTY MAYORGA BADILLA</t>
  </si>
  <si>
    <t>WILSON DANIEL MORA GAMBOA</t>
  </si>
  <si>
    <t>NANCY ARIAS JIMENEZ</t>
  </si>
  <si>
    <t>SHIRLEY VARELA FERNANDEZ</t>
  </si>
  <si>
    <t>NIDIA CALDERON ROJAS</t>
  </si>
  <si>
    <t>WALTER PERALTA ROJAS</t>
  </si>
  <si>
    <t>ELVIA ZUÑIGA ARIAS</t>
  </si>
  <si>
    <t>KENLY BONILLA MORA</t>
  </si>
  <si>
    <t>MARISELLA JIMENEZ GARCIA</t>
  </si>
  <si>
    <t>ALTOS DE SAN JUAN</t>
  </si>
  <si>
    <t>HEIDY MEJIA TORRES</t>
  </si>
  <si>
    <t>SEIDY MORA DUARTE</t>
  </si>
  <si>
    <t>RAQUEL MORALES GUTIERREZ</t>
  </si>
  <si>
    <t>ROXANA ROJAS MAYORGA</t>
  </si>
  <si>
    <t>EDEN RENE SALAZAR HIDALGO</t>
  </si>
  <si>
    <t>ANAYURI CABRERA AVILA</t>
  </si>
  <si>
    <t>JUAN CARLOS VALVERDE RIVERA</t>
  </si>
  <si>
    <t>ANA GABRIELA MONTOYA JIMENEZ</t>
  </si>
  <si>
    <t>BERNARDITA UGALDE HIDALGO</t>
  </si>
  <si>
    <t>GEOVANNA RODRIGUEZ ARAYA</t>
  </si>
  <si>
    <t>CINTYA MENA SUAREZ</t>
  </si>
  <si>
    <t>ANA LAURA RODRIGUEZ CRUZ</t>
  </si>
  <si>
    <t>LAURA MOREIRA CARVAJAL</t>
  </si>
  <si>
    <t>KARLA CASTRO ROJAS</t>
  </si>
  <si>
    <t>VIRGINIA CORDOBA MURILLO</t>
  </si>
  <si>
    <t>GABRIELA VALENCIANO CARRANZA</t>
  </si>
  <si>
    <t>ELVIA CRUZ CAMACHO</t>
  </si>
  <si>
    <t>MINDER JIMENEZ MENDEZ</t>
  </si>
  <si>
    <t>CALLE VALVERDE</t>
  </si>
  <si>
    <t>MAGDALENA DIAZ SOLANO</t>
  </si>
  <si>
    <t>CARMEN ALVAREZ CASTRO</t>
  </si>
  <si>
    <t>LAURA MURILLO LOPEZ</t>
  </si>
  <si>
    <t>MELVIN CUBERO JIMENEZ</t>
  </si>
  <si>
    <t>SHIRLEY PEREZ MARIN</t>
  </si>
  <si>
    <t>YORLE MONTOYA MONTERO</t>
  </si>
  <si>
    <t>MELISA OTOYA CHAVES</t>
  </si>
  <si>
    <t>ALEJANDRA TERAN RIOS</t>
  </si>
  <si>
    <t>ADRIAN CAMPOS CHAVES</t>
  </si>
  <si>
    <t>CUTRIS</t>
  </si>
  <si>
    <t>SILVIA ELENA ROJAS PANIAGUA</t>
  </si>
  <si>
    <t>WILBERTH UMAÑA GONZALEZ</t>
  </si>
  <si>
    <t>PEDRO JOSE VALLE MOLINA</t>
  </si>
  <si>
    <t>MARIA ANAIS ARAYA JIMENEZ</t>
  </si>
  <si>
    <t>JESI CHINCHILLA ALVARADO</t>
  </si>
  <si>
    <t>LA VIEJA</t>
  </si>
  <si>
    <t>MARIANELLA SOTO RETANA</t>
  </si>
  <si>
    <t>FELIX ARTURO MIRANDA CHAVES</t>
  </si>
  <si>
    <t>JOCOTE</t>
  </si>
  <si>
    <t>REYNA FLORES TORREZ</t>
  </si>
  <si>
    <t>MARIANELA MORERA VILLALOBOS</t>
  </si>
  <si>
    <t>EMIGDIO CRUZ ELIZONDO</t>
  </si>
  <si>
    <t>ROSA BARRANTES CORONADO</t>
  </si>
  <si>
    <t>ILEANA SERRANO GARCIA</t>
  </si>
  <si>
    <t>MARIANELLA CHAVARRIA SOTO</t>
  </si>
  <si>
    <t>IZAYANA SEQUEIRA FLORES</t>
  </si>
  <si>
    <t>LILLIANA ALFARO ROJAS</t>
  </si>
  <si>
    <t>KAREN CASCANTE ARTAVIA</t>
  </si>
  <si>
    <t>MAIRON ALVARADO SALAS</t>
  </si>
  <si>
    <t>HELBER GUEVARA ESPINOZA</t>
  </si>
  <si>
    <t>MARITZA SOLANO JIMENEZ</t>
  </si>
  <si>
    <t>CARMEN LIDIA QUIROS CORRALES</t>
  </si>
  <si>
    <t>ADIXA ESQUIVEL RODRIGUEZ</t>
  </si>
  <si>
    <t>ELVIA LEITON SOLORZANO</t>
  </si>
  <si>
    <t>DUNIA GARITA ELIZONDO</t>
  </si>
  <si>
    <t>HAZEL CALDERON QUIROS</t>
  </si>
  <si>
    <t>KINYEN RAMIREZ VARGAS</t>
  </si>
  <si>
    <t>LUIS OLDEMAR CORDERO SOLANO</t>
  </si>
  <si>
    <t>EUGENIA CASCANTE VARGAS</t>
  </si>
  <si>
    <t>CRISTIE MOLINA QUESADA</t>
  </si>
  <si>
    <t>JOVITA JIMENEZ GAMBOA</t>
  </si>
  <si>
    <t>SERGIO ANDRES BRENES MENA</t>
  </si>
  <si>
    <t>MARIANA ARAYA FUENTES</t>
  </si>
  <si>
    <t>KAREN ARAYA SEGURA</t>
  </si>
  <si>
    <t>JOHANNA MONTERO VEGA</t>
  </si>
  <si>
    <t>KAREN VELASQUEZ VASQUEZ</t>
  </si>
  <si>
    <t>CARLA TATIANA SANCHEZ LOAIZA</t>
  </si>
  <si>
    <t>ROSITA VARGAS SAENZ</t>
  </si>
  <si>
    <t>ALEXANDER TORRES ARAYA</t>
  </si>
  <si>
    <t>ALLAN CHAVES BARRANTES</t>
  </si>
  <si>
    <t>MARCELA HERNANDEZ BALTODANO</t>
  </si>
  <si>
    <t>VERONICA CHINCHILLA CERDAS</t>
  </si>
  <si>
    <t>LA SONORA</t>
  </si>
  <si>
    <t>MARJORIE DUARTE PEDROZA</t>
  </si>
  <si>
    <t>KAREN JIMENEZ ZUÑIGA</t>
  </si>
  <si>
    <t>ESTELA GABRIELA NAVARRETE C.</t>
  </si>
  <si>
    <t>ANDREA ZAMORA RUBI</t>
  </si>
  <si>
    <t>CAÑO SAN JOSE</t>
  </si>
  <si>
    <t>ARACELLY ROBLES AGUIRRE</t>
  </si>
  <si>
    <t>SUELEN SANCHEZ RAMIREZ</t>
  </si>
  <si>
    <t>LAURA SANCHEZ HERNANDEZ</t>
  </si>
  <si>
    <t>JASON CANALES ZUÑIGA</t>
  </si>
  <si>
    <t>ALEXANDER SANCHEZ CAMACHO</t>
  </si>
  <si>
    <t>NIDIA UMAÑA RAMOS</t>
  </si>
  <si>
    <t>MARCELA VANEGAS VANEGAS</t>
  </si>
  <si>
    <t>YINERI ESPINOZA SANDOVAL</t>
  </si>
  <si>
    <t>CESAR PIMENTEL BATISTA</t>
  </si>
  <si>
    <t>JOSE NAPOLEON BUSTOS BUSTOS</t>
  </si>
  <si>
    <t>YORLENY CONTRERAS FLORES</t>
  </si>
  <si>
    <t>RUJHAMA ELIZONDO CRUZ</t>
  </si>
  <si>
    <t>JESSICA GARCIA CESPEDES</t>
  </si>
  <si>
    <t>SANDRA ISABEL GARCIA CAMPOS</t>
  </si>
  <si>
    <t>MARISOL MORA MONTENEGRO</t>
  </si>
  <si>
    <t>ANA VIRGINIA CARRILLO CARRANZA</t>
  </si>
  <si>
    <t>ANA BELA AVELLAN CHAVARRIA</t>
  </si>
  <si>
    <t>MELISSA RAMIREZ BONILLA</t>
  </si>
  <si>
    <t>HAZEL GOMEZ GUEVARA</t>
  </si>
  <si>
    <t>ANA ISABEL CARRERA GUTIERREZ</t>
  </si>
  <si>
    <t>ANGIE MESEN VARELA</t>
  </si>
  <si>
    <t>MANUEL BELLO MENDEZ</t>
  </si>
  <si>
    <t>CARMEN ABREU CORONADO</t>
  </si>
  <si>
    <t>ELENA MARTINEZ MOLINA</t>
  </si>
  <si>
    <t>HEIDY BONILLA ALVAREZ</t>
  </si>
  <si>
    <t>JAVIER GOMEZ CHACON</t>
  </si>
  <si>
    <t>MARIANELA SEGURA SANCHEZ</t>
  </si>
  <si>
    <t>SURISADAY GARAY ARAUZ</t>
  </si>
  <si>
    <t>ASENTAMIENTO EL BARON</t>
  </si>
  <si>
    <t>YESENIA JIMENEZ GONZALEZ</t>
  </si>
  <si>
    <t>MARIANELLA BARRERA JIRON</t>
  </si>
  <si>
    <t>LAURA ROJAS CANTILLO</t>
  </si>
  <si>
    <t>YORLENY SANCHEZ RODRIGUEZ</t>
  </si>
  <si>
    <t>MARCO ANTONIO FALLAS VALVERDE</t>
  </si>
  <si>
    <t>MIGUEL TORRES VILLAREAL</t>
  </si>
  <si>
    <t>PAVON DE ORO</t>
  </si>
  <si>
    <t>LOIDA MORALES VEGA</t>
  </si>
  <si>
    <t>ALVARO RICARDO ARCE ACUÑA</t>
  </si>
  <si>
    <t>JEYN MIKE CHACON QUINTERO</t>
  </si>
  <si>
    <t>ALEXANDER SANDI SANDI</t>
  </si>
  <si>
    <t>OSCAR RAMIREZ ARAYA</t>
  </si>
  <si>
    <t>NIXIDA DELGADO CHACON</t>
  </si>
  <si>
    <t>LUIS ANGEL CHAVARRIA ALFARO</t>
  </si>
  <si>
    <t>KATTIA VILLALOBOS VALDEZ</t>
  </si>
  <si>
    <t>FANNY PEREZ AGUILAR</t>
  </si>
  <si>
    <t>MAURICIO CORDOBA CHAVEZ</t>
  </si>
  <si>
    <t>BANEGAS</t>
  </si>
  <si>
    <t>SONIA ZUÑIGA CORDERO</t>
  </si>
  <si>
    <t>YAMILETH ARROYO PEÑA</t>
  </si>
  <si>
    <t>EIRA ENITH ZAPATA CASTRO</t>
  </si>
  <si>
    <t>YUSTIL ARAYA CASTILLO</t>
  </si>
  <si>
    <t>KATTIA SCOTT MARTINEZ</t>
  </si>
  <si>
    <t>TATIANA TORRES PLATERO</t>
  </si>
  <si>
    <t>HAROLD MATA PEREIRA</t>
  </si>
  <si>
    <t>ISLONA</t>
  </si>
  <si>
    <t>VILMA MARTINEZ SOLIS</t>
  </si>
  <si>
    <t>MIRNA SOTO MONTERO</t>
  </si>
  <si>
    <t>ANA YANEI MORA OROZCO</t>
  </si>
  <si>
    <t>ALEX BRANDON PEREZ JIMENEZ</t>
  </si>
  <si>
    <t>DANA REECHE JOHNSON</t>
  </si>
  <si>
    <t>FLOR MORALES CHACON</t>
  </si>
  <si>
    <t>SAN MIGUIEL</t>
  </si>
  <si>
    <t>ROSALBA CASARES MORALES</t>
  </si>
  <si>
    <t>NARDA REID JONES</t>
  </si>
  <si>
    <t>MARJORIE PERALTA ROJAS</t>
  </si>
  <si>
    <t>ELBER NOEL MARTINEZ IGLESIAS</t>
  </si>
  <si>
    <t>STACY JOHNSON MC KENZIE</t>
  </si>
  <si>
    <t>PABLO CESAR MORA VALVERDE</t>
  </si>
  <si>
    <t>JAVIER GERARDO LEON VALVERDE</t>
  </si>
  <si>
    <t>ANA ISABEL VALVERDE CHINCHILLA</t>
  </si>
  <si>
    <t>RAQUEL MANCIA ELIZONDO</t>
  </si>
  <si>
    <t>JOSELINE ANDREA CAMPOS CHACON</t>
  </si>
  <si>
    <t>ERIKA MARIA MIGHTY DIAZ</t>
  </si>
  <si>
    <t>MIGUEL ANDRES ARIAS ESCOBAR</t>
  </si>
  <si>
    <t>LA CURIA</t>
  </si>
  <si>
    <t>ANNY DUARTE VALVERDE</t>
  </si>
  <si>
    <t>SHIRLEY RODRIGUEZ ALFARO</t>
  </si>
  <si>
    <t>MAYRA VARGAS BENAVIDES</t>
  </si>
  <si>
    <t>DELIA AGUILAR RODRIGUEZ</t>
  </si>
  <si>
    <t>CAROLINA DURAN RUIZ</t>
  </si>
  <si>
    <t>YUNNIA MORA DELGADO</t>
  </si>
  <si>
    <t>SEYDEL YUNUE MORUN GARRO</t>
  </si>
  <si>
    <t>ANA LORENA GUTIERREZ ALVAREZ</t>
  </si>
  <si>
    <t>GRETTEL CALDERON FUENTES</t>
  </si>
  <si>
    <t>SANDRA PEREZ BADILLA</t>
  </si>
  <si>
    <t>MARCELO DURAN BONILLA</t>
  </si>
  <si>
    <t>FRESSIA NAVARRO ARIAS</t>
  </si>
  <si>
    <t>ROSA JARQUIN VEGA</t>
  </si>
  <si>
    <t>MAGALLY RODRIGUEZ MONGE</t>
  </si>
  <si>
    <t>EVELYN CHAVARRIA VASQUEZ</t>
  </si>
  <si>
    <t>ROXANA FERNANDEZ VARGAS</t>
  </si>
  <si>
    <t>ISAAC DANIEL CASCANTE PEREZ</t>
  </si>
  <si>
    <t>KATTIA SEGURA SEGURA</t>
  </si>
  <si>
    <t>EDWIN SALGADO SALAZAR</t>
  </si>
  <si>
    <t>MARLENE VALLE VILLALOBOS</t>
  </si>
  <si>
    <t>ODIR BELTRAN RODRIGUEZ</t>
  </si>
  <si>
    <t>ADONAY OVIEDO AGUERO</t>
  </si>
  <si>
    <t>CIRIACO CALDERON PEÑA</t>
  </si>
  <si>
    <t>ALEXANDRA CRUZ NAVARRO</t>
  </si>
  <si>
    <t>JOHANZEL CHING GOMEZ</t>
  </si>
  <si>
    <t>ANA PATRICIA MONTERO RAMOS</t>
  </si>
  <si>
    <t>KATLEEN PALACIOS MENA</t>
  </si>
  <si>
    <t>DIEGO ALFONSO MORA PICADO</t>
  </si>
  <si>
    <t>FLORIBETH MORA SANABRIA</t>
  </si>
  <si>
    <t>CAÑO SECO</t>
  </si>
  <si>
    <t>ANA GABRIELA GUEVARA CHAVARRIA</t>
  </si>
  <si>
    <t>MANUEL MAYORGA ACOSTA</t>
  </si>
  <si>
    <t>ILEANA GUTIERREZ SEQUEIRA</t>
  </si>
  <si>
    <t>ANDRES BEJARANO FLORES</t>
  </si>
  <si>
    <t>ANA PATRICIA UREÑA MONGE</t>
  </si>
  <si>
    <t>JACKELINNE MATARRITA RAMIREZ</t>
  </si>
  <si>
    <t>FILEMON VARGAS FERNANDEZ</t>
  </si>
  <si>
    <t>ASENTAMIENTO EL PARAISO</t>
  </si>
  <si>
    <t>ARLEENE PEREZ SANABRIA</t>
  </si>
  <si>
    <t>PATRICIA SALAZAR SALAZAR</t>
  </si>
  <si>
    <t>SANDRA LIZANO MORA</t>
  </si>
  <si>
    <t>TOLOK KICHA CHIRRIPO</t>
  </si>
  <si>
    <t>JENYFER JIMENEZ RODRIGUEZ</t>
  </si>
  <si>
    <t>LUIS DIEGO RAMIREZ GARCIA</t>
  </si>
  <si>
    <t>ANA JULIA BARBOZA PICADO</t>
  </si>
  <si>
    <t>PERSILES AGUILAR JIMENEZ</t>
  </si>
  <si>
    <t>VICTOR ORTIZ ROJAS</t>
  </si>
  <si>
    <t>MAYELA ROJAS MONTERO</t>
  </si>
  <si>
    <t>00513</t>
  </si>
  <si>
    <t>03306</t>
  </si>
  <si>
    <t>01943</t>
  </si>
  <si>
    <t>02404</t>
  </si>
  <si>
    <t>02619</t>
  </si>
  <si>
    <t>02923</t>
  </si>
  <si>
    <t>01765</t>
  </si>
  <si>
    <t>03920</t>
  </si>
  <si>
    <t>03937</t>
  </si>
  <si>
    <t>03932</t>
  </si>
  <si>
    <t>04101</t>
  </si>
  <si>
    <t>04148</t>
  </si>
  <si>
    <t>04149</t>
  </si>
  <si>
    <t>04231</t>
  </si>
  <si>
    <t>LA CABAÑA FELIZ</t>
  </si>
  <si>
    <t>NORTH DALE PRESCHOOL</t>
  </si>
  <si>
    <t>MELODY PRESCHOOL</t>
  </si>
  <si>
    <t>CENTRO ESTIMUL. Y DESARROLLO INTEGRAL RAISI MC</t>
  </si>
  <si>
    <t>03919</t>
  </si>
  <si>
    <t>CENTRO EDUCATIVO TALLER INFANTIL SN DE CARTAGO</t>
  </si>
  <si>
    <t>BKIDS PRESCHOOL AND DAY CARE</t>
  </si>
  <si>
    <t>03922</t>
  </si>
  <si>
    <t>PREESCOLAR C.I.T.</t>
  </si>
  <si>
    <t>CENTRO PEDAGOGICO SAN MARTIN DE PORRES</t>
  </si>
  <si>
    <t>LERNING CENTER LCCIMACE</t>
  </si>
  <si>
    <t>KIDS IN ACTION ACADEMY</t>
  </si>
  <si>
    <t>CATAPLINKIS CENTER</t>
  </si>
  <si>
    <t>SMART KIDS CENTRO INFANTIL</t>
  </si>
  <si>
    <t>CENTRO EDUCATIVO KLC</t>
  </si>
  <si>
    <t>KLK KINDER LITTLE KIDS</t>
  </si>
  <si>
    <t>CREATIVE HANDS MONTESSORI KINDER&amp;DAYCARE</t>
  </si>
  <si>
    <t>ALTAMORAVIA</t>
  </si>
  <si>
    <t>EVEN START DISCOVERY</t>
  </si>
  <si>
    <t>LA CASITA DE MARI-LIZ</t>
  </si>
  <si>
    <t>03971</t>
  </si>
  <si>
    <t>SEMILLITAS DE SOMA</t>
  </si>
  <si>
    <t>NEW WORLD MONTESSORI</t>
  </si>
  <si>
    <t>CAMINITO DE LUZ PRE-SCHOOL</t>
  </si>
  <si>
    <t>04019</t>
  </si>
  <si>
    <t>CENTRO INFANTIL KAYROS</t>
  </si>
  <si>
    <t>ICS INTERNATIONAL CHRISTIAN SCHOOL</t>
  </si>
  <si>
    <t>CRISTIANA ASAMBLEAS DE DIOS</t>
  </si>
  <si>
    <t>PAN AMERICAN SCHOOL</t>
  </si>
  <si>
    <t>COUNTRYSIDE ACADEMY</t>
  </si>
  <si>
    <t>GOLDEN VALLEY SCHOOL</t>
  </si>
  <si>
    <t>TREE OF LIFE LEARNING CENTER</t>
  </si>
  <si>
    <t>TRUE NORTH PERSONALIZED LEARNING SCHOOL</t>
  </si>
  <si>
    <t>03915</t>
  </si>
  <si>
    <t>CRESTON SCHOOL</t>
  </si>
  <si>
    <t>ILPPAL</t>
  </si>
  <si>
    <t>KIDS COMMUNITY</t>
  </si>
  <si>
    <t>SAINT TIMOTHY SCHOOL</t>
  </si>
  <si>
    <t>ELIMAR HIGH SCHOOL</t>
  </si>
  <si>
    <t>SAINT FRANCIS</t>
  </si>
  <si>
    <t>JARDIN DE NIÑOS LA SEMILLA DEL SABER</t>
  </si>
  <si>
    <t>04028</t>
  </si>
  <si>
    <t>ABC MONTESSORI KINDER DAYCARE</t>
  </si>
  <si>
    <t>L.G.A SCHOOL</t>
  </si>
  <si>
    <t>CENTRO DE ESTIMULACION TEMPRANA BUBBLES</t>
  </si>
  <si>
    <t>CENTRO INFANTIL SANTA TERESA</t>
  </si>
  <si>
    <t>04035</t>
  </si>
  <si>
    <t>KID'S WORLD MONTESSORI</t>
  </si>
  <si>
    <t>04036</t>
  </si>
  <si>
    <t>BARBUDAL DE PARRITA</t>
  </si>
  <si>
    <t>INSTITUTO CREATIVO DE EDUCACION INTEGRAL</t>
  </si>
  <si>
    <t>JARDIN DE NIÑOS DE COLORES</t>
  </si>
  <si>
    <t>04039</t>
  </si>
  <si>
    <t>CECUDI LA UNION</t>
  </si>
  <si>
    <t>04040</t>
  </si>
  <si>
    <t>IMANI SG LOVE LEARM FAMILY</t>
  </si>
  <si>
    <t>04041</t>
  </si>
  <si>
    <t>CENTRO EDUCATIVO SAN GIUSEPPE</t>
  </si>
  <si>
    <t>LITTLE COLLEGE LC</t>
  </si>
  <si>
    <t>SANTA TERESITA MONTESSORI</t>
  </si>
  <si>
    <t>MARILYN TATTIANA JIMENEZ MORA</t>
  </si>
  <si>
    <t>RUTH ELENA LEITON JIMENEZ</t>
  </si>
  <si>
    <t>EL SILO</t>
  </si>
  <si>
    <t>PATRICIA HERNANDEZ CARRANZA</t>
  </si>
  <si>
    <t>ANA GUISELLE ROBLES CORDERO</t>
  </si>
  <si>
    <t>NANCY RODRIGUEZ BUSTOS</t>
  </si>
  <si>
    <t>LILIANA ALVAREZ MARTINEZ</t>
  </si>
  <si>
    <t>GEORGINA CORTES SOTO</t>
  </si>
  <si>
    <t>SIANNY JIMENEZ ALVAREZ</t>
  </si>
  <si>
    <t>LARISSA CANALES SOTO</t>
  </si>
  <si>
    <t>MONICA VENEGAS ULATE</t>
  </si>
  <si>
    <t>ANA YANSI ALFARO ARAYA</t>
  </si>
  <si>
    <t>DUNIA CHAVARRIA CARDENAS</t>
  </si>
  <si>
    <t>NANCY CASTILLO ALVARENGA</t>
  </si>
  <si>
    <t>JEIMY JIMENEZ ACUNA</t>
  </si>
  <si>
    <t>MARLEN VARGAS CAMPOS</t>
  </si>
  <si>
    <t>CONCEPCION RIO GRANDE</t>
  </si>
  <si>
    <t>CAROLINA MURILLO ALFARO</t>
  </si>
  <si>
    <t>MELISSA RODRIGUEZ VEGA</t>
  </si>
  <si>
    <t>URBANIZACION METROPOLI</t>
  </si>
  <si>
    <t>BARRIO DENT</t>
  </si>
  <si>
    <t>GABRIELA GOMEZ ZELEDON</t>
  </si>
  <si>
    <t>MARIA GABRIELA JIMENEZ MOYA</t>
  </si>
  <si>
    <t>YIRA CECILIA RUIZ CONTRERAS</t>
  </si>
  <si>
    <t>RESIDENCIAL EL PORTILLO</t>
  </si>
  <si>
    <t>AYALA</t>
  </si>
  <si>
    <t>MARIA LAURA SOLANO MARIN</t>
  </si>
  <si>
    <t>MARIA JOSE ZELEDON SANCHEZ</t>
  </si>
  <si>
    <t>JANINA BLANCO DELGADO</t>
  </si>
  <si>
    <t>LAS ARAUCARIAS</t>
  </si>
  <si>
    <t>MARIELLA BROUTIN ECHANDI</t>
  </si>
  <si>
    <t>GLORIA DUARTE ESPAÑA</t>
  </si>
  <si>
    <t>LIMONCITO NUEVO</t>
  </si>
  <si>
    <t>ROBERTO CLARKE EDWARDS</t>
  </si>
  <si>
    <t>ANA JENSSIE CAMPOS CAMPOS</t>
  </si>
  <si>
    <t>ELINA KORZYK KREMKO</t>
  </si>
  <si>
    <t>BERNARDITA FERNANDEZ PIEDRA</t>
  </si>
  <si>
    <t>CRISTIAN JIMENEZ LORENZANO</t>
  </si>
  <si>
    <t>MARTA RAMIREZ UMAÑA</t>
  </si>
  <si>
    <t>ANA DENISE ARCE ALPIZAR</t>
  </si>
  <si>
    <t>VIRGINIA RODRIGUEZ HERRERA</t>
  </si>
  <si>
    <t>MARTIN TORRES RODRIGUEZ</t>
  </si>
  <si>
    <t>CALLE MARGARITA</t>
  </si>
  <si>
    <t>MARIA LAURA ARROYO EDUARTE</t>
  </si>
  <si>
    <t>PAMELA SOTO VILLEGAS</t>
  </si>
  <si>
    <t>GRACIELA MONTERO CECILIANO</t>
  </si>
  <si>
    <t>ROSA IVETH JIMENEZ MADRIGAL</t>
  </si>
  <si>
    <t>NATALIA CASTRO QUESADA</t>
  </si>
  <si>
    <t>JUAN BAUTISTA CASTRO ELIZONDO</t>
  </si>
  <si>
    <t>RESIDENCIAL CARVAJAL CASTRO</t>
  </si>
  <si>
    <t>KARLA ZUÑIGA MADRIGAL</t>
  </si>
  <si>
    <t>SHIRLEY ACON SIBAJA</t>
  </si>
  <si>
    <t>MARBETH DIAZ NOGUERA</t>
  </si>
  <si>
    <t>KAREN MORA MONTIEL</t>
  </si>
  <si>
    <t>URBANIZACION EL RODEO</t>
  </si>
  <si>
    <t>LUCIA MENDOZA RUIZ</t>
  </si>
  <si>
    <t>YULIANA SOTO MORA</t>
  </si>
  <si>
    <t>REBECA RIVERA CASTILLO</t>
  </si>
  <si>
    <t>KARLA AVILA MOLINA</t>
  </si>
  <si>
    <t>KRYSIA MATAMOROS GRANADOS</t>
  </si>
  <si>
    <t>SIDER JIMENEZ HERNANDEZ</t>
  </si>
  <si>
    <t>LUISANA JIMENEZ FLORES</t>
  </si>
  <si>
    <t>IRENE MORA BADILLA</t>
  </si>
  <si>
    <t>GENESIS ARAYA CASTRO</t>
  </si>
  <si>
    <t>ANDREA NAVARRO CALDERON</t>
  </si>
  <si>
    <t>ANDREA SALAS BLANCO</t>
  </si>
  <si>
    <t>LAGUINILLA</t>
  </si>
  <si>
    <t>ARELYS SOTO JIMENEZ</t>
  </si>
  <si>
    <t>02908</t>
  </si>
  <si>
    <t>04112</t>
  </si>
  <si>
    <t>04279</t>
  </si>
  <si>
    <t>04363</t>
  </si>
  <si>
    <t>04364</t>
  </si>
  <si>
    <t>04365</t>
  </si>
  <si>
    <t>04366</t>
  </si>
  <si>
    <t>04367</t>
  </si>
  <si>
    <t>04368</t>
  </si>
  <si>
    <t>04371</t>
  </si>
  <si>
    <t>04372</t>
  </si>
  <si>
    <t>ECO SCHOOL SK</t>
  </si>
  <si>
    <t>04373</t>
  </si>
  <si>
    <t>PARA LA PREVENCIÓN DEL CONSUMO Y TRÁFICO DE SUSTANCIAS PSICOACTIVAS</t>
  </si>
  <si>
    <t>Acoso sexual en espacios públicos o de acceso público</t>
  </si>
  <si>
    <t>Violencia en línea</t>
  </si>
  <si>
    <t>¿Cantidad de situaciones de uso o amenaza con un arma?</t>
  </si>
  <si>
    <t>Actuación ante situaciones de bullying</t>
  </si>
  <si>
    <t>Actuación ante situaciones de ciberbullying</t>
  </si>
  <si>
    <t>Actuación ante situaciones de violencia física</t>
  </si>
  <si>
    <t>Actuación ante situaciones de violencia psicológica</t>
  </si>
  <si>
    <t>Actuación ante situaciones de violencia sexual</t>
  </si>
  <si>
    <t>Actuación ante situaciones de acoso y hostigamiento sexual</t>
  </si>
  <si>
    <t>Violencia en línea: corrupción y/o seducción de personas menores de edad</t>
  </si>
  <si>
    <t>Actuación ante situaciones de hallazgo de drogas</t>
  </si>
  <si>
    <t>Actuación ante situaciones de tenencia de drogas</t>
  </si>
  <si>
    <t>Actuación ante situaciones de consumo de drogas</t>
  </si>
  <si>
    <t>Actuación ante situaciones de tráfico de drogas</t>
  </si>
  <si>
    <t>Hallazgo, tenencia y uso de armas</t>
  </si>
  <si>
    <t>Actuación en situaciones de discriminación racial y xenofobia</t>
  </si>
  <si>
    <t>Actuación del bullying contra población LGTB inserta en los centros educativos</t>
  </si>
  <si>
    <t>1/ Atención a la población estudiantil que presenta lesiones autoinfringidas y/o riesgo por tentativa de suicidio.</t>
  </si>
  <si>
    <t>2/ Actuación institucional para la restitución de derechos y acceso al sistema educativo costarricense de las personas y sobrevivientes del delito de trata de personas y sus dependientes.</t>
  </si>
  <si>
    <t>17.</t>
  </si>
  <si>
    <t>Ciberbullying</t>
  </si>
  <si>
    <t>0563</t>
  </si>
  <si>
    <t>SOLEDAD</t>
  </si>
  <si>
    <t>0955</t>
  </si>
  <si>
    <t>1041</t>
  </si>
  <si>
    <t>1066</t>
  </si>
  <si>
    <t>1102</t>
  </si>
  <si>
    <t>BARROETA</t>
  </si>
  <si>
    <t>1123</t>
  </si>
  <si>
    <t>CHUCAZ DE MORA</t>
  </si>
  <si>
    <t>1174</t>
  </si>
  <si>
    <t>04093</t>
  </si>
  <si>
    <t>MADERAL</t>
  </si>
  <si>
    <t>1234</t>
  </si>
  <si>
    <t>02660</t>
  </si>
  <si>
    <t>ALTO DEL MONTE</t>
  </si>
  <si>
    <t>1236</t>
  </si>
  <si>
    <t>1275</t>
  </si>
  <si>
    <t>CAROLINA RODRIGUEZ DE MIRAMBELL</t>
  </si>
  <si>
    <t>1293</t>
  </si>
  <si>
    <t>HELI SANTAMARIA NAVARRO</t>
  </si>
  <si>
    <t>1473</t>
  </si>
  <si>
    <t>03665</t>
  </si>
  <si>
    <t>SAMEN</t>
  </si>
  <si>
    <t>1500</t>
  </si>
  <si>
    <t>04072</t>
  </si>
  <si>
    <t>1553</t>
  </si>
  <si>
    <t>LA NUEVA LUCHA</t>
  </si>
  <si>
    <t>1624</t>
  </si>
  <si>
    <t>1645</t>
  </si>
  <si>
    <t>04061</t>
  </si>
  <si>
    <t>1699</t>
  </si>
  <si>
    <t>04113</t>
  </si>
  <si>
    <t>1702</t>
  </si>
  <si>
    <t>1719</t>
  </si>
  <si>
    <t>1744</t>
  </si>
  <si>
    <t>SANTA ROSA ARRIBA</t>
  </si>
  <si>
    <t>1918</t>
  </si>
  <si>
    <t>2028</t>
  </si>
  <si>
    <t>2311</t>
  </si>
  <si>
    <t>RINCON DE LA CRUZ</t>
  </si>
  <si>
    <t>2332</t>
  </si>
  <si>
    <t>02273</t>
  </si>
  <si>
    <t>PUERTO JESUS</t>
  </si>
  <si>
    <t>2657</t>
  </si>
  <si>
    <t>2661</t>
  </si>
  <si>
    <t>LOS PATIOS</t>
  </si>
  <si>
    <t>2681</t>
  </si>
  <si>
    <t>2742</t>
  </si>
  <si>
    <t>2798</t>
  </si>
  <si>
    <t>JUSTO ANTONIO FACIO DE LA GUARDIA</t>
  </si>
  <si>
    <t>2819</t>
  </si>
  <si>
    <t>2843</t>
  </si>
  <si>
    <t>2923</t>
  </si>
  <si>
    <t>AJUNTADERAS</t>
  </si>
  <si>
    <t>3146</t>
  </si>
  <si>
    <t>04079</t>
  </si>
  <si>
    <t>TIGRITO</t>
  </si>
  <si>
    <t>3240</t>
  </si>
  <si>
    <t>3255</t>
  </si>
  <si>
    <t>04088</t>
  </si>
  <si>
    <t>3273</t>
  </si>
  <si>
    <t>TROCHA LOS CEIBOS</t>
  </si>
  <si>
    <t>3274</t>
  </si>
  <si>
    <t>LA JOSEFINA</t>
  </si>
  <si>
    <t>3311</t>
  </si>
  <si>
    <t>3331</t>
  </si>
  <si>
    <t>04097</t>
  </si>
  <si>
    <t>3653</t>
  </si>
  <si>
    <t>3680</t>
  </si>
  <si>
    <t>LA SIRENA</t>
  </si>
  <si>
    <t>3705</t>
  </si>
  <si>
    <t>3787</t>
  </si>
  <si>
    <t>3804</t>
  </si>
  <si>
    <t>4980</t>
  </si>
  <si>
    <t>RIO MAGDALENA</t>
  </si>
  <si>
    <t>5039</t>
  </si>
  <si>
    <t>04099</t>
  </si>
  <si>
    <t>ESCOCIA</t>
  </si>
  <si>
    <t>5332</t>
  </si>
  <si>
    <t>5548</t>
  </si>
  <si>
    <t>04137</t>
  </si>
  <si>
    <t>6389</t>
  </si>
  <si>
    <t>BAJO COHEN</t>
  </si>
  <si>
    <t>6493</t>
  </si>
  <si>
    <t>PALMITAS II</t>
  </si>
  <si>
    <t>00000</t>
  </si>
  <si>
    <t>EVELYN OVIEDO ROJAS</t>
  </si>
  <si>
    <t>CINTHIA BRIGETTE ARIAS DELGADO</t>
  </si>
  <si>
    <t>BERNARDITA FALLAS VARGAS</t>
  </si>
  <si>
    <t>IVANNIA UREÑA VENEGAS</t>
  </si>
  <si>
    <t>DAVID GONZALEZ RAMIREZ</t>
  </si>
  <si>
    <t>MARGARITA FLORES CHINCHILLA</t>
  </si>
  <si>
    <t>MARTA PICADO VARGAS</t>
  </si>
  <si>
    <t>DANIELA FERNANDEZ BRENES</t>
  </si>
  <si>
    <t>MARIA AGÜERO VENEGAS</t>
  </si>
  <si>
    <t>DEIVIN CHAVARRIA VALVERDE</t>
  </si>
  <si>
    <t>ALEJANDRA NAVARRO CALDERON</t>
  </si>
  <si>
    <t>ANA YANSY VARGAS ROJAS</t>
  </si>
  <si>
    <t>MARLEN PERALTA ARTAVIA</t>
  </si>
  <si>
    <t>MONICA DIAZ JIMENEZ</t>
  </si>
  <si>
    <t>ROSA ELENA ELIZONDO SOLANO</t>
  </si>
  <si>
    <t>NESTOR ALVARADO CUBILLO</t>
  </si>
  <si>
    <t>MARCOS ESPINOZA DIAZ</t>
  </si>
  <si>
    <t>LUIS DIEGO JIMENEZ JENKINS</t>
  </si>
  <si>
    <t>XINIA GODINEZ ALVAREZ</t>
  </si>
  <si>
    <t>GABRIEL ALVARADO GRANADOS</t>
  </si>
  <si>
    <t>NELSON MORA VARGAS</t>
  </si>
  <si>
    <t>LEIDY ESCARLET MORALES MIRANDA</t>
  </si>
  <si>
    <t>HANNIA CALDERON CORDERO</t>
  </si>
  <si>
    <t>DENIA PORTUGUEZ ASTUA</t>
  </si>
  <si>
    <t>GUADALUPE GONZALEZ SANCHEZ</t>
  </si>
  <si>
    <t>MARIELY NAVARRO CAMACHO</t>
  </si>
  <si>
    <t>RANDALL MARIN MORA</t>
  </si>
  <si>
    <t>YANCY CASCANTE VEGA</t>
  </si>
  <si>
    <t>CAROL OTOYA MOYA</t>
  </si>
  <si>
    <t>ROSALYN QUESADA ROJAS</t>
  </si>
  <si>
    <t>ALEJANDRA AGUILAR ABARCA</t>
  </si>
  <si>
    <t>MELINA GONZALEZ RODRIGUEZ</t>
  </si>
  <si>
    <t>00869</t>
  </si>
  <si>
    <t>LAUREM PANIAGUA VARGAS</t>
  </si>
  <si>
    <t>LEIDY JUAREZ CONTRERAS</t>
  </si>
  <si>
    <t>FANNY MURILLO CHAVES</t>
  </si>
  <si>
    <t>ROXANA VARGAS BOLAÑOS</t>
  </si>
  <si>
    <t>LILLIANA RODRIGUEZ ARGUEDAS</t>
  </si>
  <si>
    <t>YORLENY SERRANO BONILLA</t>
  </si>
  <si>
    <t>BENILDA NUÑEZ SEQUEIRA</t>
  </si>
  <si>
    <t>MONICA VILLEGAS VARGAS</t>
  </si>
  <si>
    <t>LAURA MARIA CHAVES QUIROS</t>
  </si>
  <si>
    <t>HANNIA ANGULO GARCIA</t>
  </si>
  <si>
    <t>YOSELYN CUBERO GONZALEZ</t>
  </si>
  <si>
    <t>GLADYS CESPEDES CASTILLO</t>
  </si>
  <si>
    <t>BUREAL</t>
  </si>
  <si>
    <t>ZAYDA PADILLA LEMUS</t>
  </si>
  <si>
    <t>MAGALLANES</t>
  </si>
  <si>
    <t>LILLEY SOTO DELGADO</t>
  </si>
  <si>
    <t>MARIANELA ARAYA BARRANTES</t>
  </si>
  <si>
    <t>MARIA DE LOS ANG. MORA GARCIA</t>
  </si>
  <si>
    <t>MARIA GABRIELA CHACON ZUÑIGA</t>
  </si>
  <si>
    <t>YESENIA P. BARBOZA SANCHEZ</t>
  </si>
  <si>
    <t>DIANA OVIEDO ROJAS</t>
  </si>
  <si>
    <t>DINIA LIZETH DELGADO MENDEZ</t>
  </si>
  <si>
    <t>BARBARA GONZALEZ RIGGIONI</t>
  </si>
  <si>
    <t>MAGDALENA MATARRITA CESPEDES</t>
  </si>
  <si>
    <t>JOSUE RUIZ PINEL</t>
  </si>
  <si>
    <t>NARY IVETTE RODRIGUEZ CEBALLOS</t>
  </si>
  <si>
    <t>ROXANA AGUILAR ALFARO</t>
  </si>
  <si>
    <t>SILVIA VARGAS ALFARO</t>
  </si>
  <si>
    <t>YESENIA SEGURA GONZALEZ</t>
  </si>
  <si>
    <t>VALLE DEL RIO</t>
  </si>
  <si>
    <t>SILVANA CASCANTE OBREGON</t>
  </si>
  <si>
    <t>ALONSO DAVID CASTRO ROMERO</t>
  </si>
  <si>
    <t>CRISTIAN GUTIERREZ MENDOZA</t>
  </si>
  <si>
    <t>ANA GRETTEL ARIAS VIQUEZ</t>
  </si>
  <si>
    <t>ELIZABETH ROJAS CALDERON</t>
  </si>
  <si>
    <t>MAILYN ALINA GONZALEZ CHAVES</t>
  </si>
  <si>
    <t>DINA HERRERA GARCIA</t>
  </si>
  <si>
    <t>ENID GARCIA PORRAS</t>
  </si>
  <si>
    <t>01182</t>
  </si>
  <si>
    <t>DORIS GONZALEZ MURILLO</t>
  </si>
  <si>
    <t>GEILYN SOLANO CHAVES</t>
  </si>
  <si>
    <t>SELBIN BAEZ MEJIA</t>
  </si>
  <si>
    <t>NAGO ELIZONDO CASTRO</t>
  </si>
  <si>
    <t>GUITZEL CRUZ CHAVARRIA</t>
  </si>
  <si>
    <t>LORENA VARGAS SEGURA</t>
  </si>
  <si>
    <t>PIEDRA ALEGRE</t>
  </si>
  <si>
    <t>DENIA BLANCO ACOSTA</t>
  </si>
  <si>
    <t>YAHAIRA GARCIA SANDOVAL</t>
  </si>
  <si>
    <t>SONIA VEGAS CALDERON</t>
  </si>
  <si>
    <t>NOEMY GRACIELA GOMEZ ARAYA</t>
  </si>
  <si>
    <t>ISRAEL MORALES BARQUERO</t>
  </si>
  <si>
    <t>HENRY ANGULO CRUZ</t>
  </si>
  <si>
    <t>RODOLFO FERNANDEZ BARBOZA</t>
  </si>
  <si>
    <t>JEFRY MARCELO SANCHEZ CAMPOS</t>
  </si>
  <si>
    <t>FREDDY MORA VARGAS</t>
  </si>
  <si>
    <t>RUTH CHACON CHACON</t>
  </si>
  <si>
    <t>PAOLA VARGAS SANCHEZ</t>
  </si>
  <si>
    <t>EILIN NUÑEZ MARTINEZ</t>
  </si>
  <si>
    <t>FALON CHAVES VARGAS</t>
  </si>
  <si>
    <t>HAZEL JIMENEZ MATAMOROS</t>
  </si>
  <si>
    <t>JOHANNA VALERIN CHACON</t>
  </si>
  <si>
    <t>GABRIELA MARIN TENCIO</t>
  </si>
  <si>
    <t>KIMBERLY BONILLA NOGUERA</t>
  </si>
  <si>
    <t>NOILY VILLEGAS CORTES</t>
  </si>
  <si>
    <t>JOSE ZUÑIGA FERNANDEZ</t>
  </si>
  <si>
    <t>CARLOS LUIS FONSECA CHINCHILLA</t>
  </si>
  <si>
    <t>EDDA GERALDINE QUESADA MENDEZ</t>
  </si>
  <si>
    <t>ANGIE ZUÑIGA LOBO</t>
  </si>
  <si>
    <t>YESENIA RAMIREZ GUILLEN</t>
  </si>
  <si>
    <t>RICARDO CHAVES QUESADA</t>
  </si>
  <si>
    <t>IVANNIA ORTEGA ORTEGA</t>
  </si>
  <si>
    <t>HELEN MORA VALVERDE</t>
  </si>
  <si>
    <t>WENDY SANCHO VARGAS</t>
  </si>
  <si>
    <t>ROCIO REDONDO GONZALEZ</t>
  </si>
  <si>
    <t>MARCO NEY QUIROS HERNANDEZ</t>
  </si>
  <si>
    <t>EDA ROXANA MASIS OBANDO</t>
  </si>
  <si>
    <t>ANDREA VARGAS RODRIGUEZ</t>
  </si>
  <si>
    <t>GILBERTH AGUILAR RODRIGUEZ</t>
  </si>
  <si>
    <t>HENRY FERNANDEZ MARTINEZ</t>
  </si>
  <si>
    <t>YORLENE QUIROS RODRIGUEZ</t>
  </si>
  <si>
    <t>KATHERINE BUSTAMANTE DOTTEL</t>
  </si>
  <si>
    <t>KAREN SANCHEZ AGUILAR</t>
  </si>
  <si>
    <t>DANIEL ALBERTO BEJARANO TREJOS</t>
  </si>
  <si>
    <t>MARIANELA HIDALGO MORALES</t>
  </si>
  <si>
    <t>JOSE ANDRES ACOSTA RODRIGUEZ</t>
  </si>
  <si>
    <t>LISSETTE RODRIGUEZ CHAVES</t>
  </si>
  <si>
    <t>KATTYA YOLANDA HUERTAS ARAYA</t>
  </si>
  <si>
    <t>CARMEN CHACON BARQUERO</t>
  </si>
  <si>
    <t>LAURA MARCELA MELENDEZ MONTERO</t>
  </si>
  <si>
    <t>MARCELA UMAÑA RODRIGUEZ</t>
  </si>
  <si>
    <t>ILIANA CHAVES ARAYA</t>
  </si>
  <si>
    <t>ADRIAN MIGUEL CRUZ BRENES</t>
  </si>
  <si>
    <t>MARCOS LUIS PEÑA MELENDEZ</t>
  </si>
  <si>
    <t>ADRIANA CARRANZA VILLEGAS</t>
  </si>
  <si>
    <t>WAREN TORRES MELENDEZ</t>
  </si>
  <si>
    <t>LUIS GERARDO RUGAMA TORRES</t>
  </si>
  <si>
    <t>JENARO ZUÑIGA RODRIGUEZ</t>
  </si>
  <si>
    <t>YANEEL CONTRERAS CHAVARRIA</t>
  </si>
  <si>
    <t>GONZALO ENRIQUE NARVAEZ BLANCO</t>
  </si>
  <si>
    <t>TATIANA MORALES RUIZ</t>
  </si>
  <si>
    <t>MARIELA PONCE LOPEZ</t>
  </si>
  <si>
    <t>KARINA ORDOÑEZ CRUZ</t>
  </si>
  <si>
    <t>ERICK BRIONES JAEN</t>
  </si>
  <si>
    <t>LOS CERROS</t>
  </si>
  <si>
    <t>RONALD SANCHEZ URIETA</t>
  </si>
  <si>
    <t>YERLIN JOHANA ZUÑIGA ZUÑIGA</t>
  </si>
  <si>
    <t>EMILETH MOLINA ROSALES</t>
  </si>
  <si>
    <t>MARTA GABRIELA ROJAS JIMENEZ</t>
  </si>
  <si>
    <t>GRACE MADRIGAL NUÑEZ</t>
  </si>
  <si>
    <t>ALLAN OBREGON LOPEZ</t>
  </si>
  <si>
    <t>JENNY MATARRITA MORALES</t>
  </si>
  <si>
    <t>JUAN CARLOS CALDERON PEÑA</t>
  </si>
  <si>
    <t>JOSE ORLANDO JEREZ ZAPATA</t>
  </si>
  <si>
    <t>MAYLIN PICADO NUÑEZ</t>
  </si>
  <si>
    <t>GELDY K. SEQUEIRA MENDOZA</t>
  </si>
  <si>
    <t>NERY MENDOZA ALVAREZ</t>
  </si>
  <si>
    <t>ORIELA BARRANTES CASTRO</t>
  </si>
  <si>
    <t>KATTIA RODRIGUEZ VILLARREAL</t>
  </si>
  <si>
    <t>ALEXANDER MORAGA SOBALBARRO</t>
  </si>
  <si>
    <t>YENDRY LOPEZ LEAL</t>
  </si>
  <si>
    <t>YOHANDY ULISES VEGA BRICEÑO</t>
  </si>
  <si>
    <t>ADRIELA CASTILLO DIAZ</t>
  </si>
  <si>
    <t>RANDY MATARRITA ENRIQUEZ</t>
  </si>
  <si>
    <t>PRISCILLA MARTINEZ BADILLA</t>
  </si>
  <si>
    <t>SAN JUAN DE CAÑAS</t>
  </si>
  <si>
    <t>ALLAN MAJANO MORENO</t>
  </si>
  <si>
    <t>SILVIA ALVARADO CALVO</t>
  </si>
  <si>
    <t>KARINA APARICIO HERNANDEZ</t>
  </si>
  <si>
    <t>ADRIANA BOZA RAMIREZ</t>
  </si>
  <si>
    <t>MARGOT LOPEZ MENDEZ</t>
  </si>
  <si>
    <t>ALBA ROSA GOMEZ ESPINOZA</t>
  </si>
  <si>
    <t>MERCEDES CASTILLO CAMACHO</t>
  </si>
  <si>
    <t>HANNIA JIMENEZ GONZALEZ</t>
  </si>
  <si>
    <t>LILLIAM GUEVARA ARROYO</t>
  </si>
  <si>
    <t>YULIANA ALVARADO ALVARADO</t>
  </si>
  <si>
    <t>XINIA VARELA ARIAS</t>
  </si>
  <si>
    <t>MARTHA LEDEZMA CALVO</t>
  </si>
  <si>
    <t>ADRIANA CABALLERO PIÑA</t>
  </si>
  <si>
    <t>LIGIA BROWN SANCHEZ</t>
  </si>
  <si>
    <t>GRETHEL GUADAMUZ MORA</t>
  </si>
  <si>
    <t>ZULAY BALLESTERO CARMONA</t>
  </si>
  <si>
    <t>HAZEL ARIAS VEGA</t>
  </si>
  <si>
    <t>OSIRIS MATARRITA RAMIREZ</t>
  </si>
  <si>
    <t>LUIS ERICK SAMUDIO SANTAMARIA</t>
  </si>
  <si>
    <t>ELVIA SIDEY GRANADOS MARTINEZ</t>
  </si>
  <si>
    <t>ALBA IVANNIA RODRIGUEZ CASTRO</t>
  </si>
  <si>
    <t>MARJORIE HIDALGO ARIAS</t>
  </si>
  <si>
    <t>HEILIN LORIA LOPEZ</t>
  </si>
  <si>
    <t>KARLA CARVAJAL RODRIGUEZ</t>
  </si>
  <si>
    <t>DENISSE MARCELA CEBA MENDOZA</t>
  </si>
  <si>
    <t>LIGIA RODRIGUEZ RETANA</t>
  </si>
  <si>
    <t>VIVIAN MORERA UGALDE</t>
  </si>
  <si>
    <t>ZEIDY PEREZ HERRERA</t>
  </si>
  <si>
    <t>LA UNION DE COTO NORTE</t>
  </si>
  <si>
    <t>YAHAIRA CHAVES PIEDRA</t>
  </si>
  <si>
    <t>CIUDAD PUERTO CORTES</t>
  </si>
  <si>
    <t>GERMAN HARRIS ZUÑIGA</t>
  </si>
  <si>
    <t>ELMES ULLOA MORALES</t>
  </si>
  <si>
    <t>SIETE MILLAS</t>
  </si>
  <si>
    <t>IRIS YORLENY ROSALES RAMIREZ</t>
  </si>
  <si>
    <t>ADRIANA VILLEGAS CHAVES</t>
  </si>
  <si>
    <t>CIANNIE JAMES BRUMLEY</t>
  </si>
  <si>
    <t>OLGER JAVIER MORALES SANCHEZ</t>
  </si>
  <si>
    <t>JACQUELINE ALVARADO JIMENEZ</t>
  </si>
  <si>
    <t>MICHAEL RANGEL WILSON WILLIS</t>
  </si>
  <si>
    <t>MELIDA BROOKS JOHNSON</t>
  </si>
  <si>
    <t>SONIA NUÑEZ ESPINOZA</t>
  </si>
  <si>
    <t>MARIELA VALVERDE MENA</t>
  </si>
  <si>
    <t>JOHANNA MASIS VALLE</t>
  </si>
  <si>
    <t>ELSIE HIDALGO SANCHEZ</t>
  </si>
  <si>
    <t>EDWIN RAMIREZ MORENO</t>
  </si>
  <si>
    <t>NELSI JULISSA GOMEZ SOLORZANO</t>
  </si>
  <si>
    <t>YESENIA GULLEN SERRANO</t>
  </si>
  <si>
    <t>ELSIE SEQUEIRA MONCADA</t>
  </si>
  <si>
    <t>ORLING BRENES BERMUDEZ</t>
  </si>
  <si>
    <t>YORLENE MENDEZ ARRIETA</t>
  </si>
  <si>
    <t>ANDREINA HIDALGO OVIEDO</t>
  </si>
  <si>
    <t>JAVIER RAMOS ROJAS</t>
  </si>
  <si>
    <t>MIUREL SANDI SOLANO</t>
  </si>
  <si>
    <t>SUSANA HERNANDEZ RODRIGUEZ</t>
  </si>
  <si>
    <t>MARIA DEL S. MORALES GUTIERREZ</t>
  </si>
  <si>
    <t>YAMILETH CORDERO CERDAS</t>
  </si>
  <si>
    <t>-NO INDICA-</t>
  </si>
  <si>
    <t>LUCIA SANABRIA DELGADO</t>
  </si>
  <si>
    <t>YARIELA PONCE MENA</t>
  </si>
  <si>
    <t>ZAIDA REBECA CASTRO RODRIGUEZ</t>
  </si>
  <si>
    <t>LEONARDO F. TIJERINO RIVERA</t>
  </si>
  <si>
    <t>LAS TORRES</t>
  </si>
  <si>
    <t>OLGER ZUÑIGA GOMEZ</t>
  </si>
  <si>
    <t>SHIRLEY PATRICIA BADILLA ROJAS</t>
  </si>
  <si>
    <t>GRETTEL HIDALGO ARIAS</t>
  </si>
  <si>
    <t>ANGELO SEQUEIRA LACAYO</t>
  </si>
  <si>
    <t>CONNIE HOOKER WATTERS</t>
  </si>
  <si>
    <t>JEANNETTE HERRERA OVARES</t>
  </si>
  <si>
    <t>TICABAN</t>
  </si>
  <si>
    <t>MARICELA HURTADO ARAGON</t>
  </si>
  <si>
    <t>LAURA ASTORGA AGUILAR</t>
  </si>
  <si>
    <t>MAYELA SOLANO RODRIGUEZ</t>
  </si>
  <si>
    <t>LUCRECIA UREÑA FERNANDEZ</t>
  </si>
  <si>
    <t>ROCIO HIDALGO RODRIGUEZ</t>
  </si>
  <si>
    <t>MARCIANO ELIZONDO GUZMAN</t>
  </si>
  <si>
    <t>EFRAIN ANTONIO SOLIS ROJAS</t>
  </si>
  <si>
    <t>ILEANA ARIAS NUÑEZ</t>
  </si>
  <si>
    <t>EMANUEL VARGAS JIMENEZ</t>
  </si>
  <si>
    <t>PRISCILLA VEGA RAMIREZ</t>
  </si>
  <si>
    <t>00840</t>
  </si>
  <si>
    <t>ANTONIO KOSCHNY LEITON</t>
  </si>
  <si>
    <t>MARGARITA APONTE QUIROS</t>
  </si>
  <si>
    <t>JENNIFER DURAN LARA</t>
  </si>
  <si>
    <t>RODOLFO LOPEZ OBREGON</t>
  </si>
  <si>
    <t>IVONNE REYES MORAGA</t>
  </si>
  <si>
    <t>KENIA MARIA MORA CALDERON</t>
  </si>
  <si>
    <t>SUGEILYN SANTAMARIA VILLALOBOS</t>
  </si>
  <si>
    <t>JEANNETH CALERO PEÑA</t>
  </si>
  <si>
    <t>EMMA JARA MELENDEZ</t>
  </si>
  <si>
    <t>ROLANDO CAMPOS JIMENEZ</t>
  </si>
  <si>
    <t>ADRIANA QUESADA GOMEZ</t>
  </si>
  <si>
    <t>ANA PATRICIA MATARRITA ARAYA</t>
  </si>
  <si>
    <t>JULIO CESAR MORALES ZUÑIGA</t>
  </si>
  <si>
    <t>MARIBEL UREÑA ZAMORA</t>
  </si>
  <si>
    <t>SEIDY VILLALOBOS PORRAS</t>
  </si>
  <si>
    <t>04058</t>
  </si>
  <si>
    <t>KARLA BARAHONA MORALES</t>
  </si>
  <si>
    <t>YADELY FONSECA RODRIGUEZ</t>
  </si>
  <si>
    <t>GUADALUPE ARTAVIA PINO</t>
  </si>
  <si>
    <t>JULIO POVEDA GARCIA</t>
  </si>
  <si>
    <t>SARA SALAS SANDIA</t>
  </si>
  <si>
    <t>EUNICE RODRIGUEZ ROJAS</t>
  </si>
  <si>
    <t>GEUDITH RIVERA VILLALOBOS</t>
  </si>
  <si>
    <t>ARROCERA</t>
  </si>
  <si>
    <t>04248</t>
  </si>
  <si>
    <t>MARIA EUGENIA PEREZ HERNANDEZ</t>
  </si>
  <si>
    <t>04269</t>
  </si>
  <si>
    <t>GRETTEL MOLINA DIAZ</t>
  </si>
  <si>
    <t>SUSAN NAVARRO VARGAS</t>
  </si>
  <si>
    <t>NARANJO BILINGÜE</t>
  </si>
  <si>
    <t>MUNDO DA CRIANÇA</t>
  </si>
  <si>
    <t>ESPLORATORI LEARNING CENTER</t>
  </si>
  <si>
    <t>CENTRO INFANTIL SAN SELERIN</t>
  </si>
  <si>
    <t>PLAYHOUSE KINDER &amp; DAY CARE</t>
  </si>
  <si>
    <t>04055</t>
  </si>
  <si>
    <t>MONTESSORI SCHOOL SWEET KIDS</t>
  </si>
  <si>
    <t>CENTRO EDUCATIVO NBS</t>
  </si>
  <si>
    <t>FINLAND SCHOOL COSTA RICA</t>
  </si>
  <si>
    <t>KINDER ESCALERITAS</t>
  </si>
  <si>
    <t>04059</t>
  </si>
  <si>
    <t>04062</t>
  </si>
  <si>
    <t>CENTRO EDUCATIVO ARBOL DE DIOS</t>
  </si>
  <si>
    <t>PREESCOLAR CHIQUITITOS</t>
  </si>
  <si>
    <t>AMANI PRESCHOOL</t>
  </si>
  <si>
    <t>CIUDAD DE FE</t>
  </si>
  <si>
    <t>04067</t>
  </si>
  <si>
    <t>NEW VALLEY PRESCHOOL</t>
  </si>
  <si>
    <t>04068</t>
  </si>
  <si>
    <t>CENTRO DE INCLUSION EDUCATIVA CIENAK</t>
  </si>
  <si>
    <t>04070</t>
  </si>
  <si>
    <t>VILLA KIDZ</t>
  </si>
  <si>
    <t>HOPE HOME</t>
  </si>
  <si>
    <t>04074</t>
  </si>
  <si>
    <t>STARS &amp; SMILES PRESCHOOL &amp; DAY CARE</t>
  </si>
  <si>
    <t>LITTLE HANDS ECOKINDER</t>
  </si>
  <si>
    <t>CENTRO DE ATENCION INFANTIL WITTY LAND</t>
  </si>
  <si>
    <t>MAGIC JUNGLE</t>
  </si>
  <si>
    <t>CENTRO INFANTIL UNIVERSITARIO BILINGÜE-LIMON</t>
  </si>
  <si>
    <t>04120</t>
  </si>
  <si>
    <t>ANGELITOS CENTRO EDUCATIVO</t>
  </si>
  <si>
    <t>MONTESSORI LIFE</t>
  </si>
  <si>
    <t>CENTRO EDUCATIVO ANGEL DE LA GUARDA</t>
  </si>
  <si>
    <t>TALLER INFANTIL BILINGÜE DIVINA MISERICORDIA</t>
  </si>
  <si>
    <t>BORN 2 LEARN MONTESSORI KINDER &amp; DAYCARE</t>
  </si>
  <si>
    <t>JARDIN DE NIÑOS PEQUEÑAS SONRISAS</t>
  </si>
  <si>
    <t>CENTRO EDUCATIVO MUNDO DE ILUSIONES</t>
  </si>
  <si>
    <t>04130</t>
  </si>
  <si>
    <t>CASA DE LAS ESTRELLAS</t>
  </si>
  <si>
    <t>CENTRO EDUCATIVO PRADERAS DE ENSEÑANZA</t>
  </si>
  <si>
    <t>04136</t>
  </si>
  <si>
    <t>MONICA DE LOS A. SANCHEZ B.</t>
  </si>
  <si>
    <t>MARJORIE CESPEDES ZAMORA</t>
  </si>
  <si>
    <t>ABIGAIL EUNICE ROJAS DEZAMO</t>
  </si>
  <si>
    <t>KATTYA HALABI CHRYSSOPULOS</t>
  </si>
  <si>
    <t>YIRIA SAENZ CARAZO</t>
  </si>
  <si>
    <t>ADRIANA BARRANTES SOLIS</t>
  </si>
  <si>
    <t>ANA LIGIA JIMENEZ MORUA</t>
  </si>
  <si>
    <t>CALLE LA RINCONADA</t>
  </si>
  <si>
    <t>04160</t>
  </si>
  <si>
    <t>04383</t>
  </si>
  <si>
    <t>04378</t>
  </si>
  <si>
    <t>LIDIA COTO FERNANDEZ</t>
  </si>
  <si>
    <t>BARRIO SAN ROQUE</t>
  </si>
  <si>
    <t>04376</t>
  </si>
  <si>
    <t>BARRIO SAN MARTIN</t>
  </si>
  <si>
    <t>Mª PATRICIA NARANJO MENA</t>
  </si>
  <si>
    <t>ROSALBA SANCHEZ DURAN</t>
  </si>
  <si>
    <t>TERESITA MENDEZ LOPEZ</t>
  </si>
  <si>
    <t>ANA CAROLINA TORRES SANCHEZ</t>
  </si>
  <si>
    <t>PORTON DE ANDALUCIA</t>
  </si>
  <si>
    <t>04381</t>
  </si>
  <si>
    <t>NATALIE CORTES UGARTE</t>
  </si>
  <si>
    <t>FLOR MARIA CUBERO MARTINEZ</t>
  </si>
  <si>
    <t>04385</t>
  </si>
  <si>
    <t>PAUL CHINCHILLA CARDENAS</t>
  </si>
  <si>
    <t>04382</t>
  </si>
  <si>
    <t>ROSELLA AGUILAR SANCHEZ</t>
  </si>
  <si>
    <t>ALTO LAS PALOMAS</t>
  </si>
  <si>
    <t>MARIA CHAVES DELGADO</t>
  </si>
  <si>
    <t>HELEN GAMBOA CESPEDES</t>
  </si>
  <si>
    <t>JULIA QUIROS ARGUEDAS</t>
  </si>
  <si>
    <t>LUIS DIEGO VEGA CRUZ</t>
  </si>
  <si>
    <t>04379</t>
  </si>
  <si>
    <t>ALEJANDRA MENDEZ MADRIGAL</t>
  </si>
  <si>
    <t>04380</t>
  </si>
  <si>
    <t>URBANIZACION JERUSALEN I</t>
  </si>
  <si>
    <t>SARITA ROJAS SALAS</t>
  </si>
  <si>
    <t>CINDY BRICEÑO MENDOZA</t>
  </si>
  <si>
    <t>XINIA VARGAS MENDEZ</t>
  </si>
  <si>
    <t>FINCA LAS CAIDAS</t>
  </si>
  <si>
    <t>MONICA SANCHEZ CHAVES</t>
  </si>
  <si>
    <t>STEPHANIE QUESADA JIMENEZ</t>
  </si>
  <si>
    <t>TAMARA JIMENEZ MONTERREY</t>
  </si>
  <si>
    <t>MARJORIE QUESADA CORDERO</t>
  </si>
  <si>
    <t>VERONICA DURAN RETANA</t>
  </si>
  <si>
    <t>04386</t>
  </si>
  <si>
    <t>Rango de Edad</t>
  </si>
  <si>
    <t>Otros Niveles</t>
  </si>
  <si>
    <t>Interactivo II</t>
  </si>
  <si>
    <t>Muje-
res</t>
  </si>
  <si>
    <t>De 2 años a menos de 5 años</t>
  </si>
  <si>
    <t>De 5 años a menos de 7 años</t>
  </si>
  <si>
    <t>De 7 años 
y más</t>
  </si>
  <si>
    <t>OBSERVACIONES / COMENTARIOS:</t>
  </si>
  <si>
    <t>SEGÚN ACTIVIDAD REALIZADA</t>
  </si>
  <si>
    <t>Ciclo de
Transición</t>
  </si>
  <si>
    <t>CUADRO 8</t>
  </si>
  <si>
    <t>CUADRO 9</t>
  </si>
  <si>
    <t>Mi Primera Aventura en Seguridad</t>
  </si>
  <si>
    <t>Ubicacion1</t>
  </si>
  <si>
    <t>SAN JOSE / SAN JOSE / CARMEN</t>
  </si>
  <si>
    <t>SAN JOSE / SAN JOSE / MERCED</t>
  </si>
  <si>
    <t>SAN JOSE / SAN JOSE / HOSPITAL</t>
  </si>
  <si>
    <t>SAN JOSE / SAN JOSE / CATEDRAL</t>
  </si>
  <si>
    <t>SAN JOSE / SAN JOSE / ZAPOTE</t>
  </si>
  <si>
    <t>SAN JOSE / SAN JOSE / SAN FRANCISCO DE DOS RIOS</t>
  </si>
  <si>
    <t>LIMON / LIMON / LIMON</t>
  </si>
  <si>
    <t>SAN JOSE / SAN JOSE / URUCA</t>
  </si>
  <si>
    <t>SAN JOSE / ESCAZU / ESCAZU</t>
  </si>
  <si>
    <t>SAN JOSE / SAN JOSE / MATA REDONDA</t>
  </si>
  <si>
    <t>ALAJUELA / SAN RAMON / SAN RAMON</t>
  </si>
  <si>
    <t>SAN JOSE / SAN JOSE / PAVAS</t>
  </si>
  <si>
    <t>CARTAGO / PARAISO / PARAISO</t>
  </si>
  <si>
    <t>SAN JOSE / SAN JOSE / HATILLO</t>
  </si>
  <si>
    <t>SAN JOSE / SAN JOSE / SAN SEBASTIAN</t>
  </si>
  <si>
    <t>PUNTARENAS / ESPARZA / ESPIRITU SANTO</t>
  </si>
  <si>
    <t>SAN JOSE / ESCAZU / SAN ANTONIO</t>
  </si>
  <si>
    <t>LIMON / POCOCI / GUAPILES</t>
  </si>
  <si>
    <t>SAN JOSE / ESCAZU / SAN RAFAEL</t>
  </si>
  <si>
    <t>SAN JOSE / DESAMPARADOS / DESAMPARADOS</t>
  </si>
  <si>
    <t>SAN JOSE / DESAMPARADOS / SAN MIGUEL</t>
  </si>
  <si>
    <t>CARTAGO / LA UNION / TRES RIOS</t>
  </si>
  <si>
    <t>SAN JOSE / DESAMPARADOS / SAN JUAN DE DIOS</t>
  </si>
  <si>
    <t>SAN JOSE / DESAMPARADOS / SAN RAFAEL ARRIBA</t>
  </si>
  <si>
    <t>SAN JOSE / DESAMPARADOS / SAN ANTONIO</t>
  </si>
  <si>
    <t>SAN JOSE / DESAMPARADOS / FRAILES</t>
  </si>
  <si>
    <t>SAN JOSE / DESAMPARADOS / PATARRA</t>
  </si>
  <si>
    <t>SAN JOSE / PURISCAL / SANTIAGO</t>
  </si>
  <si>
    <t>SAN JOSE / DESAMPARADOS / SAN CRISTOBAL</t>
  </si>
  <si>
    <t>SAN JOSE / DESAMPARADOS / ROSARIO</t>
  </si>
  <si>
    <t>CARTAGO / JIMENEZ / JUAN VIÑAS</t>
  </si>
  <si>
    <t>SAN JOSE / DESAMPARADOS / DAMAS</t>
  </si>
  <si>
    <t>HEREDIA / SANTA BARBARA / SANTA BARBARA</t>
  </si>
  <si>
    <t>SAN JOSE / DESAMPARADOS / SAN RAFAEL ABAJO</t>
  </si>
  <si>
    <t>SAN JOSE / DESAMPARADOS / GRAVILIAS</t>
  </si>
  <si>
    <t>SAN JOSE / DESAMPARADOS / LOS GUIDO</t>
  </si>
  <si>
    <t>SAN JOSE / TARRAZU / SAN MARCOS</t>
  </si>
  <si>
    <t>SAN JOSE / PURISCAL / MERCEDES SUR</t>
  </si>
  <si>
    <t>SAN JOSE / PURISCAL / BARBACOAS</t>
  </si>
  <si>
    <t>SAN JOSE / PURISCAL / GRIFO ALTO</t>
  </si>
  <si>
    <t>SAN JOSE / PURISCAL / SAN RAFAEL</t>
  </si>
  <si>
    <t>SAN JOSE / PURISCAL / CANDELARITA</t>
  </si>
  <si>
    <t>PUNTARENAS / OSA / PUERTO CORTES</t>
  </si>
  <si>
    <t>SAN JOSE / PURISCAL / DESAMPARADITOS</t>
  </si>
  <si>
    <t>SAN JOSE / PURISCAL / SAN ANTONIO</t>
  </si>
  <si>
    <t>SAN JOSE / ASERRI / ASERRI</t>
  </si>
  <si>
    <t>SAN JOSE / PURISCAL / CHIRES</t>
  </si>
  <si>
    <t>SAN JOSE / TARRAZU / SAN LORENZO</t>
  </si>
  <si>
    <t>SAN JOSE / TARRAZU / SAN CARLOS</t>
  </si>
  <si>
    <t>SAN JOSE / ASERRI / TARBACA</t>
  </si>
  <si>
    <t>LIMON / GUACIMO / GUACIMO</t>
  </si>
  <si>
    <t>SAN JOSE / ASERRI / VUELTA DE JORCO</t>
  </si>
  <si>
    <t>SAN JOSE / MORA / COLON</t>
  </si>
  <si>
    <t>SAN JOSE / ASERRI / SAN GABRIEL</t>
  </si>
  <si>
    <t>SAN JOSE / ASERRI / LEGUA</t>
  </si>
  <si>
    <t>SAN JOSE / ASERRI / MONTERREY</t>
  </si>
  <si>
    <t>HEREDIA / BELEN / SAN ANTONIO</t>
  </si>
  <si>
    <t>SAN JOSE / ASERRI / SALITRILLOS</t>
  </si>
  <si>
    <t>SAN JOSE / MORA / GUAYABO</t>
  </si>
  <si>
    <t>SAN JOSE / GOICOECHEA / GUADALUPE</t>
  </si>
  <si>
    <t>SAN JOSE / MORA / TABARCIA</t>
  </si>
  <si>
    <t>ALAJUELA / POAS / SAN PEDRO</t>
  </si>
  <si>
    <t>SAN JOSE / MORA / PICAGRES</t>
  </si>
  <si>
    <t>HEREDIA / FLORES / SAN JOAQUIN</t>
  </si>
  <si>
    <t>SAN JOSE / MORA / JARIS</t>
  </si>
  <si>
    <t>GUANACASTE / TILARAN / TILARAN</t>
  </si>
  <si>
    <t>SAN JOSE / MORA / QUITIRRISI</t>
  </si>
  <si>
    <t>SAN JOSE / SANTA ANA / SANTA ANA</t>
  </si>
  <si>
    <t>SAN JOSE / GOICOECHEA / CALLE BLANCOS</t>
  </si>
  <si>
    <t>SAN JOSE / GOICOECHEA / MATA DE PLATANO</t>
  </si>
  <si>
    <t>SAN JOSE / GOICOECHEA / IPIS</t>
  </si>
  <si>
    <t>SAN JOSE / GOICOECHEA / RANCHO REDONDO</t>
  </si>
  <si>
    <t>SAN JOSE / ALAJUELITA / ALAJUELITA</t>
  </si>
  <si>
    <t>SAN JOSE / GOICOECHEA / PURRAL</t>
  </si>
  <si>
    <t>HEREDIA / SARAPIQUI / PUERTO VIEJO</t>
  </si>
  <si>
    <t>SAN JOSE / SANTA ANA / SALITRAL</t>
  </si>
  <si>
    <t>SAN JOSE / SANTA ANA / POZOS</t>
  </si>
  <si>
    <t>SAN JOSE / SANTA ANA / URUCA</t>
  </si>
  <si>
    <t>SAN JOSE / VASQUEZ DE CORONADO / SAN ISIDRO</t>
  </si>
  <si>
    <t>SAN JOSE / SANTA ANA / PIEDADES</t>
  </si>
  <si>
    <t>SAN JOSE / SANTA ANA / BRASIL</t>
  </si>
  <si>
    <t>PUNTARENAS / GARABITO / JACO</t>
  </si>
  <si>
    <t>SAN JOSE / ALAJUELITA / SAN JOSECITO</t>
  </si>
  <si>
    <t>SAN JOSE / ACOSTA / SAN IGNACIO</t>
  </si>
  <si>
    <t>SAN JOSE / ALAJUELITA / SAN ANTONIO</t>
  </si>
  <si>
    <t>ALAJUELA / SARCHI / SARCHI NORTE</t>
  </si>
  <si>
    <t>SAN JOSE / ALAJUELITA / CONCEPCION</t>
  </si>
  <si>
    <t>SAN JOSE / ALAJUELITA / SAN FELIPE</t>
  </si>
  <si>
    <t>ALAJUELA / ALAJUELA / SAN JOSE</t>
  </si>
  <si>
    <t>SAN JOSE / VASQUEZ DE CORONADO / SAN RAFAEL</t>
  </si>
  <si>
    <t>SAN JOSE / VASQUEZ DE CORONADO / DULCE NOMBRE DE JESUS</t>
  </si>
  <si>
    <t>SAN JOSE / VASQUEZ DE CORONADO / PATALILLO</t>
  </si>
  <si>
    <t>SAN JOSE / VASQUEZ DE CORONADO / CASCAJAL</t>
  </si>
  <si>
    <t>LIMON / LIMON / VALLE LA ESTRELLA</t>
  </si>
  <si>
    <t>SAN JOSE / ACOSTA / GUAITIL</t>
  </si>
  <si>
    <t>ALAJUELA / SAN RAMON / SANTIAGO</t>
  </si>
  <si>
    <t>SAN JOSE / ACOSTA / PALMICHAL</t>
  </si>
  <si>
    <t>CARTAGO / PARAISO / SANTIAGO</t>
  </si>
  <si>
    <t>SAN JOSE / ACOSTA / CANGREJAL</t>
  </si>
  <si>
    <t>SAN JOSE / ACOSTA / SABANILLAS</t>
  </si>
  <si>
    <t>GUANACASTE / NICOYA / MANSION</t>
  </si>
  <si>
    <t>LIMON / POCOCI / JIMENEZ</t>
  </si>
  <si>
    <t>SAN JOSE / TIBAS / ANSELMO LLORENTE</t>
  </si>
  <si>
    <t>SAN JOSE / TIBAS / LEON XIII</t>
  </si>
  <si>
    <t>SAN JOSE / TIBAS / COLIMA</t>
  </si>
  <si>
    <t>CARTAGO / LA UNION / SAN DIEGO</t>
  </si>
  <si>
    <t>SAN JOSE / MORAVIA / SAN VICENTE</t>
  </si>
  <si>
    <t>SAN JOSE / MORAVIA / SAN JERONIMO</t>
  </si>
  <si>
    <t>GUANACASTE / SANTA CRUZ / BOLSON</t>
  </si>
  <si>
    <t>SAN JOSE / MORAVIA / TRINIDAD</t>
  </si>
  <si>
    <t>PUNTARENAS / BUENOS AIRES / VOLCAN</t>
  </si>
  <si>
    <t>SAN JOSE / MONTES DE OCA / SAN PEDRO</t>
  </si>
  <si>
    <t>SAN JOSE / MONTES DE OCA / SABANILLA</t>
  </si>
  <si>
    <t>SAN JOSE / MONTES DE OCA / MERCEDES</t>
  </si>
  <si>
    <t>SAN JOSE / MONTES DE OCA / SAN RAFAEL</t>
  </si>
  <si>
    <t>CARTAGO / JIMENEZ / TUCURRIQUE</t>
  </si>
  <si>
    <t>SAN JOSE / TURRUBARES / SAN PABLO</t>
  </si>
  <si>
    <t>HEREDIA / SANTA BARBARA / SAN PEDRO</t>
  </si>
  <si>
    <t>SAN JOSE / TURRUBARES / SAN PEDRO</t>
  </si>
  <si>
    <t>SAN JOSE / TURRUBARES / SAN JUAN DE MATA</t>
  </si>
  <si>
    <t>SAN JOSE / TURRUBARES / SAN LUIS</t>
  </si>
  <si>
    <t>SAN JOSE / TURRUBARES / CARARA</t>
  </si>
  <si>
    <t>SAN JOSE / DOTA / SANTA MARIA</t>
  </si>
  <si>
    <t>ALAJUELA / ATENAS / JESUS</t>
  </si>
  <si>
    <t>SAN JOSE / DOTA / JARDIN</t>
  </si>
  <si>
    <t>SAN JOSE / DOTA / COPEY</t>
  </si>
  <si>
    <t>SAN JOSE / CURRIDABAT / CURRIDABAT</t>
  </si>
  <si>
    <t>SAN JOSE / CURRIDABAT / GRANADILLA</t>
  </si>
  <si>
    <t>SAN JOSE / CURRIDABAT / SANCHEZ</t>
  </si>
  <si>
    <t>LIMON / MATINA / BATAN</t>
  </si>
  <si>
    <t>SAN JOSE / CURRIDABAT / TIRRASES</t>
  </si>
  <si>
    <t>SAN JOSE / PEREZ ZELEDON / DANIEL FLORES</t>
  </si>
  <si>
    <t>HEREDIA / SAN ISIDRO / SAN JOSE</t>
  </si>
  <si>
    <t>SAN JOSE / PEREZ ZELEDON / RIVAS</t>
  </si>
  <si>
    <t>SAN JOSE / PEREZ ZELEDON / SAN PEDRO</t>
  </si>
  <si>
    <t>SAN JOSE / PEREZ ZELEDON / PLATANARES</t>
  </si>
  <si>
    <t>LIMON / GUACIMO / MERCEDES</t>
  </si>
  <si>
    <t>SAN JOSE / PEREZ ZELEDON / PEJIBAYE</t>
  </si>
  <si>
    <t>SAN JOSE / PEREZ ZELEDON / CAJON</t>
  </si>
  <si>
    <t>SAN JOSE / PEREZ ZELEDON / BARU</t>
  </si>
  <si>
    <t>SAN JOSE / PEREZ ZELEDON / RIO NUEVO</t>
  </si>
  <si>
    <t>SAN JOSE / PEREZ ZELEDON / PARAMO</t>
  </si>
  <si>
    <t>SAN JOSE / PEREZ ZELEDON / LA AMISTAD</t>
  </si>
  <si>
    <t>ALAJUELA / POAS / SAN JUAN</t>
  </si>
  <si>
    <t>ALAJUELA / ALAJUELA / GUACIMA</t>
  </si>
  <si>
    <t>HEREDIA / SARAPIQUI / LA VIRGEN</t>
  </si>
  <si>
    <t>ALAJUELA / ALAJUELA / RIO SEGUNDO</t>
  </si>
  <si>
    <t>ALAJUELA / ALAJUELA / TURRUCARES</t>
  </si>
  <si>
    <t>PUNTARENAS / GARABITO / TARCOLES</t>
  </si>
  <si>
    <t>ALAJUELA / ALAJUELA / SARAPIQUI</t>
  </si>
  <si>
    <t>ALAJUELA / SARCHI / SARCHI SUR</t>
  </si>
  <si>
    <t>ALAJUELA / SAN RAMON / SAN JUAN</t>
  </si>
  <si>
    <t>ALAJUELA / SAN RAMON / PIEDADES SUR</t>
  </si>
  <si>
    <t>ALAJUELA / SAN RAMON / SAN RAFAEL</t>
  </si>
  <si>
    <t>ALAJUELA / SAN RAMON / SAN ISIDRO</t>
  </si>
  <si>
    <t>ALAJUELA / SAN RAMON / ANGELES</t>
  </si>
  <si>
    <t>LIMON / LIMON / RIO BLANCO</t>
  </si>
  <si>
    <t>ALAJUELA / SAN RAMON / ALFARO</t>
  </si>
  <si>
    <t>ALAJUELA / SAN RAMON / VOLIO</t>
  </si>
  <si>
    <t>ALAJUELA / SAN RAMON / CONCEPCION</t>
  </si>
  <si>
    <t>CARTAGO / PARAISO / OROSI</t>
  </si>
  <si>
    <t>ALAJUELA / SAN RAMON / ZAPOTAL</t>
  </si>
  <si>
    <t>ALAJUELA / SAN RAMON / SAN LORENZO</t>
  </si>
  <si>
    <t>ALAJUELA / GRECIA / SAN JOSE</t>
  </si>
  <si>
    <t>CARTAGO / LA UNION / SAN JUAN</t>
  </si>
  <si>
    <t>ALAJUELA / SAN MATEO / JESUS MARIA</t>
  </si>
  <si>
    <t>CARTAGO / JIMENEZ / PEJIBAYE</t>
  </si>
  <si>
    <t>HEREDIA / SANTA BARBARA / SAN JUAN</t>
  </si>
  <si>
    <t>ALAJUELA / ATENAS / CONCEPCION</t>
  </si>
  <si>
    <t>ALAJUELA / ATENAS / SAN JOSE</t>
  </si>
  <si>
    <t>ALAJUELA / NARANJO / SAN JOSE</t>
  </si>
  <si>
    <t>ALAJUELA / NARANJO / SAN JERONIMO</t>
  </si>
  <si>
    <t>HEREDIA / SAN ISIDRO / CONCEPCION</t>
  </si>
  <si>
    <t>LIMON / GUACIMO / POCORA</t>
  </si>
  <si>
    <t>ALAJUELA / PALMARES / ESQUIPULAS</t>
  </si>
  <si>
    <t>HEREDIA / BELEN / ASUNCION</t>
  </si>
  <si>
    <t>ALAJUELA / PALMARES / LA GRANJA</t>
  </si>
  <si>
    <t>PUNTARENAS / GOLFITO / GUAYCARA</t>
  </si>
  <si>
    <t>ALAJUELA / POAS / SAN RAFAEL</t>
  </si>
  <si>
    <t>ALAJUELA / POAS / CARRILLOS</t>
  </si>
  <si>
    <t>GUANACASTE / TILARAN / TRONADORA</t>
  </si>
  <si>
    <t>ALAJUELA / SARCHI / TORO AMARILLO</t>
  </si>
  <si>
    <t>CARTAGO / CARTAGO / SAN NICOLAS</t>
  </si>
  <si>
    <t>LIMON / LIMON / MATAMA</t>
  </si>
  <si>
    <t>CARTAGO / PARAISO / CACHI</t>
  </si>
  <si>
    <t>LIMON / POCOCI / ROXANA</t>
  </si>
  <si>
    <t>ALAJUELA / SARCHI / SAN PEDRO</t>
  </si>
  <si>
    <t>ALAJUELA / SARCHI / RODRIGUEZ</t>
  </si>
  <si>
    <t>CARTAGO / LA UNION / SAN RAFAEL</t>
  </si>
  <si>
    <t>ALAJUELA / UPALA / DOS RIOS</t>
  </si>
  <si>
    <t>HEREDIA / SANTA BARBARA / JESUS</t>
  </si>
  <si>
    <t>GUANACASTE / BAGACES / RIO NARANJO</t>
  </si>
  <si>
    <t>GUANACASTE / CARRILLO / BELEN</t>
  </si>
  <si>
    <t>PUNTARENAS / OSA / BAHIA BALLENA</t>
  </si>
  <si>
    <t>ALAJUELA / RIO CUARTO / RIO CUARTO</t>
  </si>
  <si>
    <t>ALAJUELA / RIO CUARTO / SANTA RITA</t>
  </si>
  <si>
    <t>ALAJUELA / RIO CUARTO / SANTA ISABEL</t>
  </si>
  <si>
    <t>LIMON / GUACIMO / RIO JIMENEZ</t>
  </si>
  <si>
    <t>PUNTARENAS / GOLFITO / PAVON</t>
  </si>
  <si>
    <t>GUANACASTE / TILARAN / SANTA ROSA</t>
  </si>
  <si>
    <t>CARTAGO / PARAISO / LLANOS DE SANTA LUCIA</t>
  </si>
  <si>
    <t>HEREDIA / SARAPIQUI / LLANURAS DEL GASPAR</t>
  </si>
  <si>
    <t>CARTAGO / LA UNION / CONCEPCION</t>
  </si>
  <si>
    <t>CARTAGO / LA UNION / SAN RAMON</t>
  </si>
  <si>
    <t>CARTAGO / LA UNION / RIO AZUL</t>
  </si>
  <si>
    <t>GUANACASTE / LIBERIA / CURUBANDE</t>
  </si>
  <si>
    <t>HEREDIA / BARVA / SANTA LUCIA</t>
  </si>
  <si>
    <t>GUANACASTE / NICOYA / SAMARA</t>
  </si>
  <si>
    <t>PUNTARENAS / ESPARZA / SAN JERONIMO</t>
  </si>
  <si>
    <t>LIMON / POCOCI / CARIARI</t>
  </si>
  <si>
    <t>CARTAGO / TURRIALBA / EL CHIRRIPO</t>
  </si>
  <si>
    <t>HEREDIA / SANTO DOMINGO / SANTO TOMAS</t>
  </si>
  <si>
    <t>HEREDIA / SANTA BARBARA / SANTO DOMINGO</t>
  </si>
  <si>
    <t>HEREDIA / SAN RAFAEL / CONCEPCION</t>
  </si>
  <si>
    <t>LIMON / GUACIMO / DUACARI</t>
  </si>
  <si>
    <t>GUANACASTE / TILARAN / LIBANO</t>
  </si>
  <si>
    <t>HEREDIA / BARVA / SAN JOSE DE LA MONTAÑA</t>
  </si>
  <si>
    <t>HEREDIA / SARAPIQUI / CUREÑA</t>
  </si>
  <si>
    <t>HEREDIA / SANTO DOMINGO / PARA</t>
  </si>
  <si>
    <t>HEREDIA / SANTA BARBARA / PURABA</t>
  </si>
  <si>
    <t>LIMON / POCOCI / COLORADO</t>
  </si>
  <si>
    <t>LIMON / SIQUIRRES / ALEGRIA</t>
  </si>
  <si>
    <t>PUNTARENAS / OSA / BAHIA DRAKE</t>
  </si>
  <si>
    <t>GUANACASTE / NICOYA / BELEN DE NOSARITA</t>
  </si>
  <si>
    <t>LIMON / POCOCI / LA COLONIA</t>
  </si>
  <si>
    <t>GUANACASTE / SANTA CRUZ / DIRIA</t>
  </si>
  <si>
    <t>PUNTARENAS / BUENOS AIRES / CHANGUENA</t>
  </si>
  <si>
    <t>LIMON / SIQUIRRES / REVENTAZON</t>
  </si>
  <si>
    <t>GUANACASTE / TILARAN / ARENAL</t>
  </si>
  <si>
    <t>GUANACASTE / TILARAN / CABECERAS</t>
  </si>
  <si>
    <t>PUNTARENAS / PUNTARENAS / COBANO</t>
  </si>
  <si>
    <t>18.</t>
  </si>
  <si>
    <t>¿Se están realizando acciones de prevención de la violencia desde el Programa Convivir?</t>
  </si>
  <si>
    <t>MERCED</t>
  </si>
  <si>
    <t>HOSPITAL</t>
  </si>
  <si>
    <t>CARMEN</t>
  </si>
  <si>
    <t>CATEDRAL</t>
  </si>
  <si>
    <t>IVETTE VILLALOBOS HERNANDEZ</t>
  </si>
  <si>
    <t>FRANCISCA MENA LOPEZ</t>
  </si>
  <si>
    <t>TARRAZU</t>
  </si>
  <si>
    <t>BEJUCO</t>
  </si>
  <si>
    <t>QUEPOS</t>
  </si>
  <si>
    <t>KATTIA ARAYA VARELA</t>
  </si>
  <si>
    <t>SANCHEZ</t>
  </si>
  <si>
    <t>ELIZABETH CHACON MADRIGAL</t>
  </si>
  <si>
    <t>URUCA</t>
  </si>
  <si>
    <t>GISELLE GAMBOA CORDERO</t>
  </si>
  <si>
    <t>OLMAN VALVERDE GARBANZO</t>
  </si>
  <si>
    <t>ANSELMO LLORENTE</t>
  </si>
  <si>
    <t>ANA MARIA PALACIOS GALLARDO</t>
  </si>
  <si>
    <t>KARINA VILLALOBOS CORDERO</t>
  </si>
  <si>
    <t>YENDRI ACUÑA WILLIAMS</t>
  </si>
  <si>
    <t>GRETHEL ORTIZ CHAVEZ</t>
  </si>
  <si>
    <t>PAOLA BRENES GONZALEZ</t>
  </si>
  <si>
    <t>SAN SEBASTIAN</t>
  </si>
  <si>
    <t>JACQUILINE ARIAS CASTRO</t>
  </si>
  <si>
    <t>RITA ARCE CASTILLO</t>
  </si>
  <si>
    <t>SEBASTIAN NAVARRO CAÑIZALES</t>
  </si>
  <si>
    <t>IVANNIA SABRINA MADRIZ ALVAREZ</t>
  </si>
  <si>
    <t>ROSARIO</t>
  </si>
  <si>
    <t>MARIA CALDERON ALFARO</t>
  </si>
  <si>
    <t>SIQUIRRES</t>
  </si>
  <si>
    <t>REVENTAZON</t>
  </si>
  <si>
    <t>GOICOECHEA</t>
  </si>
  <si>
    <t>IPIS</t>
  </si>
  <si>
    <t>PURRAL</t>
  </si>
  <si>
    <t>MARCELA MARIN TREJOS</t>
  </si>
  <si>
    <t>ACOSTA</t>
  </si>
  <si>
    <t>VASQUEZ DE CORONADO</t>
  </si>
  <si>
    <t>DULCE NOMBRE DE JESUS</t>
  </si>
  <si>
    <t>PATALILLO</t>
  </si>
  <si>
    <t>MONTES DE OCA</t>
  </si>
  <si>
    <t>GRETTEL MENDEZ ARTAVIA</t>
  </si>
  <si>
    <t>GRANADILLA</t>
  </si>
  <si>
    <t>OLGA MONTOYA MARIN</t>
  </si>
  <si>
    <t>MORA</t>
  </si>
  <si>
    <t>SAN RAMON SUR</t>
  </si>
  <si>
    <t>SILVIA ELIZONDO AVILA</t>
  </si>
  <si>
    <t>CAJON</t>
  </si>
  <si>
    <t>EDUARDO ENRIQUE ROJAS MEDINA</t>
  </si>
  <si>
    <t>VOLCAN</t>
  </si>
  <si>
    <t>MANUEL FRANCISCO CARRILLO SABORIO</t>
  </si>
  <si>
    <t>J.N. REPUBLICA DE GUATEMALA</t>
  </si>
  <si>
    <t>LUIS FELIPE GONZALEZ FLORES</t>
  </si>
  <si>
    <t>KATTIA VIQUEZ VEGA</t>
  </si>
  <si>
    <t>GENERAL JOSE DE SAN MARTIN</t>
  </si>
  <si>
    <t>TACARES</t>
  </si>
  <si>
    <t>JORGE ANDRES RAMIREZ BOLAÑOS</t>
  </si>
  <si>
    <t>MARIA ISABEL MENDEZ ARROYO</t>
  </si>
  <si>
    <t>DR. ADOLFO JIMENEZ DE LA GUARDIA</t>
  </si>
  <si>
    <t>LIZETH CORRALES MEJIAS</t>
  </si>
  <si>
    <t>JOSE MANUEL PERALTA QUESADA</t>
  </si>
  <si>
    <t>GINA ALEJANDRA ROJAS RODRIGUEZ</t>
  </si>
  <si>
    <t>CARLOS MANUEL ROJAS QUIROS</t>
  </si>
  <si>
    <t>J.N. PRIMO VARGAS VALVERDE</t>
  </si>
  <si>
    <t>ALFARO</t>
  </si>
  <si>
    <t>LISBET NUÑEZ CASCANTE</t>
  </si>
  <si>
    <t>CIRRI SUR</t>
  </si>
  <si>
    <t>KATTIA MARIA CABEZAS PICADO</t>
  </si>
  <si>
    <t>MARIA ISABEL ROJAS RODRIGUEZ</t>
  </si>
  <si>
    <t>DOTA</t>
  </si>
  <si>
    <t>CESAR ALEJANDRO SOLANO FALLAS</t>
  </si>
  <si>
    <t>ORIENTAL</t>
  </si>
  <si>
    <t>OCCIDENTAL</t>
  </si>
  <si>
    <t>ISELA MARIA SOLANO CAMPOS</t>
  </si>
  <si>
    <t>JERSON JOSE MORA CALDERON</t>
  </si>
  <si>
    <t>EL GUARCO</t>
  </si>
  <si>
    <t>ALVARADO</t>
  </si>
  <si>
    <t>OREAMUNO</t>
  </si>
  <si>
    <t>TREICY ROSSI FUENTES</t>
  </si>
  <si>
    <t>MICHAEL ESTEBAN SOLANO SANCHEZ</t>
  </si>
  <si>
    <t>LILLIAM REYES REÑAZCO</t>
  </si>
  <si>
    <t>NYDIA GUZMAN CONEJO</t>
  </si>
  <si>
    <t>JIMENEZ</t>
  </si>
  <si>
    <t>GABRIELA MATA QUIROS</t>
  </si>
  <si>
    <t>NORMA JIMENEZ BADILLA</t>
  </si>
  <si>
    <t>BARRIO FATIMA</t>
  </si>
  <si>
    <t>J.N. CLETO GONZALEZ VIQUEZ</t>
  </si>
  <si>
    <t>GUARARI</t>
  </si>
  <si>
    <t>PEGGI MEJIA PANIAGUA</t>
  </si>
  <si>
    <t>PURABA</t>
  </si>
  <si>
    <t>FLORES</t>
  </si>
  <si>
    <t>ALFREDO VOLIO JIMENEZ</t>
  </si>
  <si>
    <t>BIRRI</t>
  </si>
  <si>
    <t>UNIDAD PEDAGOGICA EL ROBLE</t>
  </si>
  <si>
    <t>TRANQUILINO SAENZ ROJAS</t>
  </si>
  <si>
    <t>J.N. ESTADOS UNIDOS DE AMERICA</t>
  </si>
  <si>
    <t>J.N. JUAN MORA FERNANDEZ</t>
  </si>
  <si>
    <t>CONCEPCION SAN RAFAEL</t>
  </si>
  <si>
    <t>J.N. PEDRO MURILLO PEREZ</t>
  </si>
  <si>
    <t>ALBERTO PANIAGUA CHAVARRIA</t>
  </si>
  <si>
    <t>RAFAEL ARGUEDAS GUTIERREZ</t>
  </si>
  <si>
    <t>VERA GRACIELA QUESADA QUESADA</t>
  </si>
  <si>
    <t>PARA</t>
  </si>
  <si>
    <t>TURES</t>
  </si>
  <si>
    <t>NACASCOLO</t>
  </si>
  <si>
    <t>JESUS DE NAZARETH</t>
  </si>
  <si>
    <t>BAGACES</t>
  </si>
  <si>
    <t>FAUSTO GUZMAN CALVO</t>
  </si>
  <si>
    <t>MANSION</t>
  </si>
  <si>
    <t>PBRO. JOSE DANIEL CARMONA BRICEÑO</t>
  </si>
  <si>
    <t>CARMONA</t>
  </si>
  <si>
    <t>VEINTISIETE DE ABRIL</t>
  </si>
  <si>
    <t>CARRILLO</t>
  </si>
  <si>
    <t>HENRY VILLARREAL CARRANZA</t>
  </si>
  <si>
    <t>ABANGARES</t>
  </si>
  <si>
    <t>ANA YANCY MORALES MURILLO</t>
  </si>
  <si>
    <t>MACACONA</t>
  </si>
  <si>
    <t>MONTES DE ORO</t>
  </si>
  <si>
    <t>DIONEL MENDEZ SALAZAR</t>
  </si>
  <si>
    <t>OSA</t>
  </si>
  <si>
    <t>PUERTO CORTES</t>
  </si>
  <si>
    <t>YASMINA SANCHEZ CHAVERRI</t>
  </si>
  <si>
    <t>PALMAR</t>
  </si>
  <si>
    <t>GUAYCARA</t>
  </si>
  <si>
    <t>COTO BRUS</t>
  </si>
  <si>
    <t>AGUABUENA</t>
  </si>
  <si>
    <t>CORREDORES</t>
  </si>
  <si>
    <t>CORREDOR</t>
  </si>
  <si>
    <t>IVAN SOLANO LOPEZ</t>
  </si>
  <si>
    <t>MATAMA</t>
  </si>
  <si>
    <t>TALAMANCA</t>
  </si>
  <si>
    <t>TELIRE</t>
  </si>
  <si>
    <t>BRIBRI</t>
  </si>
  <si>
    <t>BRATSI</t>
  </si>
  <si>
    <t>J.N. GUAPILES</t>
  </si>
  <si>
    <t>VANESSA MORA REYES</t>
  </si>
  <si>
    <t>RITA</t>
  </si>
  <si>
    <t>TICABAN FINCA UNO</t>
  </si>
  <si>
    <t>ASTUA PIRIE</t>
  </si>
  <si>
    <t>RIO JIMENEZ</t>
  </si>
  <si>
    <t>MARIO HERNANDEZ RAMIREZ</t>
  </si>
  <si>
    <t>RANDALL ROJAS PIEDRA</t>
  </si>
  <si>
    <t>RODRIGUEZ</t>
  </si>
  <si>
    <t>ALFREDO GONZALEZ FLORES</t>
  </si>
  <si>
    <t>SAN JOSE ALTAGRACIA</t>
  </si>
  <si>
    <t>ANICETO ESQUIVEL SAENZ</t>
  </si>
  <si>
    <t>MATA REDONDA</t>
  </si>
  <si>
    <t>JUAN GABRIEL CHAVARRIA ARIAS</t>
  </si>
  <si>
    <t>ANA GABRIELA ROJAS RODRIGUEZ</t>
  </si>
  <si>
    <t>MARTIN CAMPOS SOLANO</t>
  </si>
  <si>
    <t>VALLE LA ESTRELLA</t>
  </si>
  <si>
    <t>YERLYN BOLAÑOS ALFARO</t>
  </si>
  <si>
    <t>CARRANDI</t>
  </si>
  <si>
    <t>DELIA RIVERA BENAVIDES</t>
  </si>
  <si>
    <t>DUACARI</t>
  </si>
  <si>
    <t>JUAN MANUEL ROSALES SEGURA</t>
  </si>
  <si>
    <t>EL AMPARO</t>
  </si>
  <si>
    <t>MARIBEL CAMBRONERO AGUILAR</t>
  </si>
  <si>
    <t>ALEXANDER ZAMBRANA LOPEZ</t>
  </si>
  <si>
    <t>MARIA HIDALGO HIDALGO</t>
  </si>
  <si>
    <t>EDITH PERALTA JIMENEZ</t>
  </si>
  <si>
    <t>TURRUBARES</t>
  </si>
  <si>
    <t>CARARA</t>
  </si>
  <si>
    <t>EVELYN PEREZ CAMPOS</t>
  </si>
  <si>
    <t>MOGOTE</t>
  </si>
  <si>
    <t>IZTARU</t>
  </si>
  <si>
    <t>ALEGRIA</t>
  </si>
  <si>
    <t>YOLILLAL</t>
  </si>
  <si>
    <t>EL CAMARON</t>
  </si>
  <si>
    <t>MATA DE LIMON ESTE</t>
  </si>
  <si>
    <t>CIUDADELA SAN JOSE</t>
  </si>
  <si>
    <t>KATIRA</t>
  </si>
  <si>
    <t>BRISAS</t>
  </si>
  <si>
    <t>TAPESCO</t>
  </si>
  <si>
    <t>VIVIANA SOLORZANO MORA</t>
  </si>
  <si>
    <t>DURIKA</t>
  </si>
  <si>
    <t>MARIA ROSA GAMEZ SOLANO</t>
  </si>
  <si>
    <t>NATALIA NARANJO SALAZAR</t>
  </si>
  <si>
    <t>KARINA VALLE DIAZ</t>
  </si>
  <si>
    <t>TRANQUILINO VIQUEZ RODRIGUEZ</t>
  </si>
  <si>
    <t>MARIA E. GUTIERREZ CAMPOS</t>
  </si>
  <si>
    <t>EVELYN T. BERMUDEZ GUTIERREZ</t>
  </si>
  <si>
    <t>SONIA MARIA ALPIZAR CHAVES</t>
  </si>
  <si>
    <t>BAYRON CORTES RODRIGUEZ</t>
  </si>
  <si>
    <t>EL CARMEN #2</t>
  </si>
  <si>
    <t>CLAUDIA MORALES VARGAS</t>
  </si>
  <si>
    <t>MARCELINO GARCIA FLAMENCO</t>
  </si>
  <si>
    <t>MAYORGA</t>
  </si>
  <si>
    <t>JOSE RAFAEL ROJAS MATARRITA</t>
  </si>
  <si>
    <t>MALINCIN JIMENEZ AMADOR</t>
  </si>
  <si>
    <t>EVELIN TATIANA SEQUEIRA C</t>
  </si>
  <si>
    <t>LEGUA</t>
  </si>
  <si>
    <t>ALVARO TERAN SECO</t>
  </si>
  <si>
    <t>GUTIERREZ BROWN</t>
  </si>
  <si>
    <t>PITTIER</t>
  </si>
  <si>
    <t>EL ROTULO</t>
  </si>
  <si>
    <t>ROBERT VIALES VIALES</t>
  </si>
  <si>
    <t>CARLOS ALBERTO LOPEZ HERNANDEZ</t>
  </si>
  <si>
    <t>COTE</t>
  </si>
  <si>
    <t>DAUBER MARTIN CAMPOS LEON</t>
  </si>
  <si>
    <t>RUTH MANDERSON DALEY</t>
  </si>
  <si>
    <t>CABO VELAS</t>
  </si>
  <si>
    <t>STEPHANIE GABRIELA ARTAVIA CH.</t>
  </si>
  <si>
    <t>BRUNKA</t>
  </si>
  <si>
    <t>CURRE</t>
  </si>
  <si>
    <t>MONSEÑOR DELFIN QUESADA CASTRO</t>
  </si>
  <si>
    <t>NIMSI CHACON MURILLO</t>
  </si>
  <si>
    <t>BAHIA BALLENA</t>
  </si>
  <si>
    <t>HENRY LARA PANIAGUA</t>
  </si>
  <si>
    <t>ALEXANDER SANCHEZ HERRERA</t>
  </si>
  <si>
    <t>DENISE MARCELA ARCIA ROJAS</t>
  </si>
  <si>
    <t>CINDY RAMIREZ MORENO</t>
  </si>
  <si>
    <t>ZAYDA CARRILLO ZELEDON</t>
  </si>
  <si>
    <t>MARIA EDITH RODRIGUEZ ARAYA</t>
  </si>
  <si>
    <t>LEONOR CHINCHILLA DE FIGUEROA</t>
  </si>
  <si>
    <t>DOUGLAS CERDAS QUESADA</t>
  </si>
  <si>
    <t>I.D.A. RIO BANANO</t>
  </si>
  <si>
    <t>ELIZABETH MONGE GUTIERREZ</t>
  </si>
  <si>
    <t>SIERRA</t>
  </si>
  <si>
    <t>YAMILETTE MENDEZ ROJAS</t>
  </si>
  <si>
    <t>HILDA GOMEZ VILLAGRA</t>
  </si>
  <si>
    <t>LA GARITA NUEVA</t>
  </si>
  <si>
    <t>01716</t>
  </si>
  <si>
    <t>ANDREY CHACON ZUÑIGA</t>
  </si>
  <si>
    <t>AGUAS FRIAS</t>
  </si>
  <si>
    <t>LUIS ANGEL BOLIVAR MORALES</t>
  </si>
  <si>
    <t>LILLIANA ARAYA CORDERO</t>
  </si>
  <si>
    <t>ELINOR CECILIANO CORDERO</t>
  </si>
  <si>
    <t>KENYA VANETTIA CHAVES BRICEÑO</t>
  </si>
  <si>
    <t>EDWIN GUTIERREZ RODRIGUEZ</t>
  </si>
  <si>
    <t>TUJANKIR #1</t>
  </si>
  <si>
    <t>CELESTINO ALVAREZ RUIZ</t>
  </si>
  <si>
    <t>PATIO SAN CRISTOBAL</t>
  </si>
  <si>
    <t>SAN JUAN DE CHICUA</t>
  </si>
  <si>
    <t>MARITZA ROJAS VINDAS</t>
  </si>
  <si>
    <t>MILENA SALAZAR CESPEDES</t>
  </si>
  <si>
    <t>JENNIFER PENA ALFARO</t>
  </si>
  <si>
    <t>VARABLANCA</t>
  </si>
  <si>
    <t>ERICKA SOLANO NUÑEZ</t>
  </si>
  <si>
    <t>URBANIZACION LAS CAÑAS</t>
  </si>
  <si>
    <t>JENIFFER GUTIERREZ VARGAS</t>
  </si>
  <si>
    <t>JOHNNY MUÑOZ SALAZAR</t>
  </si>
  <si>
    <t>CINTHIA CASCANTE CAMPOS</t>
  </si>
  <si>
    <t>DINNIA MARLENI MESEN AZOFEIFA</t>
  </si>
  <si>
    <t>VANESSA AVENDAÑO GUTIERREZ</t>
  </si>
  <si>
    <t>GINA GARCIA SANDOVAL</t>
  </si>
  <si>
    <t>NAMU WOKIR</t>
  </si>
  <si>
    <t>COLONIA ZELEDON</t>
  </si>
  <si>
    <t>TOURNON</t>
  </si>
  <si>
    <t>JACQUELINE ORTIZ ROMAN</t>
  </si>
  <si>
    <t>BELEN DE NOSARITA</t>
  </si>
  <si>
    <t>DAVID SALVADOR VARGAS BARBOZA</t>
  </si>
  <si>
    <t>JEANNETTE ARIAS GONZALEZ</t>
  </si>
  <si>
    <t>EL TRIANGULO</t>
  </si>
  <si>
    <t>VEGA DE RIO PALACIOS</t>
  </si>
  <si>
    <t>ORLANDO SOLERA QUESADA</t>
  </si>
  <si>
    <t>RENE RODRIGUEZ VALERIN</t>
  </si>
  <si>
    <t>PILON</t>
  </si>
  <si>
    <t>CHANGUENA</t>
  </si>
  <si>
    <t>SAN VICENTE UJARRAS</t>
  </si>
  <si>
    <t>ARTURO TINOCO JIMENEZ</t>
  </si>
  <si>
    <t>JOSE FABIO GONGORA UMAÑA</t>
  </si>
  <si>
    <t>HORTENSIA GUTIERREZ ESPINOZA</t>
  </si>
  <si>
    <t>CRISTOBALINA COREA CARAVACA</t>
  </si>
  <si>
    <t>MILDRED PRISCILA VARGAS TORRES</t>
  </si>
  <si>
    <t>CRISTINA SEGURA GONZALEZ</t>
  </si>
  <si>
    <t>KAROL ROXANA RAMIREZ JIMENEZ</t>
  </si>
  <si>
    <t>SEIDY PATRICIA VARGAS ACEVEDO</t>
  </si>
  <si>
    <t>GAVILAN</t>
  </si>
  <si>
    <t>CINTHIA MOLINA ROJAS</t>
  </si>
  <si>
    <t>LIZETH MORA ALVARADO</t>
  </si>
  <si>
    <t>MELINA MARTINEZ CHACON</t>
  </si>
  <si>
    <t>GINETH LAGUNA SANTANA</t>
  </si>
  <si>
    <t>ZORAIDA ARAUZ CONCEPCION</t>
  </si>
  <si>
    <t>MANRIQUE RODRIGUEZ RODRIGUEZ</t>
  </si>
  <si>
    <t>MARITZA CESPEDES MADRIGAL</t>
  </si>
  <si>
    <t>ANDREINA MADRIGAL PORRAS</t>
  </si>
  <si>
    <t>ARIELA GUTIERREZ SOBRADO</t>
  </si>
  <si>
    <t>DIDIER LEIVA MORALES</t>
  </si>
  <si>
    <t>ELBA KATTYA FALLAS TORRES</t>
  </si>
  <si>
    <t>BAJO DE SABALO</t>
  </si>
  <si>
    <t>EMMANUEL CAMBRONERO FERNANDEZ</t>
  </si>
  <si>
    <t>SONIA CABALLERO HERRERA</t>
  </si>
  <si>
    <t>LLANOS DE CORTES</t>
  </si>
  <si>
    <t>2342</t>
  </si>
  <si>
    <t>02281</t>
  </si>
  <si>
    <t>ARBOLITO</t>
  </si>
  <si>
    <t>JAVIER SALAZAR MORA</t>
  </si>
  <si>
    <t>ENRIQUE ESPINOZA ATENCIO</t>
  </si>
  <si>
    <t>VILLA COLON</t>
  </si>
  <si>
    <t>PATRIK CARRILLO DELGADO</t>
  </si>
  <si>
    <t>SAN JUAN DE MATA</t>
  </si>
  <si>
    <t>OLGA ROMAN CHAVARRIA</t>
  </si>
  <si>
    <t>JORGE MUÑOZ DIAZ</t>
  </si>
  <si>
    <t>ADRIANA SIBAJA RODRIGUEZ</t>
  </si>
  <si>
    <t>FRESIA MAGALY PIEDRA CASTRO</t>
  </si>
  <si>
    <t>ARANCIBIA</t>
  </si>
  <si>
    <t>ALEJANDRA PORRAS BONILLA</t>
  </si>
  <si>
    <t>EMILY ANDREA ESPINOZA SALAZAR</t>
  </si>
  <si>
    <t>CHIRA</t>
  </si>
  <si>
    <t>NEYSI LOPEZ LARA</t>
  </si>
  <si>
    <t>JENNY QUESADA ALFARO</t>
  </si>
  <si>
    <t>DOREY QUESADA MOPRA</t>
  </si>
  <si>
    <t>PATRICIA ZUMBADO ZUMBADO</t>
  </si>
  <si>
    <t>KATTIA RIVERA SANCHEZ</t>
  </si>
  <si>
    <t>EVELYN RODRIGUEZ CHICHILLA</t>
  </si>
  <si>
    <t>YESENIA AZOFEIFA BARBOZA</t>
  </si>
  <si>
    <t>CARLOS CHACON CHAVARRIA</t>
  </si>
  <si>
    <t>SANDRA MILEYDI REYES PALMA</t>
  </si>
  <si>
    <t>SULAY RAQUEL CONDEGA MARTINEZ</t>
  </si>
  <si>
    <t>DAYANA ARAYA MADRIGAL</t>
  </si>
  <si>
    <t>3066</t>
  </si>
  <si>
    <t>02589</t>
  </si>
  <si>
    <t>SALAMA</t>
  </si>
  <si>
    <t>3167</t>
  </si>
  <si>
    <t>BAHIA DRAKE</t>
  </si>
  <si>
    <t>ROXANA VALVERDE VENEGAS</t>
  </si>
  <si>
    <t>MAURICIO ORTIZ RUIZ</t>
  </si>
  <si>
    <t>JENNY VALVERDE OVIEDO</t>
  </si>
  <si>
    <t>DAVID RODRIGUEZ MORERA</t>
  </si>
  <si>
    <t>YENDRY MARIA GONZALEZ SANCHEZ</t>
  </si>
  <si>
    <t>GEOVANNI ALVAREZ ZUÑIGA</t>
  </si>
  <si>
    <t>SILVIA VALERIO ARTAVIA</t>
  </si>
  <si>
    <t>PATRICIA CERDAS AZOFEIFA</t>
  </si>
  <si>
    <t>LLANURAS DEL GASPAR</t>
  </si>
  <si>
    <t>JOHANNA ROJAS UMAÑA</t>
  </si>
  <si>
    <t>JESUS FERNANDEZ MONGE</t>
  </si>
  <si>
    <t>JESSICA ARYERIE GODINEZ MORENO</t>
  </si>
  <si>
    <t>YORLENY SEGURA JIMENEZ</t>
  </si>
  <si>
    <t>MARILLIAM VARGAS MORA</t>
  </si>
  <si>
    <t>KEVIN CALDERON ARAYA</t>
  </si>
  <si>
    <t>ANDREINA I. PERALTA ARROLIGA</t>
  </si>
  <si>
    <t>KATHERINE SABORIO CASTILLO</t>
  </si>
  <si>
    <t>JESSICA MARIA CASTRO GARCIA</t>
  </si>
  <si>
    <t>MAIZ DE LOS BORUCAS</t>
  </si>
  <si>
    <t>MAIZ DE COLINAS</t>
  </si>
  <si>
    <t>CEIBON</t>
  </si>
  <si>
    <t>ISAURA MONGE NAVARRO</t>
  </si>
  <si>
    <t>PORROSATI</t>
  </si>
  <si>
    <t>BAJO COEN</t>
  </si>
  <si>
    <t>BERNARDO RODRIGUEZ LUPARIO</t>
  </si>
  <si>
    <t>DINIA LEIVA VALVERDE</t>
  </si>
  <si>
    <t>GAVILAN CANTA</t>
  </si>
  <si>
    <t>BOCA UREN</t>
  </si>
  <si>
    <t>XINIA NAVARRO SANDOVAL</t>
  </si>
  <si>
    <t>MONICA ABADIA ULLOA</t>
  </si>
  <si>
    <t>ROSA MARIA RAMIREZ JIMENEZ</t>
  </si>
  <si>
    <t>ROSITA ELENA MAIRENA LANZA</t>
  </si>
  <si>
    <t>MARIA CECILIA SOTO ARIAS</t>
  </si>
  <si>
    <t>AGUA FRIA</t>
  </si>
  <si>
    <t>EL MANA</t>
  </si>
  <si>
    <t>LINEA VIEJA</t>
  </si>
  <si>
    <t>KEILYN CALDERON PICADO</t>
  </si>
  <si>
    <t>YENORIS OBANDO SEQUEIRA</t>
  </si>
  <si>
    <t>DOUGLAS CAMPOS LEON</t>
  </si>
  <si>
    <t>CLAUDIA P. HERRERA ROLDAN</t>
  </si>
  <si>
    <t>RAMON BARQUERO SALAS</t>
  </si>
  <si>
    <t>LAURA MARIA PEREIRA PEREIRA</t>
  </si>
  <si>
    <t>JOHANNA JIMENEZ QUESADA</t>
  </si>
  <si>
    <t>HEILYN JARQUIN MARTINEZ</t>
  </si>
  <si>
    <t>JEISON ARNULFO FERNANDEZ M.</t>
  </si>
  <si>
    <t>YORLENY RODRIGUEZ CHAVARRIA</t>
  </si>
  <si>
    <t>JERUSALEN</t>
  </si>
  <si>
    <t>PLAYA PANAMA</t>
  </si>
  <si>
    <t>MAUREEN ESQUIVEL ALCAZAR</t>
  </si>
  <si>
    <t>MONTE DE SION</t>
  </si>
  <si>
    <t>MONTE SION</t>
  </si>
  <si>
    <t>MAGALI CUBILLO MORALES</t>
  </si>
  <si>
    <t>ARYERI MAYORGA ESPINOZA</t>
  </si>
  <si>
    <t>5693</t>
  </si>
  <si>
    <t>ROXANA CRUZ NAVARRO</t>
  </si>
  <si>
    <t>CARMEN ARAUZ CABRERA</t>
  </si>
  <si>
    <t>ASENTAMIENTO IDA CAÑA BLANCA</t>
  </si>
  <si>
    <t>I.D.A. SAN MARTIN</t>
  </si>
  <si>
    <t>JESSE JAEN ALVAREZ</t>
  </si>
  <si>
    <t>GERARDO JIMENEZ ESQUIVEL</t>
  </si>
  <si>
    <t>5832</t>
  </si>
  <si>
    <t>PUNTA DE LANZA</t>
  </si>
  <si>
    <t>LOURDES PINO AGUILAR</t>
  </si>
  <si>
    <t>04144</t>
  </si>
  <si>
    <t>LEONEL PERALTA BARRANTES</t>
  </si>
  <si>
    <t>RIO CASCADAS</t>
  </si>
  <si>
    <t>MELVIN MARTINEZ SEGURA</t>
  </si>
  <si>
    <t>BAYRON ROJAS ALFARO</t>
  </si>
  <si>
    <t>KONYÖU</t>
  </si>
  <si>
    <t>MAIZ DE LOS UVA</t>
  </si>
  <si>
    <t>MARIA SUGEY VILLALOBOS REYES</t>
  </si>
  <si>
    <t>KRISSIA G. HERRERA AVENDAÑO</t>
  </si>
  <si>
    <t>ANGELES DE ANABAN</t>
  </si>
  <si>
    <t>EL MILLON</t>
  </si>
  <si>
    <t>3440</t>
  </si>
  <si>
    <t>HERMINIA BALDIVIA HERNANDEZ</t>
  </si>
  <si>
    <t>LILLIANA PEREZ SOLANO</t>
  </si>
  <si>
    <t>BETSY ALVAREZ GUTIERREZ</t>
  </si>
  <si>
    <t>YORJANI G. FUENTES MONTANO</t>
  </si>
  <si>
    <t>MAGALY PEREZA FERNANDEZ</t>
  </si>
  <si>
    <t>MARJORIE OBANDO ESPINOZA</t>
  </si>
  <si>
    <t>EVELYN SOFIA CARRANZA GONZALEZ</t>
  </si>
  <si>
    <t>ERICK ABARCA CHAVES</t>
  </si>
  <si>
    <t>JOSE HENRY ROJAS MORALES</t>
  </si>
  <si>
    <t>MONICA NAVARRO GAMBOA</t>
  </si>
  <si>
    <t>ESTEFANY MURILLO SALAZAR</t>
  </si>
  <si>
    <t>JEFRY JOSE SOTO ROMERO</t>
  </si>
  <si>
    <t>MIROSLABA BARQUERO ALVAREZ</t>
  </si>
  <si>
    <t>VIVIANA MARTINEZ MARTINEZ</t>
  </si>
  <si>
    <t>I.D.A. SAN JOSE</t>
  </si>
  <si>
    <t>SONIA MARIA HERNANDEZ VIQUEZ</t>
  </si>
  <si>
    <t>SARA REYES LOPEZ</t>
  </si>
  <si>
    <t>TUJANKIR #2</t>
  </si>
  <si>
    <t>I.D.A. COSTA ANA</t>
  </si>
  <si>
    <t>KARINA CHACON CHAVERRI</t>
  </si>
  <si>
    <t>KENDY DANISA LOPEZ LOPEZ</t>
  </si>
  <si>
    <t>GABRIELA HERNANDEZ FAJARDO</t>
  </si>
  <si>
    <t>CLARINETH DURON REYES</t>
  </si>
  <si>
    <t>NURIA QUESADA ALFARO</t>
  </si>
  <si>
    <t>2125</t>
  </si>
  <si>
    <t>LA DELIA</t>
  </si>
  <si>
    <t>ANA YANSY RODRIGUEZ SIBAJA</t>
  </si>
  <si>
    <t>KARLA ALVAREZ VILLEGAS</t>
  </si>
  <si>
    <t>CARLOS LUIS ORTIZ TORRES</t>
  </si>
  <si>
    <t>LUIS ALBERTO PADILLA FALLAS</t>
  </si>
  <si>
    <t>0926</t>
  </si>
  <si>
    <t>03792</t>
  </si>
  <si>
    <t>ANA YANCY AZOFEIFA VILA</t>
  </si>
  <si>
    <t>SANDRA SANCHO CARDENAS</t>
  </si>
  <si>
    <t>3880</t>
  </si>
  <si>
    <t>DAVID JIMENEZ LEANDRO</t>
  </si>
  <si>
    <t>INGRID CORTES JAEN</t>
  </si>
  <si>
    <t>I.D.A. LAS MARIAS</t>
  </si>
  <si>
    <t>3790</t>
  </si>
  <si>
    <t>KAREN NAVARRO BARBOZA</t>
  </si>
  <si>
    <t>3736</t>
  </si>
  <si>
    <t>FINCA NICOYA</t>
  </si>
  <si>
    <t>FINCA NICOYA PARRITA</t>
  </si>
  <si>
    <t>GREIDYN MENA MURILLO</t>
  </si>
  <si>
    <t>0951</t>
  </si>
  <si>
    <t>03889</t>
  </si>
  <si>
    <t>FREDDY GODINEZ GODINEZ</t>
  </si>
  <si>
    <t>INGRID FONTANA BRENES</t>
  </si>
  <si>
    <t>04230</t>
  </si>
  <si>
    <t>DENNIS MADRIGAL MORA</t>
  </si>
  <si>
    <t>0494</t>
  </si>
  <si>
    <t>DINIA FALLAS ROBLES</t>
  </si>
  <si>
    <t>LUIS ADRIAN MASIS PEREZ</t>
  </si>
  <si>
    <t>2933</t>
  </si>
  <si>
    <t>04139</t>
  </si>
  <si>
    <t>LA BETANIA</t>
  </si>
  <si>
    <t>3112</t>
  </si>
  <si>
    <t>MOISES VINCENZI PACHECO</t>
  </si>
  <si>
    <t>KILOMETRO 33</t>
  </si>
  <si>
    <t>YANCY PIEDRA MAYORGA</t>
  </si>
  <si>
    <t>2446</t>
  </si>
  <si>
    <t>0822</t>
  </si>
  <si>
    <t>BOQUETE</t>
  </si>
  <si>
    <t>6223</t>
  </si>
  <si>
    <t>MARTA ZUÑIGA OBANDO</t>
  </si>
  <si>
    <t>04208</t>
  </si>
  <si>
    <t>1076</t>
  </si>
  <si>
    <t>5355</t>
  </si>
  <si>
    <t>KATTY CARRANZA CHACON</t>
  </si>
  <si>
    <t>6997</t>
  </si>
  <si>
    <t>04157</t>
  </si>
  <si>
    <t>SURUY</t>
  </si>
  <si>
    <t>PROGRESO</t>
  </si>
  <si>
    <t>CRISTIAN ESPINOZA GOMEZ</t>
  </si>
  <si>
    <t>04393</t>
  </si>
  <si>
    <t>2627</t>
  </si>
  <si>
    <t>0685</t>
  </si>
  <si>
    <t>PURIRES</t>
  </si>
  <si>
    <t>ZEIDY SALGUERO GUZMAN</t>
  </si>
  <si>
    <t>0617</t>
  </si>
  <si>
    <t>04161</t>
  </si>
  <si>
    <t>JORLENY SANCHEZ CAMPOS</t>
  </si>
  <si>
    <t>1986</t>
  </si>
  <si>
    <t>04163</t>
  </si>
  <si>
    <t>EL SOL</t>
  </si>
  <si>
    <t>KRISSIA BALLESTERO SOLIS</t>
  </si>
  <si>
    <t>2026</t>
  </si>
  <si>
    <t>YISENIA MUÑOZ CORREA</t>
  </si>
  <si>
    <t>5803</t>
  </si>
  <si>
    <t>04165</t>
  </si>
  <si>
    <t>DUSERIÑAK</t>
  </si>
  <si>
    <t>04153</t>
  </si>
  <si>
    <t>6145</t>
  </si>
  <si>
    <t>04166</t>
  </si>
  <si>
    <t>ULUJERIÑAK</t>
  </si>
  <si>
    <t>ULUJERÑAK</t>
  </si>
  <si>
    <t>04195</t>
  </si>
  <si>
    <t>6143</t>
  </si>
  <si>
    <t>SULAJU</t>
  </si>
  <si>
    <t>04193</t>
  </si>
  <si>
    <t>2635</t>
  </si>
  <si>
    <t>04168</t>
  </si>
  <si>
    <t>EL DOS DE ABANGARES</t>
  </si>
  <si>
    <t>ERICKA GONZALEZ ALVAREZ</t>
  </si>
  <si>
    <t>2500</t>
  </si>
  <si>
    <t>0897</t>
  </si>
  <si>
    <t>JUAN RETANA GAP</t>
  </si>
  <si>
    <t>3022</t>
  </si>
  <si>
    <t>04174</t>
  </si>
  <si>
    <t>AGUAS FRESCAS</t>
  </si>
  <si>
    <t>03266</t>
  </si>
  <si>
    <t>3174</t>
  </si>
  <si>
    <t>MARCO VINICIO COTO SEQUEIRA</t>
  </si>
  <si>
    <t>SHIRLEY SOTO ALVAREZ</t>
  </si>
  <si>
    <t>5315</t>
  </si>
  <si>
    <t>CALIENTA TIGRA</t>
  </si>
  <si>
    <t>CALIENTA TIGRE</t>
  </si>
  <si>
    <t>04170</t>
  </si>
  <si>
    <t>1074</t>
  </si>
  <si>
    <t>DEINER ROJAS DELGADO</t>
  </si>
  <si>
    <t>5041</t>
  </si>
  <si>
    <t>MACADAMIA</t>
  </si>
  <si>
    <t>TIERRA GRANDE</t>
  </si>
  <si>
    <t>3529</t>
  </si>
  <si>
    <t>ZURQUI</t>
  </si>
  <si>
    <t>LA ISLETA</t>
  </si>
  <si>
    <t>3759</t>
  </si>
  <si>
    <t>04185</t>
  </si>
  <si>
    <t>GABRIELA LOPEZ FERNANDEZ</t>
  </si>
  <si>
    <t>3438</t>
  </si>
  <si>
    <t>JARVI GOMEZ PEREZ</t>
  </si>
  <si>
    <t>2353</t>
  </si>
  <si>
    <t>2444</t>
  </si>
  <si>
    <t>IVAN MAURICIO PEREZ PEREZ</t>
  </si>
  <si>
    <t>3103</t>
  </si>
  <si>
    <t>04198</t>
  </si>
  <si>
    <t>LAS TRENZAS</t>
  </si>
  <si>
    <t>LIGIA GONZALEZ RODRIGUEZ</t>
  </si>
  <si>
    <t>2962</t>
  </si>
  <si>
    <t>ROSIBEL MENA CASTILLO</t>
  </si>
  <si>
    <t>6848</t>
  </si>
  <si>
    <t>CHIGO</t>
  </si>
  <si>
    <t>CARLOS JAIRO LEIVA CEDEÑO</t>
  </si>
  <si>
    <t>04345</t>
  </si>
  <si>
    <t>0794</t>
  </si>
  <si>
    <t>04205</t>
  </si>
  <si>
    <t>VILLA MILLS</t>
  </si>
  <si>
    <t>KAROL VIVIANA ESQUIVEL MORA</t>
  </si>
  <si>
    <t>RIGOBERTO MONTERO SOLANO</t>
  </si>
  <si>
    <t>0724</t>
  </si>
  <si>
    <t>AGUAS BUENAS</t>
  </si>
  <si>
    <t>1073</t>
  </si>
  <si>
    <t>04210</t>
  </si>
  <si>
    <t>1044</t>
  </si>
  <si>
    <t>2861</t>
  </si>
  <si>
    <t>1116</t>
  </si>
  <si>
    <t>RICARDO BATALLA PEREZ</t>
  </si>
  <si>
    <t>JAYRO JOSE MORA VENEGAS</t>
  </si>
  <si>
    <t>1138</t>
  </si>
  <si>
    <t>YADIRA MARIA PORRAS GONZALEZ</t>
  </si>
  <si>
    <t>00852</t>
  </si>
  <si>
    <t>0359</t>
  </si>
  <si>
    <t>04222</t>
  </si>
  <si>
    <t>MONSERRAT</t>
  </si>
  <si>
    <t>6998</t>
  </si>
  <si>
    <t>BITARKALA</t>
  </si>
  <si>
    <t>OSCAR ZUÑIGA SEQUEIRA</t>
  </si>
  <si>
    <t>04394</t>
  </si>
  <si>
    <t>2721</t>
  </si>
  <si>
    <t>BAJOS DE ARIO</t>
  </si>
  <si>
    <t>ADRIAN GONZALEZ QUESADA</t>
  </si>
  <si>
    <t>INSTITUTO EDUCATIVO MODERNO</t>
  </si>
  <si>
    <t>VICTOR VINICIO ROMAN PORRAS</t>
  </si>
  <si>
    <t>COLEGIO HUMBOLDT</t>
  </si>
  <si>
    <t>ANA PATRICIA ARROYO UMAÑA</t>
  </si>
  <si>
    <t>INSTITUTO DR. JAIM WEIZMAN</t>
  </si>
  <si>
    <t>COLEGIO LA SALLE</t>
  </si>
  <si>
    <t>JULIO CESAR ALVAREZ GUTIERREZ</t>
  </si>
  <si>
    <t>VERONICA ARAGON CALZADA</t>
  </si>
  <si>
    <t>CAROLINA VALVERDE GUEVARA</t>
  </si>
  <si>
    <t>MARCO VINICIO UMAÑA JUAREZ</t>
  </si>
  <si>
    <t>CINDY BARQUERO FAJARDO</t>
  </si>
  <si>
    <t>KAREN CHAVES AREAS</t>
  </si>
  <si>
    <t>MARCO GUEVARA SOLANO</t>
  </si>
  <si>
    <t>CESAR RODRIGUEZ BARRANTES</t>
  </si>
  <si>
    <t>SONIA SMITH SMITH</t>
  </si>
  <si>
    <t>CRISTIANA ASAMBLEAS DE DIOS -LIMON-</t>
  </si>
  <si>
    <t>BILINGÜE VIRGEN DE FATIMA</t>
  </si>
  <si>
    <t>OLMAN VARGAS ROJAS</t>
  </si>
  <si>
    <t>BARRIO UNION</t>
  </si>
  <si>
    <t>LAURENS TORRES ARTAVIA</t>
  </si>
  <si>
    <t>COLEGIO BILINGÜE LA SABANA</t>
  </si>
  <si>
    <t>INTERNATIONAL ROYAL SCHOOL</t>
  </si>
  <si>
    <t>SEP INTERNATIONAL SCHOOL</t>
  </si>
  <si>
    <t>VICTORIA PANISKI ROVIRA</t>
  </si>
  <si>
    <t>MARIA FERNANDA SEGURA VALERIN</t>
  </si>
  <si>
    <t>BILINGÜE SAN FRANCISCO DE ASIS</t>
  </si>
  <si>
    <t>CENTRO FORMACION INFANTIL ICE</t>
  </si>
  <si>
    <t>BILINGÜE NUESTRA SEÑORA DE LOURDES</t>
  </si>
  <si>
    <t>BARRIO LIMON OESTE</t>
  </si>
  <si>
    <t>GOLDEN VALLEY SCHOOL -HEREDIA-</t>
  </si>
  <si>
    <t>MARITZA BUZANO ROMERO</t>
  </si>
  <si>
    <t>COLEGIO BILINGÜE CIUDAD BLANCA</t>
  </si>
  <si>
    <t>BILINGÜE LLAMA DEL BOSQUE</t>
  </si>
  <si>
    <t>JARDIN DE NIÑOS MANITAS TRAVIESAS (CENIT)</t>
  </si>
  <si>
    <t>LIZA MAUREEN EWEN</t>
  </si>
  <si>
    <t>CREATIVA</t>
  </si>
  <si>
    <t>CENTRO INFANTIL DEL PODER JUDICIAL</t>
  </si>
  <si>
    <t>KARLA SALAS MEJIA</t>
  </si>
  <si>
    <t>DIVINO NIÑO -HEREDIA-</t>
  </si>
  <si>
    <t>KENIA CALDERON QUIROS</t>
  </si>
  <si>
    <t>DORCAS ENRIQUEZ MORA</t>
  </si>
  <si>
    <t>03332</t>
  </si>
  <si>
    <t>ESTRELLITA OROMONTANA</t>
  </si>
  <si>
    <t>GERMAN CHAVARRIA MENDEZ</t>
  </si>
  <si>
    <t>04260</t>
  </si>
  <si>
    <t>CENTRO EDUCATIVO BILINGÜE SUNNY SIDE</t>
  </si>
  <si>
    <t>MONICA MORALES CASTRO</t>
  </si>
  <si>
    <t>ELIBERTH RODRIGUEZ BARRANTES</t>
  </si>
  <si>
    <t>CENTRO BILINGÜE PEQUEÑOS POETAS</t>
  </si>
  <si>
    <t>SAN ANDRES SCHOOL</t>
  </si>
  <si>
    <t>04375</t>
  </si>
  <si>
    <t>NATALIA JIRON POPOVA</t>
  </si>
  <si>
    <t>CENTRO PEDAGOGICO LA VILLA CREATIVA</t>
  </si>
  <si>
    <t>CALLE COCHEA</t>
  </si>
  <si>
    <t>MELISSA ZAMORA GODINEZ</t>
  </si>
  <si>
    <t>04390</t>
  </si>
  <si>
    <t>SIBÖ FORMACION INTEGRAL</t>
  </si>
  <si>
    <t>HILDA LEON VILLALTA</t>
  </si>
  <si>
    <t>JUAN BARRILERO CONTRERAS</t>
  </si>
  <si>
    <t>PRISCILLA QUESADA COUDIN</t>
  </si>
  <si>
    <t>04399</t>
  </si>
  <si>
    <t>ADRIANA ARCE PICADO</t>
  </si>
  <si>
    <t>CENTRO EDUCATIVO KID'S LAND</t>
  </si>
  <si>
    <t>ES-COOL DAYCARE PRESCHOOL</t>
  </si>
  <si>
    <t>MONICA MUÑOZ MARIN</t>
  </si>
  <si>
    <t>NEW WORLD MONTESSORI -HEREDIA-</t>
  </si>
  <si>
    <t>FLOR QUESADA VALVERDE</t>
  </si>
  <si>
    <t>MARIANGEL MONTERO SERRANO</t>
  </si>
  <si>
    <t>PAOLA HERNANDEZ MORERA</t>
  </si>
  <si>
    <t>FERNANDA ARGUEDAS GONZALEZ</t>
  </si>
  <si>
    <t>04142</t>
  </si>
  <si>
    <t>GHM SCHOOL LIBERIA</t>
  </si>
  <si>
    <t>MARICRUZ OCHOA SEQUEIRA</t>
  </si>
  <si>
    <t>04388</t>
  </si>
  <si>
    <t>CENTRO EDUCATIVO KIPOS</t>
  </si>
  <si>
    <t>RAYITOS DE LUNA APRENDER CON ALEGRIA</t>
  </si>
  <si>
    <t>SHIRLEY VEGA PORRAS</t>
  </si>
  <si>
    <t>04152</t>
  </si>
  <si>
    <t>KTS SCHOOL</t>
  </si>
  <si>
    <t>SAUCES</t>
  </si>
  <si>
    <t>04389</t>
  </si>
  <si>
    <t>HUELLAS EDUCATIVAS</t>
  </si>
  <si>
    <t>CALLE PORTACELLI</t>
  </si>
  <si>
    <t>TATIANA HERNANDEZ SOTO</t>
  </si>
  <si>
    <t>OAK TREE SCHOOL</t>
  </si>
  <si>
    <t>MAYTE MORALES HERRERA</t>
  </si>
  <si>
    <t>KID'S WORLD MONTESSORI-PAVAS-</t>
  </si>
  <si>
    <t>CENTRO EDUCATIVO SAINT RAPHAEL SCHOOL</t>
  </si>
  <si>
    <t>04181</t>
  </si>
  <si>
    <t>CENTRO EDUCATIVO RINCONCITO EDUCATIVO</t>
  </si>
  <si>
    <t>BARRIO EL CHILE</t>
  </si>
  <si>
    <t>YALITZA CANALES RUIZ</t>
  </si>
  <si>
    <t>04194</t>
  </si>
  <si>
    <t>DIVERSE MINDS PREESCHOOL AND DAY CARE</t>
  </si>
  <si>
    <t>HEREDIA CENTRO</t>
  </si>
  <si>
    <t>MARIA GABRIELA ALVAREZ LEON</t>
  </si>
  <si>
    <t>GOLDEN VALLEY SCHOOL-HEREDIA-(HORARIO DIFERENC.)</t>
  </si>
  <si>
    <t>04396</t>
  </si>
  <si>
    <t>BRIGHT SPOT LEARNING CENTER</t>
  </si>
  <si>
    <t>REBECA CHAVARRIA CANTILLO</t>
  </si>
  <si>
    <t>04223</t>
  </si>
  <si>
    <t>CENTRO INFANTIL AGROECOLOGICO LA GRANJA</t>
  </si>
  <si>
    <t>04224</t>
  </si>
  <si>
    <t>NIDO ESCALANTE</t>
  </si>
  <si>
    <t>FLORIDA DE TIBAS</t>
  </si>
  <si>
    <t>MELISSA BOLAÑOS FERNANDEZ</t>
  </si>
  <si>
    <t>RED CUIDO-OLYMPIA TREJOS LOPEZ-KIDS FOR CHRIST</t>
  </si>
  <si>
    <t>04187</t>
  </si>
  <si>
    <t>04188</t>
  </si>
  <si>
    <t>04189</t>
  </si>
  <si>
    <t>04196</t>
  </si>
  <si>
    <t>04218</t>
  </si>
  <si>
    <t>RITA ARCE SOTILLO</t>
  </si>
  <si>
    <t>GRETHEL ORTIZ CHAVES</t>
  </si>
  <si>
    <t>GLENI ROXANA MOLINA CHAVARRIA</t>
  </si>
  <si>
    <t>¿Se ha elaborado para este curso lectivo, el Plan de Convivencia del centro educativo?</t>
  </si>
  <si>
    <t>Acoso Escolar o "Bullying"</t>
  </si>
  <si>
    <t>PUNTARENAS / MONTEVERDE / MONTEVERDE</t>
  </si>
  <si>
    <t>PUNTARENAS / GARABITO / LAGUNILLAS</t>
  </si>
  <si>
    <t>CARTAGO / JIMENEZ / LA VICTORIA</t>
  </si>
  <si>
    <t>CARTAGO / PARAISO / BIRRISITO</t>
  </si>
  <si>
    <t>PUNTARENAS / PUERTO JIMENEZ / PUERTO JIMENEZ</t>
  </si>
  <si>
    <t>04256</t>
  </si>
  <si>
    <t>04258</t>
  </si>
  <si>
    <t>JARDIN INFANTIL SORPRESITA</t>
  </si>
  <si>
    <t>CENTRO PSICOPEDAGOGICO JARDIN DE NIÑOS CRAYOLAS</t>
  </si>
  <si>
    <t>TRINIDAD</t>
  </si>
  <si>
    <t>FANNYA BARRANTES PORRAS</t>
  </si>
  <si>
    <t>ANA ISABEL VILALTA SOLANO</t>
  </si>
  <si>
    <t>QUERUBIN TILARAN</t>
  </si>
  <si>
    <t>KINGDOM KIDS</t>
  </si>
  <si>
    <t>CENTRO DE ESTIMULACION TEMPRANA MAMA MARGARITA</t>
  </si>
  <si>
    <t>CENTRO INFANTIL DE GUANACASTE-LIBERIA</t>
  </si>
  <si>
    <t>CENTRO EDUCATIVO MALEKU</t>
  </si>
  <si>
    <t>CENTRO EDUCATIVO NEUROKIDS</t>
  </si>
  <si>
    <t>TEJAR</t>
  </si>
  <si>
    <t>RIBERA</t>
  </si>
  <si>
    <t>LLANOS DE SANTA LUCIA</t>
  </si>
  <si>
    <t>AGUACALIENTE (SAN FRANCISCO)</t>
  </si>
  <si>
    <t>EL MURO</t>
  </si>
  <si>
    <t>NO INDICA</t>
  </si>
  <si>
    <t>RESIDENCIAL LA ANTIGUA</t>
  </si>
  <si>
    <t>PUBLICA</t>
  </si>
  <si>
    <t>DIANA RUBISTEIN VARGAS</t>
  </si>
  <si>
    <t>ANA LORENA WEBB CHOISEUL</t>
  </si>
  <si>
    <t>GEORGINA ALVARADO CAMPABADALL</t>
  </si>
  <si>
    <t>CARLA RECIO CASTRO</t>
  </si>
  <si>
    <t>VANESSA GOMEZ SOJO</t>
  </si>
  <si>
    <t>JOYCE CORRALES LOPEZ</t>
  </si>
  <si>
    <t>DANIELA FERNANDEZ FAITH</t>
  </si>
  <si>
    <t>SANDRA PATRICIA FALLAS GAMBOA</t>
  </si>
  <si>
    <t>PAULA CALVO SOLANO</t>
  </si>
  <si>
    <t>MARTA YINETH MONTERO VAEZ</t>
  </si>
  <si>
    <t>KAREN BISSET ZAMORA NAVARRETE</t>
  </si>
  <si>
    <t>ANABELLE BRENES HERNANDEZ</t>
  </si>
  <si>
    <t>ANTONIETA RAMIREZ SERRANO</t>
  </si>
  <si>
    <t>MARY JO GILL</t>
  </si>
  <si>
    <t>CAROLINA CRUZ LIZANO</t>
  </si>
  <si>
    <t>LIVING HOPE</t>
  </si>
  <si>
    <t>INSTITUTO DE PSICOPEDAGOGIA INTEGRAL</t>
  </si>
  <si>
    <t>FRAY MARCO V. UMAÑA JUAREZ</t>
  </si>
  <si>
    <t>MONICA ULLOA BERMUDEZ</t>
  </si>
  <si>
    <t>KELLY ANNE RAMIREZ SNEERINGER</t>
  </si>
  <si>
    <t>BARRIO SAN ANTONIO</t>
  </si>
  <si>
    <t>MELISSA ARRIETA CHAVES</t>
  </si>
  <si>
    <t>COMPLEJO EDUCATIVO SANANGEL</t>
  </si>
  <si>
    <t>SAN JOAQUIN DE FLORES</t>
  </si>
  <si>
    <t>ALEJANDRA VARGAS HERRERA</t>
  </si>
  <si>
    <t>INGRID BOLAÑOS SANCHEZ</t>
  </si>
  <si>
    <t>ESTEBAN PORRAS MURILLO</t>
  </si>
  <si>
    <t>EMILIA MENDEZ CALVO</t>
  </si>
  <si>
    <t>MARIANELLA BARRANTES BADILLA</t>
  </si>
  <si>
    <t>OBED JIMENEZ BORBON</t>
  </si>
  <si>
    <t>KATTIA SANCHEZ SANCHEZ</t>
  </si>
  <si>
    <t>YORLENY ABARCA VILLALOBOS</t>
  </si>
  <si>
    <t>GRETTEL SOLANO AGÜERO</t>
  </si>
  <si>
    <t>WENDY SALAS ARTAVIA</t>
  </si>
  <si>
    <t>INSTITUTO PSICOPEDAGOGICO PEQUEÑINES</t>
  </si>
  <si>
    <t>YAMILETH VARGAS VARGAS</t>
  </si>
  <si>
    <t>GABRIEL ESPINOZA BARRANTES</t>
  </si>
  <si>
    <t>BETZAIDA ENITH RODRIGUEZ C</t>
  </si>
  <si>
    <t>GUADALUPE (ARENILLA)</t>
  </si>
  <si>
    <t>LAURA VARGAS VIQUEZ</t>
  </si>
  <si>
    <t>MARIELA BARQUERO RIVERA</t>
  </si>
  <si>
    <t>ALEJANDRO ROJAS SABORIO</t>
  </si>
  <si>
    <t>MARY ANN VILLALOBOS MORALES</t>
  </si>
  <si>
    <t>FLOR MARIA JIMENEZ BOLAÑOS</t>
  </si>
  <si>
    <t>LOIS R MARE</t>
  </si>
  <si>
    <t>CAROL SUÑER SOLANO</t>
  </si>
  <si>
    <t>CARLOS ZELAYA HARRIS</t>
  </si>
  <si>
    <t>KAREN ZAMORA NAVARRETE</t>
  </si>
  <si>
    <t>CLOTILDE BOLAÑOS RODRIGUEZ</t>
  </si>
  <si>
    <t>VIVIANA ELENA MAGAÑA CHAVARRIA</t>
  </si>
  <si>
    <t>BELLELLI EDUCACION</t>
  </si>
  <si>
    <t>IVETH MARIA ACOSTA GOMEZ</t>
  </si>
  <si>
    <t>GREEN HOUSE SCHOOL</t>
  </si>
  <si>
    <t>GRACELAND SCHOOL</t>
  </si>
  <si>
    <t>JULIA VANESSA SALAZAR MENA</t>
  </si>
  <si>
    <t>MUNDO UNIDO</t>
  </si>
  <si>
    <t>LUIS ALBERTO AGUILAR LUNA</t>
  </si>
  <si>
    <t>04403</t>
  </si>
  <si>
    <t>04405</t>
  </si>
  <si>
    <t>04402</t>
  </si>
  <si>
    <t>04327</t>
  </si>
  <si>
    <t>SAINT GABRIEL ELEMENTARY</t>
  </si>
  <si>
    <t>MONTE VERDE SCHOOL</t>
  </si>
  <si>
    <t>NUEVOS HORIZONTES ESCOLARES</t>
  </si>
  <si>
    <t>SAN MIGUEL ARCANGEL</t>
  </si>
  <si>
    <t>SAN DIEGO BILINGUAL HIGH SCHOOL</t>
  </si>
  <si>
    <t>SANTA INES</t>
  </si>
  <si>
    <t>EUPI</t>
  </si>
  <si>
    <t>CRISTIANA ASAMBLEAS DE DIOS LOS GUIDOS</t>
  </si>
  <si>
    <t>SAN ANTONIO DE PADUA</t>
  </si>
  <si>
    <t>ANTONIANO</t>
  </si>
  <si>
    <t>INSTITUTO PSICOPEDAGOGICO CORONADO</t>
  </si>
  <si>
    <t>ESCUELA COLINA AZUL</t>
  </si>
  <si>
    <t>SAINT NICHOLAS OF FLÜE SCHOOL</t>
  </si>
  <si>
    <t>BILINGÜE VIRGEN DEL PILAR</t>
  </si>
  <si>
    <t>CENIT</t>
  </si>
  <si>
    <t>ITSKATZU EDUCACION INTEGRAL</t>
  </si>
  <si>
    <t>BILINGÜE ISAAC PHILLIPE</t>
  </si>
  <si>
    <t>SUN VIEW ELEMENTARY SCHOOL</t>
  </si>
  <si>
    <t>SHKENUK</t>
  </si>
  <si>
    <t>LAKE MARY PRIMARIA</t>
  </si>
  <si>
    <t>CENTRO EDUCATIVO SAN FRANCISCO DE ASIS-CARTAGO-</t>
  </si>
  <si>
    <t>ESCUELA INTERAMERICANA SEDE EARTH</t>
  </si>
  <si>
    <t>KREATIVE LEARNING SCHOOL</t>
  </si>
  <si>
    <t>GREENLAND SCHOOL</t>
  </si>
  <si>
    <t>NORTH DALE SCHOOL</t>
  </si>
  <si>
    <t>PRIMARIA C.I.T.</t>
  </si>
  <si>
    <t>1198</t>
  </si>
  <si>
    <t>1212</t>
  </si>
  <si>
    <t>3086</t>
  </si>
  <si>
    <t>3491</t>
  </si>
  <si>
    <t>0530</t>
  </si>
  <si>
    <t>3323</t>
  </si>
  <si>
    <t>0721</t>
  </si>
  <si>
    <t>2974</t>
  </si>
  <si>
    <t>3366</t>
  </si>
  <si>
    <t>2279</t>
  </si>
  <si>
    <t>1556</t>
  </si>
  <si>
    <t>4987</t>
  </si>
  <si>
    <t>5705</t>
  </si>
  <si>
    <t>5812</t>
  </si>
  <si>
    <t>2055</t>
  </si>
  <si>
    <t>0892</t>
  </si>
  <si>
    <t>5023</t>
  </si>
  <si>
    <t>2865</t>
  </si>
  <si>
    <t>2069</t>
  </si>
  <si>
    <t>3592</t>
  </si>
  <si>
    <t>0608</t>
  </si>
  <si>
    <t>2912</t>
  </si>
  <si>
    <t>2947</t>
  </si>
  <si>
    <t>6877</t>
  </si>
  <si>
    <t>1317</t>
  </si>
  <si>
    <t>1643</t>
  </si>
  <si>
    <t>1400</t>
  </si>
  <si>
    <t>0644</t>
  </si>
  <si>
    <t>3746</t>
  </si>
  <si>
    <t>3729</t>
  </si>
  <si>
    <t>5044</t>
  </si>
  <si>
    <t>2379</t>
  </si>
  <si>
    <t>1796</t>
  </si>
  <si>
    <t>2594</t>
  </si>
  <si>
    <t>2697</t>
  </si>
  <si>
    <t>1874</t>
  </si>
  <si>
    <t>3038</t>
  </si>
  <si>
    <t>1575</t>
  </si>
  <si>
    <t>1670</t>
  </si>
  <si>
    <t>1599</t>
  </si>
  <si>
    <t>1562</t>
  </si>
  <si>
    <t>6139</t>
  </si>
  <si>
    <t>2864</t>
  </si>
  <si>
    <t>01969</t>
  </si>
  <si>
    <t>03593</t>
  </si>
  <si>
    <t>03676</t>
  </si>
  <si>
    <t>03682</t>
  </si>
  <si>
    <t>03690</t>
  </si>
  <si>
    <t>04234</t>
  </si>
  <si>
    <t>04235</t>
  </si>
  <si>
    <t>04236</t>
  </si>
  <si>
    <t>04237</t>
  </si>
  <si>
    <t>04238</t>
  </si>
  <si>
    <t>04244</t>
  </si>
  <si>
    <t>04246</t>
  </si>
  <si>
    <t>04249</t>
  </si>
  <si>
    <t>04265</t>
  </si>
  <si>
    <t>04266</t>
  </si>
  <si>
    <t>04270</t>
  </si>
  <si>
    <t>04271</t>
  </si>
  <si>
    <t>J.N. PEDRO MARIA BADILLA BOLAÑOS</t>
  </si>
  <si>
    <t>JUAN FLORES UMAÑA</t>
  </si>
  <si>
    <t>JOSE CUBERO MUÑOZ</t>
  </si>
  <si>
    <t>ENRIQUE PINTO FERNANDEZ</t>
  </si>
  <si>
    <t>APOLINAR LOBO UMAÑA</t>
  </si>
  <si>
    <t>LA MANCHURIA</t>
  </si>
  <si>
    <t>JESUS ROJAS CRUZ</t>
  </si>
  <si>
    <t>CIUDADELA FLORES</t>
  </si>
  <si>
    <t>KAMAKIRI</t>
  </si>
  <si>
    <t>CUIPILAPA</t>
  </si>
  <si>
    <t>JAMO</t>
  </si>
  <si>
    <t>JAKUE</t>
  </si>
  <si>
    <t>BAJO PACUARE</t>
  </si>
  <si>
    <t>ROJO MACA</t>
  </si>
  <si>
    <t>LAS TUMBAS</t>
  </si>
  <si>
    <t>OROCHICO</t>
  </si>
  <si>
    <t>BAJO LOS MURILLO</t>
  </si>
  <si>
    <t>JU KRIBÄTÄ</t>
  </si>
  <si>
    <t>BAJO SAN ANTONIO</t>
  </si>
  <si>
    <t>EMILIO CASTRO GOMEZ</t>
  </si>
  <si>
    <t>NOSARITA</t>
  </si>
  <si>
    <t>HECTOR MONESTEL SOLANO</t>
  </si>
  <si>
    <t>HIGUERILLAS</t>
  </si>
  <si>
    <t>SAN GUILLERMO</t>
  </si>
  <si>
    <t>VISTA DE TERRABA</t>
  </si>
  <si>
    <t>CERRO BLANCO</t>
  </si>
  <si>
    <t>RIO TICO</t>
  </si>
  <si>
    <t>CHORRERAS</t>
  </si>
  <si>
    <t>HEIDY NAVARRO QUIROS</t>
  </si>
  <si>
    <t>WENDY ARIAS ARAYA</t>
  </si>
  <si>
    <t>TATIANA ROJAS OBANDO</t>
  </si>
  <si>
    <t>SONIA MAGALLY COTO SANCHEZ</t>
  </si>
  <si>
    <t>BARRIO CORAZON DE JESUS</t>
  </si>
  <si>
    <t>YAMILETH UMAÑA ZUÑIGA</t>
  </si>
  <si>
    <t>CAROLINA TRUJILLO URIARTE</t>
  </si>
  <si>
    <t>SARCHI</t>
  </si>
  <si>
    <t>MARIA ISABEL MONGE JIMENEZ</t>
  </si>
  <si>
    <t>TATIANA GAMBOA BRENES</t>
  </si>
  <si>
    <t>XINIA JIMENEZ FONSECA</t>
  </si>
  <si>
    <t>ILEANA GONZALEZ DUARTE</t>
  </si>
  <si>
    <t>IVEL FERNANDEZ JIMENEZ</t>
  </si>
  <si>
    <t>JEFRY MURILLO BRENES</t>
  </si>
  <si>
    <t>WILFREDO CALDERON VARGAS</t>
  </si>
  <si>
    <t>MARIA GONZALEZ DURAN</t>
  </si>
  <si>
    <t>RICKY ANTONIO SANCHEZ ALVAREZ</t>
  </si>
  <si>
    <t>HELBERTH GARRO HIDALGO</t>
  </si>
  <si>
    <t>HEIDY BOLANDI JIRON</t>
  </si>
  <si>
    <t>MYRIAM RIVERA RAMIREZ</t>
  </si>
  <si>
    <t>REVERENDO FRANCISCO SCHMITZ</t>
  </si>
  <si>
    <t>ALEX ANTONIO CALERO LOPEZ</t>
  </si>
  <si>
    <t>JUAN PABLO VARGAS HERRERA</t>
  </si>
  <si>
    <t>JUAN CARLOS RAMIREZ CALDERON</t>
  </si>
  <si>
    <t>LUIS ANTONIO MORA SEGURA</t>
  </si>
  <si>
    <t>PAOLA CORDOBA SABORIO</t>
  </si>
  <si>
    <t>ANA YANSI PRENDAS CRUZ</t>
  </si>
  <si>
    <t>MARTA VINDAS SOLIS</t>
  </si>
  <si>
    <t>YADIRA QUESADA PEREIRA</t>
  </si>
  <si>
    <t>MARICEL SOLERA ALPIZAR</t>
  </si>
  <si>
    <t>WENDY PEREZ BADILLA</t>
  </si>
  <si>
    <t>LUCY TANNIA MORALES CHACON</t>
  </si>
  <si>
    <t>JOSE LUIS HERNANDEZ RODRIGUEZ</t>
  </si>
  <si>
    <t>CYNTHIA VERSALLES MARIN OROZCO</t>
  </si>
  <si>
    <t>KARLA CONEJO ARAYA</t>
  </si>
  <si>
    <t>JACINTO PANIAGÜA RODRIGUEZ</t>
  </si>
  <si>
    <t>GISELLE VILLALOBOS SALAS</t>
  </si>
  <si>
    <t>LILLIANA QUESADA BRENES</t>
  </si>
  <si>
    <t>ROCIO RAMIREZ DIAZ</t>
  </si>
  <si>
    <t>LUIS ALBERTO RAMIREZ QUESADA</t>
  </si>
  <si>
    <t>LUIS ALBERTO AGÜERO UMAÑA</t>
  </si>
  <si>
    <t>ALICE VALDERRAMOS CORDERO</t>
  </si>
  <si>
    <t>PRISCILLA CURLING MARTINEZ</t>
  </si>
  <si>
    <t>KATTIA RODRIGUEZ SANCHEZ</t>
  </si>
  <si>
    <t>LUIS CARLOS MATA ROJAS</t>
  </si>
  <si>
    <t>JORGE MARIO PEÑA CORDERO</t>
  </si>
  <si>
    <t>ESTELA FATIMA GRIJALBA JIMENEZ</t>
  </si>
  <si>
    <t>SADDY BENAVIDES AGÜERO</t>
  </si>
  <si>
    <t>HAYDEE VEGA BARRIOS</t>
  </si>
  <si>
    <t>GABRIELA MATAMOROS LANDAZURI</t>
  </si>
  <si>
    <t>WALTER CERDAS MONTANO</t>
  </si>
  <si>
    <t>ZUANSY JIMENEZ SOLANO</t>
  </si>
  <si>
    <t>RINCO DE SABANILLA</t>
  </si>
  <si>
    <t>MARLENI SILES CASTRO</t>
  </si>
  <si>
    <t>JEAN CRISTIAN CHAVARRIA MORA</t>
  </si>
  <si>
    <t>BARRIO LA VICTORIA</t>
  </si>
  <si>
    <t>OSCAR LUIS VILLALOBOS VARGAS</t>
  </si>
  <si>
    <t>KATTIA HERNANDEZ VIALES</t>
  </si>
  <si>
    <t>RANDY LOPEZ LOPEZ</t>
  </si>
  <si>
    <t>MARITZA GISELLA SEGURA ZUÑIGA</t>
  </si>
  <si>
    <t>YEIMY SOTO BRICEÑO</t>
  </si>
  <si>
    <t>NATALIA QUESADA ESPINOZA</t>
  </si>
  <si>
    <t>MERCEDES ESPINOZA PORRAS</t>
  </si>
  <si>
    <t>JHON VALERIO PORTUGUEZ</t>
  </si>
  <si>
    <t>IRENE ROMAN MENDEZ</t>
  </si>
  <si>
    <t>KEILYN PICADO CHAVES</t>
  </si>
  <si>
    <t>KATIA CEDEÑO CHAVARRIA</t>
  </si>
  <si>
    <t>YESENIA JIMENEZ VILLEGAS</t>
  </si>
  <si>
    <t>IGNOLIO NERCIS SANCHEZ</t>
  </si>
  <si>
    <t>EVELYN CARVAJAL CASCANTE</t>
  </si>
  <si>
    <t>LILIANA ORDOÑEZ ANGULO</t>
  </si>
  <si>
    <t>HUGO LOPEZ TREJOS</t>
  </si>
  <si>
    <t>ROLANDO VARGAS FERNANDEZ</t>
  </si>
  <si>
    <t>JOHAN MANUEL MORA MUÑOZ</t>
  </si>
  <si>
    <t>LUIS ALFREDO MENDOZA MENDOZA</t>
  </si>
  <si>
    <t>EVELYN ALVAREZ CARRANZA</t>
  </si>
  <si>
    <t>SILVIA LEDEZMA MORERA</t>
  </si>
  <si>
    <t>PERSI BRAVO SOLANO</t>
  </si>
  <si>
    <t>OSWALDO GOMEZ PEREZ</t>
  </si>
  <si>
    <t>NELLY EDITH MEZA MADRIGAL</t>
  </si>
  <si>
    <t>ANA ISABEL BENAVIDES HERNANDEZ</t>
  </si>
  <si>
    <t>MARTHA VILLALOBOS HERNANDEZ</t>
  </si>
  <si>
    <t>BARRIO COOPERATIVA</t>
  </si>
  <si>
    <t>MARCELLY ALVARADO CHAVES</t>
  </si>
  <si>
    <t>MIRNA OSORNO CAMACHO</t>
  </si>
  <si>
    <t>LILLEANA JIMENEZ VARGAS</t>
  </si>
  <si>
    <t>MARIA FELICIA GODINEZ PRADO</t>
  </si>
  <si>
    <t>JOSE ROBERTO MONTIEL QUINTERO</t>
  </si>
  <si>
    <t>DANIEL ESPINOZA VALVERDE</t>
  </si>
  <si>
    <t>MARITZA TORRES SERRANO</t>
  </si>
  <si>
    <t>CAIRO</t>
  </si>
  <si>
    <t>SILVIA SALAZAR ESPINOZA</t>
  </si>
  <si>
    <t>SUSANA PORRAS MEJIAS</t>
  </si>
  <si>
    <t>JAVIER CHAVES BUSTOS</t>
  </si>
  <si>
    <t>YARLENE LEITON FUENTES</t>
  </si>
  <si>
    <t>SANDRA MORA MORA</t>
  </si>
  <si>
    <t>LIDIETTE BECKFORD WHITE</t>
  </si>
  <si>
    <t>ROSA ELENA SOTO AGÜERO</t>
  </si>
  <si>
    <t>DORIS Z. STONE</t>
  </si>
  <si>
    <t>SAN JOSE (PIZOTE)</t>
  </si>
  <si>
    <t>ALEJANDRO MARCHENA MUÑIZ</t>
  </si>
  <si>
    <t>FLORIBETH MIRANDA ALFARO</t>
  </si>
  <si>
    <t>MARICELA SOLANO ALVAREZ</t>
  </si>
  <si>
    <t>SYLDII SANCHEZ VALERIN</t>
  </si>
  <si>
    <t>MAYNOR RODRIGUEZ ACUÑA</t>
  </si>
  <si>
    <t>ANA LUISA CERDAS BRENES</t>
  </si>
  <si>
    <t>XENIA MARIA LOBO SANDI</t>
  </si>
  <si>
    <t>JENSEE MURRAY JIMENEZ</t>
  </si>
  <si>
    <t>WILFORD RAFAEL ROSES FUENTES</t>
  </si>
  <si>
    <t>MICHAEL IVANNIA SEGURA MONGE</t>
  </si>
  <si>
    <t>YORLENI MIRANDA SOLANO</t>
  </si>
  <si>
    <t>INDIANA MORALES CHAVARRIA</t>
  </si>
  <si>
    <t>SIRIA ARBIZU RAMIREZ</t>
  </si>
  <si>
    <t>IRENE CASCANTE MORALES</t>
  </si>
  <si>
    <t>IRENE MORALES CONSOLI</t>
  </si>
  <si>
    <t>MARICELA LUNA TORTOS</t>
  </si>
  <si>
    <t>GLENDA URBINA GONZALES</t>
  </si>
  <si>
    <t>JAVIER BRENES BRENES</t>
  </si>
  <si>
    <t>CABECERAS</t>
  </si>
  <si>
    <t>ZEYDI CORONADO RODRIGUEZ</t>
  </si>
  <si>
    <t>ENEIDA DOLORES MEDRANO QUIROZ</t>
  </si>
  <si>
    <t>KARLA CASTRO RODRIGUEZ</t>
  </si>
  <si>
    <t>XINIA ZUÑIGA GUTIERREZ</t>
  </si>
  <si>
    <t>SIUYEN GABRIELA BRENES AGUIRRE</t>
  </si>
  <si>
    <t>LUIS OLDEMAR MARTINEZ VEGA</t>
  </si>
  <si>
    <t>BERNIN NOVOA NUÑEZ</t>
  </si>
  <si>
    <t>VANESSA ROJAS BARQUERO</t>
  </si>
  <si>
    <t>XIANY ROSALES ROSALES</t>
  </si>
  <si>
    <t>CARLOS JUAREZ SANABRIA</t>
  </si>
  <si>
    <t>FLORY OBANDO CUBILLO</t>
  </si>
  <si>
    <t>GUISELLE YESENIA ALVARADO F</t>
  </si>
  <si>
    <t>CAROL RODRIGUEZ ROJAS</t>
  </si>
  <si>
    <t>ROXANA RODRIGUEZ ARAGONES</t>
  </si>
  <si>
    <t>YENDRY VARGAS TREJOS</t>
  </si>
  <si>
    <t>KRISTIAN REYES WEIN</t>
  </si>
  <si>
    <t>ALBER CONTRERAS LEIVA</t>
  </si>
  <si>
    <t>AMILKA CHAVES MORA</t>
  </si>
  <si>
    <t>ADRIANA MARIA MIRANDA CARDENAS</t>
  </si>
  <si>
    <t>CARLOS ZUÑIGA MONTERO</t>
  </si>
  <si>
    <t>JUAN DIEGO ARROYO ZUÑIGA</t>
  </si>
  <si>
    <t>IGNACIO MONTOYA SOLANO</t>
  </si>
  <si>
    <t>RODNEY GODINEZ ROJAS</t>
  </si>
  <si>
    <t>NORMAN NARANJO MONGE</t>
  </si>
  <si>
    <t>GERARDINA PANIAGUA MONTERO</t>
  </si>
  <si>
    <t>JOSE ALBERTO UGALDE UGALDE</t>
  </si>
  <si>
    <t>CHRISTIAN MONTERO AGÜERO</t>
  </si>
  <si>
    <t>HAYSA CHAVES GONZALEZ</t>
  </si>
  <si>
    <t>MARIANELA SALAS SALAZAR</t>
  </si>
  <si>
    <t>ANA LUCRECIA RODRIGUEZ ROJAS</t>
  </si>
  <si>
    <t>JOSE PABLO JIMENEZ BRENES</t>
  </si>
  <si>
    <t>MONSEÑOR SANABRIA MARTINEZ</t>
  </si>
  <si>
    <t>ANEL SUSANA CASTRO ROSALES</t>
  </si>
  <si>
    <t>MARCELA MAIRENA VARGAS</t>
  </si>
  <si>
    <t>HERLIN VINDAS LOPEZ</t>
  </si>
  <si>
    <t>LEIDY PEREZ MENDEZ</t>
  </si>
  <si>
    <t>ALBA CAMPOS ESQUIVEL</t>
  </si>
  <si>
    <t>GLADIS SANDERS LOZA PAEZ</t>
  </si>
  <si>
    <t>LILIAN GARCIA SEGURA</t>
  </si>
  <si>
    <t>MA EUGENIA FERNANDEZ FERNANDEZ</t>
  </si>
  <si>
    <t>HENRY VALERIO RAMIREZ</t>
  </si>
  <si>
    <t>MARISOL CRUZ CARAZO</t>
  </si>
  <si>
    <t>GREHYBEIM CHACON RODRIGUEZ</t>
  </si>
  <si>
    <t>NATALIA MARIA MENDEZ ALFARO</t>
  </si>
  <si>
    <t>JACQUELINE VARGAS BOLIVAR</t>
  </si>
  <si>
    <t>ALEJANDRA SALAZAR ARIAS</t>
  </si>
  <si>
    <t>PAULA ALEJANDRA VARGAS AGUILAR</t>
  </si>
  <si>
    <t>KATTIA LEITON SOLORZANO</t>
  </si>
  <si>
    <t>EMMANUEL BARBOZA GONZALES</t>
  </si>
  <si>
    <t>ARTURO CHAVARRI ARGUEDAS</t>
  </si>
  <si>
    <t>VILMA CECILIA MUÑOZ ALVARADO</t>
  </si>
  <si>
    <t>SUSAN GISELLE CHING BARRIOS</t>
  </si>
  <si>
    <t>LAURA VARGAS ROJAS</t>
  </si>
  <si>
    <t>JUAN CARLOS CALVO SOLIS</t>
  </si>
  <si>
    <t>MARLENI FLORES ARAUZ</t>
  </si>
  <si>
    <t>ANGELA MARIA ZAMORA JIMENEZ</t>
  </si>
  <si>
    <t>SAN ISIDRO YOLILLAL</t>
  </si>
  <si>
    <t>YORLYN NAVAS MORENO</t>
  </si>
  <si>
    <t>ARIANA SOTO PATIÑO</t>
  </si>
  <si>
    <t>GERMAN SILVA MIRANDA</t>
  </si>
  <si>
    <t>CAROLINA RAMIREZ SANCHEZ</t>
  </si>
  <si>
    <t>EDITH D. BARRANTES VILLARREAL</t>
  </si>
  <si>
    <t>WENDY BENAVIDES MONTERO</t>
  </si>
  <si>
    <t>MARISOL CAMPOS GALAGARZA</t>
  </si>
  <si>
    <t>DIANA MORA DELGADO</t>
  </si>
  <si>
    <t>MARISOL GAMBOA RODRIGUEZ</t>
  </si>
  <si>
    <t>CECILIA CAICEDO NAVARRO</t>
  </si>
  <si>
    <t>TATIANA GONZALEZ BLANCO</t>
  </si>
  <si>
    <t>FLOR CERDAS MORA</t>
  </si>
  <si>
    <t>MEIBEL ELIZONDO ZUÑIGA</t>
  </si>
  <si>
    <t>JOSE ANTONIO PICADO SERRANO</t>
  </si>
  <si>
    <t>CAROLINA MENDEZ PACHECO</t>
  </si>
  <si>
    <t>PATRICIA ROJAS BRENES</t>
  </si>
  <si>
    <t>MARIA YETTI SILES GUEVARA</t>
  </si>
  <si>
    <t>MAUREEN FALLAS ARGUEDAS</t>
  </si>
  <si>
    <t>ANGEL RICARDO MUÑOZ PORRAS</t>
  </si>
  <si>
    <t>YAJAIRA CALDERON UREÑA</t>
  </si>
  <si>
    <t>CRISLY MORALES MENDEZ</t>
  </si>
  <si>
    <t>KATIA VANESSA MARIN GUERRERO</t>
  </si>
  <si>
    <t>MARIA FERNANDA PANIAGUA SALAS</t>
  </si>
  <si>
    <t>MAGALLY PICADO BOLANOS</t>
  </si>
  <si>
    <t>PAULA VINDAS CERDAS</t>
  </si>
  <si>
    <t>M. CLOTILDE GUTIERREZ CAMPOS</t>
  </si>
  <si>
    <t>00256</t>
  </si>
  <si>
    <t>CARLOS ROBERTO GARRO FERNANDEZ</t>
  </si>
  <si>
    <t>MAYRA I. ROJAS VELASQUEZ</t>
  </si>
  <si>
    <t>ANA YANCY BOGARIN ARIAS</t>
  </si>
  <si>
    <t>REBECA CHAVES CRUZ</t>
  </si>
  <si>
    <t>WILLIAM FAJARDO FAJARDO</t>
  </si>
  <si>
    <t>MARYLUZ CUBERO UGALDE</t>
  </si>
  <si>
    <t>LUIS JIMENEZ MORA</t>
  </si>
  <si>
    <t>OLENDIA MONTIEL GUTIERREZ</t>
  </si>
  <si>
    <t>LILIAN CAMACHO ARTIAGA</t>
  </si>
  <si>
    <t>GRETHEL LOPEZ NUÑEZ</t>
  </si>
  <si>
    <t>JORDAN HERNANDEZ NUÑEZ</t>
  </si>
  <si>
    <t>KATTYA NUÑEZ DURAN</t>
  </si>
  <si>
    <t>JORGE LUIS ZUÑIGA ROJAS</t>
  </si>
  <si>
    <t>RAFAEL ANGEL QUIROS VILLALOBOS</t>
  </si>
  <si>
    <t>CARLOS M. RIVERA ESPINOZA</t>
  </si>
  <si>
    <t>DANILO VILLANUEVA VILLALOBOS</t>
  </si>
  <si>
    <t>MINOR PORTUGUEZ UREÑA</t>
  </si>
  <si>
    <t>WILSON BLANCO GAMBOA</t>
  </si>
  <si>
    <t>MARIA ARLEY GUIDO RIVAS</t>
  </si>
  <si>
    <t>MILENA CASTRO MARIN</t>
  </si>
  <si>
    <t>ROY LEANDRO SOLANO</t>
  </si>
  <si>
    <t>MARCO AURELIO SANDOVAL SANCHEZ</t>
  </si>
  <si>
    <t>LOURDES MADRIGAL BARBOZA</t>
  </si>
  <si>
    <t>ERIKA GOMEZ DARKINES</t>
  </si>
  <si>
    <t>LUZ MERY MORA DELGADO</t>
  </si>
  <si>
    <t>CAROL CALVO HERNANDEZ</t>
  </si>
  <si>
    <t>INGRID CHARPENTIER GUERRERO</t>
  </si>
  <si>
    <t>DINER ROBERTO PORRAS ALPIZAR</t>
  </si>
  <si>
    <t>GUISELLE MORA MORA</t>
  </si>
  <si>
    <t>GABRIELA OBANDO ZUÑIGA</t>
  </si>
  <si>
    <t>CARLOS RAUL BOGANTES GUTIERREZ</t>
  </si>
  <si>
    <t>ZURLELLY ALVAREZ GOMEZ</t>
  </si>
  <si>
    <t>DINEY NUÑEZ FERNANDEZ</t>
  </si>
  <si>
    <t>MIRNA WRIGHT WILSON</t>
  </si>
  <si>
    <t>JUAN UREÑA MORALES</t>
  </si>
  <si>
    <t>IDALIA MARIA MORA ALVARADO</t>
  </si>
  <si>
    <t>HENRY RETANA MORA</t>
  </si>
  <si>
    <t>IVONNE ANGULO DELGADILLO</t>
  </si>
  <si>
    <t>MELANIA OVARES RUIZ</t>
  </si>
  <si>
    <t>YENITZA MARIA HERNANDEZ CUBERO</t>
  </si>
  <si>
    <t>EDUARDO SANCHEZ SEGURA</t>
  </si>
  <si>
    <t>ELSIE ESPINOZA MATARRITA</t>
  </si>
  <si>
    <t>ANTONIETA ESQUIVEL GARITA</t>
  </si>
  <si>
    <t>CRISTHIAN DIAZ ESPINOZA</t>
  </si>
  <si>
    <t>JAVIER ORTEGA CARRERA</t>
  </si>
  <si>
    <t>WENDY ARAYA SANCHEZ</t>
  </si>
  <si>
    <t>JESENIA MORA MORA</t>
  </si>
  <si>
    <t>ISRAEL ANDRES NUÑEZ REY</t>
  </si>
  <si>
    <t>WALTER GOMEZ MORENO</t>
  </si>
  <si>
    <t>OTILIA PEREZ JIMENEZ</t>
  </si>
  <si>
    <t>DIANA CAROLINA AVENDAÑO SOTELA</t>
  </si>
  <si>
    <t>PATRICIA COTO SAENZ</t>
  </si>
  <si>
    <t>EMILY ROWE CERVANTES</t>
  </si>
  <si>
    <t>JOSELINE DELGADO BARQUERO</t>
  </si>
  <si>
    <t>LAURA ALVARADO AGUILAR</t>
  </si>
  <si>
    <t>ZEYLA MARIA ZUÑIGA JIMENEZ</t>
  </si>
  <si>
    <t>EYLEEN ARIAS GARCIA</t>
  </si>
  <si>
    <t>ELENA MARIA BERMUDEZ VARGAS</t>
  </si>
  <si>
    <t>JOYCE OBANDO SEQUEIRA</t>
  </si>
  <si>
    <t>LORENA MORALES JIMENEZ</t>
  </si>
  <si>
    <t>ELIETH OBANDO OSES</t>
  </si>
  <si>
    <t>EDUARDO BERMUDEZ MANZANARES</t>
  </si>
  <si>
    <t>OLDEMAR ORTIZ MORALES</t>
  </si>
  <si>
    <t>CORRALAR DE MORA</t>
  </si>
  <si>
    <t>MAUREEN VINDAS CHINCHILLA</t>
  </si>
  <si>
    <t>ARLIN CHINCHILLA MORA</t>
  </si>
  <si>
    <t>LISAU SOTO ARAYA</t>
  </si>
  <si>
    <t>REYNA PATRICIA PONCE GONZALEZ</t>
  </si>
  <si>
    <t>MARYUN ASTRID RUIZ BRICEÑO</t>
  </si>
  <si>
    <t>LILIANA FALLAS CALDERON</t>
  </si>
  <si>
    <t>JUAN CARLOS MUÑOZ DELGADO</t>
  </si>
  <si>
    <t>LIZZETH GEANNINA SALAS HIDALGO</t>
  </si>
  <si>
    <t>ALEXANDER CARVAJAL ROMERO</t>
  </si>
  <si>
    <t>ROSANY VALVERDE MORALES</t>
  </si>
  <si>
    <t>LAURA PATRICIA DIAZ TREJOS</t>
  </si>
  <si>
    <t>LUIS YANAN COREA TORRES</t>
  </si>
  <si>
    <t>LILLIAM MCLEAN GAMBOA</t>
  </si>
  <si>
    <t>IDALIE DURAN CORRALES</t>
  </si>
  <si>
    <t>JAZMIN ALEJANDRA SOLANO PRENDA</t>
  </si>
  <si>
    <t>ALEJANDRA MUÑOZ SIBAJA</t>
  </si>
  <si>
    <t>JOHANA ARIAS MORALES</t>
  </si>
  <si>
    <t>NAYIVA AGUILAR MONTERO</t>
  </si>
  <si>
    <t>ANGIE MELISSA GUTIERREZ PEÑA</t>
  </si>
  <si>
    <t>NATAN MORALES ALVAREZ</t>
  </si>
  <si>
    <t>WILMAR GERARDO OBANDO MENDOZA</t>
  </si>
  <si>
    <t>DAYANNA MARIA ESPINOZA LEDEZMA</t>
  </si>
  <si>
    <t>MONICA PIZARRO RUIZ</t>
  </si>
  <si>
    <t>LESLIE MARIEL BUSTOS GUTIERREZ</t>
  </si>
  <si>
    <t>IRENE ANGULO PORRAS</t>
  </si>
  <si>
    <t>MARIA ELENA MONTERO GOMEZ</t>
  </si>
  <si>
    <t>KATERIN DELGADO JIMENEZ</t>
  </si>
  <si>
    <t>ANALIETH OBANDO LAWSON</t>
  </si>
  <si>
    <t>LOURDES MENDEZ FERNANDEZ</t>
  </si>
  <si>
    <t>LEDA VILLEDA GONZALEZ</t>
  </si>
  <si>
    <t>ARIEL DAVID GOMEZ CHAVARRIA</t>
  </si>
  <si>
    <t>SILVIA MARIA PEREZ TORRES</t>
  </si>
  <si>
    <t>ANA YENDRY ROJAS SOTO</t>
  </si>
  <si>
    <t>ULISES IGNACIO ABARCA ORTIZ</t>
  </si>
  <si>
    <t>AMELIA FIGUEROA ZUÑIGA</t>
  </si>
  <si>
    <t>ADRIANA MENESES ESCOBAR</t>
  </si>
  <si>
    <t>ANA LUCIA ZAMORA GUERRERO</t>
  </si>
  <si>
    <t>RODRIGO ANCHIA CAMPOS</t>
  </si>
  <si>
    <t>ROY NOEL RODRIGUEZ NARANJO</t>
  </si>
  <si>
    <t>ANA YIXANA OBANDO RODRIGUEZ</t>
  </si>
  <si>
    <t>GRETTEL YADIRA CARRILLO CASTRO</t>
  </si>
  <si>
    <t>GABRIELA CARVAJAL CHAVES</t>
  </si>
  <si>
    <t>HECTOR HERNANDEZ BOLIVAR</t>
  </si>
  <si>
    <t>KEIVIN MORALES MORALES</t>
  </si>
  <si>
    <t>EDGAR GARCIA OCON</t>
  </si>
  <si>
    <t>JEFFRY RICARDO LOPEZ RUIZ</t>
  </si>
  <si>
    <t>ANA YANCY GARRO CECILIANO</t>
  </si>
  <si>
    <t>KRISTEL VARGAS SEGURA</t>
  </si>
  <si>
    <t>LAURA SALAS GUERRERO</t>
  </si>
  <si>
    <t>EDWIN MARCIA TIOLI</t>
  </si>
  <si>
    <t>SILVIA JENNY MORA LEIVA</t>
  </si>
  <si>
    <t>BARRIO EL PELONCITO</t>
  </si>
  <si>
    <t>ALICIA ACOSTA FERNANDEZ</t>
  </si>
  <si>
    <t>DENIS JOSE PALMA RODRIGUEZ</t>
  </si>
  <si>
    <t>GREIVIN MENDEZ LOBO</t>
  </si>
  <si>
    <t>LIGIA ELENA CHAVES ROJAS</t>
  </si>
  <si>
    <t>EVELYN GOMEZ GUTIERREZ</t>
  </si>
  <si>
    <t>ENRIQUE JACKSON LOPEZ</t>
  </si>
  <si>
    <t>LEONARDO BADILLA VARGAS</t>
  </si>
  <si>
    <t>JUANA MARIA FONSECA MONTES</t>
  </si>
  <si>
    <t>PAOLA BROWN FALLAS</t>
  </si>
  <si>
    <t>CARMEN MARIA OVIEDO ZUÑIGA</t>
  </si>
  <si>
    <t>LILLIANA CARRANZA NARANJO</t>
  </si>
  <si>
    <t>YORLENY ANETH RIOS RIOS</t>
  </si>
  <si>
    <t>JOHANNA GRETEL CALDERON CHACON</t>
  </si>
  <si>
    <t>EVELYN NAVARRO JIMENEZ</t>
  </si>
  <si>
    <t>SARA MARIA RODRIGUEZ GUEVARA</t>
  </si>
  <si>
    <t>LEIDY ESPINOZA VALVERDE</t>
  </si>
  <si>
    <t>SILVIA MARIA ROJAS DELGADO</t>
  </si>
  <si>
    <t>MARIA EUGENIA HERNANDEZ H</t>
  </si>
  <si>
    <t>MARIA MELANIA DIAZ CHAVARRIA</t>
  </si>
  <si>
    <t>JAVIER ENRIQUE GARCIA VALLEJO</t>
  </si>
  <si>
    <t>VIVIANA CHACON PANIAGUA</t>
  </si>
  <si>
    <t>ROGELIO ACUÑA MENA</t>
  </si>
  <si>
    <t>PRISCILLA MORA ALVARADO</t>
  </si>
  <si>
    <t>JESSICA CORTES BOLAÑOS</t>
  </si>
  <si>
    <t>EL PARAMO</t>
  </si>
  <si>
    <t>HANNSEL BOZA FERNANDEZ</t>
  </si>
  <si>
    <t>MARLENE MORA VARGAS</t>
  </si>
  <si>
    <t>MARCOS V. AZOFEIFA ALPIZAR</t>
  </si>
  <si>
    <t>CLAUDIA VILLALOBOS BRICEÑO</t>
  </si>
  <si>
    <t>MARILIANA MATARRITA CESPEDES</t>
  </si>
  <si>
    <t>MASSIEL DE LOS A.CASTRO CAMPOS</t>
  </si>
  <si>
    <t>ULISES ARAGON BALLADARES</t>
  </si>
  <si>
    <t>MAYLEN VILLALOBOS SEQUEIRA</t>
  </si>
  <si>
    <t>LOS ANGELES DE LA VIRGEN</t>
  </si>
  <si>
    <t>LINA KIMBERLY PEREZ BEITA</t>
  </si>
  <si>
    <t>EDUARDO MONTERO VARGAS</t>
  </si>
  <si>
    <t>JEIMY ORTIZ MAYORGA</t>
  </si>
  <si>
    <t>FRANKLIN PORRAS MEJIA</t>
  </si>
  <si>
    <t>ARIELA ANDREA ESPINOZA OBANDO</t>
  </si>
  <si>
    <t>ADRIAN NAVARRO DIAZ</t>
  </si>
  <si>
    <t>ENOC PEREZ JARQUIN</t>
  </si>
  <si>
    <t>ELIECER ZAMORA TREMINIO</t>
  </si>
  <si>
    <t>YISLEY CRISTINA ROSALES GODOY</t>
  </si>
  <si>
    <t>EVELYN ALEJANDRA BADILLA MORA</t>
  </si>
  <si>
    <t>ROSAURA PORTUGUEZ SEGURA</t>
  </si>
  <si>
    <t>ANA YANSIE CHAVARRIA ALCOCER</t>
  </si>
  <si>
    <t>ADRIANA LOPEZ CHAVARRIA</t>
  </si>
  <si>
    <t>ANA YOSERY VARGAS VENEGAS</t>
  </si>
  <si>
    <t>DAVID RODRIGUEZ ROJAS</t>
  </si>
  <si>
    <t>LEONARDO CASTILLO VANEGAS</t>
  </si>
  <si>
    <t>ROSSELIN BARAHONA VALVERDE</t>
  </si>
  <si>
    <t>HEYNER ARIAS OQUENDO</t>
  </si>
  <si>
    <t>ANIBAL ALONSO ARIAS ELIZONDO</t>
  </si>
  <si>
    <t>ILEANA PIROLA AGUILAR</t>
  </si>
  <si>
    <t>MARIA BRILLITH QUESADA GARCIA</t>
  </si>
  <si>
    <t>ANGELA LUCELIA RAMIREZ DUARTE</t>
  </si>
  <si>
    <t>CARBON DOS</t>
  </si>
  <si>
    <t>GUISELLE KARINA MATARRITA R</t>
  </si>
  <si>
    <t>DINDIRI</t>
  </si>
  <si>
    <t>YANORY GUTIERREZ ROJAS</t>
  </si>
  <si>
    <t>YESENIA RODRIGUEZ ZELEDON</t>
  </si>
  <si>
    <t>CARLOS GARCIA DAVILA</t>
  </si>
  <si>
    <t>ANTONIA DIAZ ACEVEDO</t>
  </si>
  <si>
    <t>YILDREY BOLAÑOS DURAN</t>
  </si>
  <si>
    <t>MARIA LORENA HERRERA ROJAS</t>
  </si>
  <si>
    <t>OLGA VALDIVIA HERNANDEZ</t>
  </si>
  <si>
    <t>MELICO SALAZAR ZUÑIGA</t>
  </si>
  <si>
    <t>FRANCISCO JIMENEZ SALAZAR</t>
  </si>
  <si>
    <t>ROCIO DEL CARMEN ARIAS VARGAS</t>
  </si>
  <si>
    <t>MARIA ISABEL CASCANTE VEGA</t>
  </si>
  <si>
    <t>SILVIA ACUÑA CHAVARRIA</t>
  </si>
  <si>
    <t>FRANCISCO DURAN QUESADA</t>
  </si>
  <si>
    <t>ALEXANDRA REBECA CERDAS BRISTA</t>
  </si>
  <si>
    <t>LIZBETH QUIROS ALPIZAR</t>
  </si>
  <si>
    <t>KATHERINE ANDREA GARCIA MORA</t>
  </si>
  <si>
    <t>KOOPER</t>
  </si>
  <si>
    <t>KATHLEEN BENAVIDES ABARCA</t>
  </si>
  <si>
    <t>JACQUELINE DIAZ ESQUIVEL</t>
  </si>
  <si>
    <t>MARIA CASTRO ALVARADO</t>
  </si>
  <si>
    <t>MARIA PAULA MORA MORA</t>
  </si>
  <si>
    <t>YORLENY ZARATE GODINEZ</t>
  </si>
  <si>
    <t>CANDY WARREN BORBON</t>
  </si>
  <si>
    <t>KAROL ADRIANA ARAYA BADILLA</t>
  </si>
  <si>
    <t>MAUREEN CHAVES HERRA</t>
  </si>
  <si>
    <t>ANABEL ELIZONDO GONZALEZ</t>
  </si>
  <si>
    <t>ABDEL SELLES LUPARIO</t>
  </si>
  <si>
    <t>ROLANDO ESTEBAN MAYORGA OBANDO</t>
  </si>
  <si>
    <t>MARIA JOSE AZOFEIFA CORDERO</t>
  </si>
  <si>
    <t>SAIDA EDITH ROJAS REYES</t>
  </si>
  <si>
    <t>YORLENY LOPEZ LOPEZ</t>
  </si>
  <si>
    <t>SHIKIARI TÄWÄ</t>
  </si>
  <si>
    <t>SIKUA DITZÄ</t>
  </si>
  <si>
    <t>JOSE DAVID JIMENEZ MADRIGAL</t>
  </si>
  <si>
    <t>DARLING RODRIGUEZ SOLIS</t>
  </si>
  <si>
    <t>I.D.A. EL RUBI</t>
  </si>
  <si>
    <t>MAGALY ZUÑIGA SANCHEZ</t>
  </si>
  <si>
    <t>YORLENY CEDEÑO NAVARRO</t>
  </si>
  <si>
    <t>GEANINA QUIROS MARTINEZ</t>
  </si>
  <si>
    <t>VICTOR ALFONSO GONZALEZ PEREZ</t>
  </si>
  <si>
    <t>EILYN PANIAGUA VALLADARES</t>
  </si>
  <si>
    <t>JOSE MORALES SANABRIA</t>
  </si>
  <si>
    <t>TSIÖBATA</t>
  </si>
  <si>
    <t>ANDREA DEYANIRA URBINA ORTEGA</t>
  </si>
  <si>
    <t>VERA ROCIO MORA GRANADOS</t>
  </si>
  <si>
    <t>CARLOS A. GUTIERREZ BERMUDEZ</t>
  </si>
  <si>
    <t>KENNETH CORTES ESPINOZA</t>
  </si>
  <si>
    <t>MARCOS BALTODANO VALENCIA</t>
  </si>
  <si>
    <t>NATALY ZUÑIGA MORA</t>
  </si>
  <si>
    <t>SONIA MARIA SUAREZ CALDERON</t>
  </si>
  <si>
    <t>MATEO GUERRA QUINTERO</t>
  </si>
  <si>
    <t>CINDY SIDEY ORTIZ ORTIZ</t>
  </si>
  <si>
    <t>ARROZ ITÄRI</t>
  </si>
  <si>
    <t>RANDALL GALLARDO NELSON</t>
  </si>
  <si>
    <t>WENDY GOMEZ CARDENAS</t>
  </si>
  <si>
    <t>JOSE WISTON CARMONA ARIAS</t>
  </si>
  <si>
    <t>DANNYS MESEN JIMENEZ</t>
  </si>
  <si>
    <t>GRACE AGUILAR CHINCHILLA</t>
  </si>
  <si>
    <t>BRYAN OBANDO OTAROLA</t>
  </si>
  <si>
    <t>BOCA DE RIO CUREÑA</t>
  </si>
  <si>
    <t>DAYANI PRISCILA NOGUERA BRISTA</t>
  </si>
  <si>
    <t>SINEY CARRANZA FUNES</t>
  </si>
  <si>
    <t>ADRIANA CECILIANO JIMENEZ</t>
  </si>
  <si>
    <t>JESSICA MORA VALVERDE</t>
  </si>
  <si>
    <t>MARIBELL ANCHIA RODRIGUEZ</t>
  </si>
  <si>
    <t>ESTHER PRISCILLA KNIGHT SANDI</t>
  </si>
  <si>
    <t>JENNIFER LOZANO VICTOR</t>
  </si>
  <si>
    <t>KATHERINE CASTILLO ZELEDON</t>
  </si>
  <si>
    <t>RAMON JAVIER OLIVAS RIVERA</t>
  </si>
  <si>
    <t>MARIA ELENA GRANADOS MARTINEZ</t>
  </si>
  <si>
    <t>DEBORA QUESADA GAMBOA</t>
  </si>
  <si>
    <t>GRETTEL FIGUEROA MORALES</t>
  </si>
  <si>
    <t>MELANY TORRES ORTIZ</t>
  </si>
  <si>
    <t>DIEGO DE ARTIEDA CHIRINO</t>
  </si>
  <si>
    <t>LOS CEDROS</t>
  </si>
  <si>
    <t>ALEJANDRO MENDEZ GONZALEZ</t>
  </si>
  <si>
    <t>MAINOR LEIVA MORALES</t>
  </si>
  <si>
    <t>ANA GROSS ESCAMILLA</t>
  </si>
  <si>
    <t>MELQUIS MELISSA BUSTOS ORTIZ</t>
  </si>
  <si>
    <t>ISAAC PEREZ JARQUIN</t>
  </si>
  <si>
    <t>MEILYN MARIA PEREZ PARRA</t>
  </si>
  <si>
    <t>JESSICA GOMEZ GODOY</t>
  </si>
  <si>
    <t>SITIO HILDA</t>
  </si>
  <si>
    <t>MANUEL ANDRES FERNANDEZ SEGURA</t>
  </si>
  <si>
    <t>RANDY JOEL ARAYA PANIAGUA</t>
  </si>
  <si>
    <t>RAFAEL BARQUERO ROJAS</t>
  </si>
  <si>
    <t>JESUS GABRIEL FERNANDEZ LIZANO</t>
  </si>
  <si>
    <t>HELBERTH MORA SALMERON</t>
  </si>
  <si>
    <t>ALEXANDRA PEREIRA SALMERON</t>
  </si>
  <si>
    <t>VIVIANA GOMEZ BRENES</t>
  </si>
  <si>
    <t>YÖLDI KICHA</t>
  </si>
  <si>
    <t>SUËBATA</t>
  </si>
  <si>
    <t>UKA TIPËY</t>
  </si>
  <si>
    <t>GUSTAVO MAYORGA VEGA</t>
  </si>
  <si>
    <t>MARIBEL PALACIOS RIOS</t>
  </si>
  <si>
    <t>MARJORIE VINDAS UMAÑA</t>
  </si>
  <si>
    <t>FRANCISCO JAVIER BADILLA ARAYA</t>
  </si>
  <si>
    <t>IMELDA MURILLO CASTRO</t>
  </si>
  <si>
    <t>VANESSA BARBOZA HERNANDEZ</t>
  </si>
  <si>
    <t>ROCIO CASTRO SANCHEZ</t>
  </si>
  <si>
    <t>DENNIS GABRIEL MORA UREÑA</t>
  </si>
  <si>
    <t>MARIA DEL MILAGRO MORA SOLANO</t>
  </si>
  <si>
    <t>MARY ANGEL ENRIQUEZ PERALTA</t>
  </si>
  <si>
    <t>YENDRY MELISSA ARIAS FLORES</t>
  </si>
  <si>
    <t>JONATHAN GUEVARA GUEVARA</t>
  </si>
  <si>
    <t>ROLANDO SALAZAR NAVARRO</t>
  </si>
  <si>
    <t>ROSEMERY PINZON SOLIS</t>
  </si>
  <si>
    <t>ANA LORENA MONGE ALVARADO</t>
  </si>
  <si>
    <t>SHARON LEON CHAVARRIA</t>
  </si>
  <si>
    <t>YEILYN ARIAS ARAYA</t>
  </si>
  <si>
    <t>DIANA KAROLINA ZUÑIGA ASTORGA</t>
  </si>
  <si>
    <t>FRANCINY ALPIZAR TORRES</t>
  </si>
  <si>
    <t>LAURA JIMENEZ CHAVES</t>
  </si>
  <si>
    <t>JOSELYN GARCIA CRUZ</t>
  </si>
  <si>
    <t>JONATHAN ESPINOZA RAMIREZ</t>
  </si>
  <si>
    <t>PAOLA MORALES GONZALEZ</t>
  </si>
  <si>
    <t>KARINA MARIN FERNANDEZ</t>
  </si>
  <si>
    <t>ROBERTO CAMPOS BENAVIDES</t>
  </si>
  <si>
    <t>GLORIANA NAVARRO VARGAS</t>
  </si>
  <si>
    <t>CLARA IDALIA GARCIA VICTOR</t>
  </si>
  <si>
    <t>JOSE ANDREY ZUÑIGA SAENZ</t>
  </si>
  <si>
    <t>SILVIA JOSSRTTE CAMPOS CHAVES</t>
  </si>
  <si>
    <t>JACQUELINE VALVERDE SEINOR</t>
  </si>
  <si>
    <t>MARISOL MARTINEZ MARTINEZ</t>
  </si>
  <si>
    <t>MONICA RUIZ SEGURA</t>
  </si>
  <si>
    <t>MARIA FERNANDA ABARCA ESPINOZA</t>
  </si>
  <si>
    <t>TSIPIRI ÑAK</t>
  </si>
  <si>
    <t>MAUREN DOMINGUEZ DAVIS</t>
  </si>
  <si>
    <t>HANNIA MARIA MORAGA MORAGA</t>
  </si>
  <si>
    <t>GINA BELLIDO BONILLA</t>
  </si>
  <si>
    <t>ARELY GOMEZ VARGAS</t>
  </si>
  <si>
    <t>GRETTEL NAJERA SANCHEZ</t>
  </si>
  <si>
    <t>KARINA SALAZAR MORALES</t>
  </si>
  <si>
    <t>MICHELLE FONSECA BERMUDEZ</t>
  </si>
  <si>
    <t>DINORA BERMUDEZ REQUENES</t>
  </si>
  <si>
    <t>KËKÖLDI</t>
  </si>
  <si>
    <t>LAS BRISAS DEL RIO BLANCO</t>
  </si>
  <si>
    <t>FALON DAYANA SILVA LUNA</t>
  </si>
  <si>
    <t>WALTER CUBILLO ALVARADO</t>
  </si>
  <si>
    <t>XENIA BALTODANO QUESADA</t>
  </si>
  <si>
    <t>GINA EVELIN LOBO SOLANO</t>
  </si>
  <si>
    <t>LORIANA VALVERDE VALVERDE</t>
  </si>
  <si>
    <t>I.D.A. SAN RAMON</t>
  </si>
  <si>
    <t>CINTYA SOLANO QUIROS</t>
  </si>
  <si>
    <t>KATHERIN GONZALEZ GONGORA</t>
  </si>
  <si>
    <t>ANDRES GOMEZ SOLIS</t>
  </si>
  <si>
    <t>CINDY VILLALOBOS SANDI</t>
  </si>
  <si>
    <t>ROSIBEL GONZALES MENDOZA</t>
  </si>
  <si>
    <t>KATHERINE RODRIGUEZ SANDI</t>
  </si>
  <si>
    <t>FRANCIS ALPIZAR BARRANTES</t>
  </si>
  <si>
    <t>JEANNETTE PORRAS SANTAMARIA</t>
  </si>
  <si>
    <t>ANDREA GOMEZ SOSA</t>
  </si>
  <si>
    <t>IVANNIA DUARTE CESPEDES</t>
  </si>
  <si>
    <t>FELICIA SALAZAR SALAZAR</t>
  </si>
  <si>
    <t>SHIRLEY CHAVES FALLAS</t>
  </si>
  <si>
    <t>ANDREY JARA MOLINA</t>
  </si>
  <si>
    <t>FABIO RETANA ULATE</t>
  </si>
  <si>
    <t>BRYAN AZOFEIFA ALPIZAR</t>
  </si>
  <si>
    <t>SAN RAMON RIO BLANCO</t>
  </si>
  <si>
    <t>MARIA JESUS JUAREZ MUÑOZ</t>
  </si>
  <si>
    <t>MARTA SOTO ARTAVIA</t>
  </si>
  <si>
    <t>MA. ISABEL SANTILLAN RODRIGUEZ</t>
  </si>
  <si>
    <t>LA NICARAGUA</t>
  </si>
  <si>
    <t>MELIA</t>
  </si>
  <si>
    <t>RANCHO NUEVO</t>
  </si>
  <si>
    <t>EL MUÑECO</t>
  </si>
  <si>
    <t>VIVIANA GOMEZ SANCHEZ</t>
  </si>
  <si>
    <t>ELIZABETH DARCE DELGADO</t>
  </si>
  <si>
    <t>EMILIO ADONAY NUÑEZ RODRIGUEZ</t>
  </si>
  <si>
    <t>LUIS ROBERTO VILLALOBOS LEITON</t>
  </si>
  <si>
    <t>MARIA ELENA MARIN MARIN</t>
  </si>
  <si>
    <t>NALLELY AGUILAR MESEN</t>
  </si>
  <si>
    <t>ESTRELLA MORA NUÑEZ</t>
  </si>
  <si>
    <t>GIOVANNI HENRICHS HIDALGO</t>
  </si>
  <si>
    <t>ADRIANA MATARRITA PORRAS</t>
  </si>
  <si>
    <t>MONSERRATH SANABRIA RIVERA</t>
  </si>
  <si>
    <t>04354</t>
  </si>
  <si>
    <t>00921</t>
  </si>
  <si>
    <t>02509</t>
  </si>
  <si>
    <t>BALSAR ABAJO</t>
  </si>
  <si>
    <t>SAN RAFAEL DE ACAPULCO</t>
  </si>
  <si>
    <t>KENER GUTIERREZ ACEVEDO</t>
  </si>
  <si>
    <t>MILAGRO BADILLA MENA</t>
  </si>
  <si>
    <t>JENNY VILLALOBOS VARELA</t>
  </si>
  <si>
    <t>GIOVANNI VALVERDE GARCIA</t>
  </si>
  <si>
    <t>ELIDA ANNETTE CONEJO SOLANO</t>
  </si>
  <si>
    <t>GRACIELA RODRIGUEZ ARTAVIA</t>
  </si>
  <si>
    <t>02519</t>
  </si>
  <si>
    <t>ANGELES DE LA COLONIA SUR</t>
  </si>
  <si>
    <t>01105</t>
  </si>
  <si>
    <t>01191</t>
  </si>
  <si>
    <t>HATILLO 7</t>
  </si>
  <si>
    <t>CANAS</t>
  </si>
  <si>
    <t>TARAS</t>
  </si>
  <si>
    <t>URBANIZACION EL ROSARIO</t>
  </si>
  <si>
    <t>LIBERTAD Nº 1</t>
  </si>
  <si>
    <t>URBANIZACION ZETILLAL</t>
  </si>
  <si>
    <t>VILLA DEL MAR #2</t>
  </si>
  <si>
    <t>BARRIO</t>
  </si>
  <si>
    <t>LAS CATALINAS</t>
  </si>
  <si>
    <t>BARRIO LOS ANGELES LLANO GRAND</t>
  </si>
  <si>
    <t>CENCINAI</t>
  </si>
  <si>
    <t>CERRO MOCHO</t>
  </si>
  <si>
    <t>EL MANGAL</t>
  </si>
  <si>
    <t>BARRIO TECNO 2000</t>
  </si>
  <si>
    <t>CECUDI GUADALUPE CARTAGO</t>
  </si>
  <si>
    <t>CECUDI SAN MATEO DE OROTINA</t>
  </si>
  <si>
    <t>CECUDI COYOLAR OROTINA</t>
  </si>
  <si>
    <t>¿Han detectado estudiantes con algún Problema de Salud de los mencionados en este cuadro?</t>
  </si>
  <si>
    <t>Desnutrición</t>
  </si>
  <si>
    <t>Desnutrición severa</t>
  </si>
  <si>
    <t>Baja talla</t>
  </si>
  <si>
    <t>Baja talla severa</t>
  </si>
  <si>
    <t>2.1</t>
  </si>
  <si>
    <t>3.1</t>
  </si>
  <si>
    <t>3.2</t>
  </si>
  <si>
    <t>15.1</t>
  </si>
  <si>
    <t>15.2</t>
  </si>
  <si>
    <t>15.3</t>
  </si>
  <si>
    <t>Estudiantes con armas y cantidad de decomisos.</t>
  </si>
  <si>
    <t>¿Se está implementando el Programa Nacional de Convivencia (Convivir) para prevenir situaciones de violencia?</t>
  </si>
  <si>
    <t>¿Se ha realizado para este curso lectivo, el Diagnóstico de Convivencia estudiantil del Centro Educativo?</t>
  </si>
  <si>
    <t>Situaciones de acoso callejero en espacios públicos</t>
  </si>
  <si>
    <t>0.</t>
  </si>
  <si>
    <t>19.</t>
  </si>
  <si>
    <t>20.</t>
  </si>
  <si>
    <t>Discriminación por identidad de género</t>
  </si>
  <si>
    <t>21.</t>
  </si>
  <si>
    <t>Programa DARE</t>
  </si>
  <si>
    <t>-con Código Presupuestario o Servicio nuevo-</t>
  </si>
  <si>
    <t>Institución de la que depende:</t>
  </si>
  <si>
    <t>Teléfono 1:</t>
  </si>
  <si>
    <t>Teléfono 2:</t>
  </si>
  <si>
    <t>Firma Director</t>
  </si>
  <si>
    <t>Ubicación (Provincia/Cantón/Distrito):</t>
  </si>
  <si>
    <t>Firma Supervisor</t>
  </si>
  <si>
    <t>Sellos</t>
  </si>
  <si>
    <t>Nombre Director (a):</t>
  </si>
  <si>
    <t>Nombre Supervisor (a):</t>
  </si>
  <si>
    <t>Teléfono Supervisión:</t>
  </si>
  <si>
    <t xml:space="preserve">SAN JOSE / MORA / PIEDRAS NEGRAS </t>
  </si>
  <si>
    <t xml:space="preserve">SAN JOSE / GOICOECHEA / SAN FRANCISCO </t>
  </si>
  <si>
    <t xml:space="preserve">SAN JOSE / TIBAS / SAN JUAN  </t>
  </si>
  <si>
    <t xml:space="preserve">SAN JOSE / TIBAS / CINCO ESQUINAS </t>
  </si>
  <si>
    <t>SAN JOSE / PEREZ ZELEDON / SAN ISIDRO DEL GENERAL</t>
  </si>
  <si>
    <t>SAN JOSE / PEREZ ZELEDON / GENERAL</t>
  </si>
  <si>
    <t>SAN JOSE / LEON CORTES / SAN PABLO</t>
  </si>
  <si>
    <t>SAN JOSE / LEON CORTES / SAN ANDRES</t>
  </si>
  <si>
    <t>SAN JOSE / LEON CORTES / LLANO BONITO</t>
  </si>
  <si>
    <t>SAN JOSE / LEON CORTES / SAN ISIDRO</t>
  </si>
  <si>
    <t>SAN JOSE / LEON CORTES / SANTA CRUZ</t>
  </si>
  <si>
    <t>SAN JOSE / LEON CORTES / SAN ANTONIO</t>
  </si>
  <si>
    <t xml:space="preserve">ALAJUELA / SAN RAMON / PIEDADES NORTE </t>
  </si>
  <si>
    <t xml:space="preserve">ALAJUELA / SAN RAMON / PEÑAS BLANCAS </t>
  </si>
  <si>
    <t>ALAJUELA / NARANJO / ROSARIO</t>
  </si>
  <si>
    <t xml:space="preserve">ALAJUELA / POAS / SABANA REDONDA </t>
  </si>
  <si>
    <t xml:space="preserve">ALAJUELA / OROTINA / HACIENDA VIEJA </t>
  </si>
  <si>
    <t xml:space="preserve">ALAJUELA / SAN CARLOS / AGUAS ZARCAS </t>
  </si>
  <si>
    <t>ALAJUELA / SAN CARLOS / FORTUNA</t>
  </si>
  <si>
    <t>ALAJUELA / ZARCERO / TAPESCO</t>
  </si>
  <si>
    <t>ALAJUELA / UPALA / SAN JOSE (PIZOTE)</t>
  </si>
  <si>
    <t>CARTAGO / CARTAGO / AGUACALIENTE (SAN FRANCISCO)</t>
  </si>
  <si>
    <t>CARTAGO / CARTAGO / GUADALUPE (ARENILLA)</t>
  </si>
  <si>
    <t xml:space="preserve">CARTAGO / CARTAGO / DULCE NOMBRE  </t>
  </si>
  <si>
    <t xml:space="preserve">CARTAGO / LA UNION / DULCE NOMBRE  </t>
  </si>
  <si>
    <t>CARTAGO / EL GUARCO / TEJAR</t>
  </si>
  <si>
    <t>HEREDIA / BARVA / PUENTE SALAS</t>
  </si>
  <si>
    <t>HEREDIA / SAN RAFAEL / ANGELES</t>
  </si>
  <si>
    <t>HEREDIA / BELEN / RIBERA</t>
  </si>
  <si>
    <t>HEREDIA / SAN PABLO / RINCO DE SABANILLA</t>
  </si>
  <si>
    <t>HEREDIA / SARAPIQUI / HORQUETAS</t>
  </si>
  <si>
    <t xml:space="preserve">GUANACASTE / NICOYA / QUEBRADA HONDA </t>
  </si>
  <si>
    <t>GUANACASTE / SANTA CRUZ / CUAJINIQUIL</t>
  </si>
  <si>
    <t>GUANACASTE / BAGACES / FORTUNA</t>
  </si>
  <si>
    <t xml:space="preserve">GUANACASTE / TILARAN / QUEBRADA GRANDE </t>
  </si>
  <si>
    <t xml:space="preserve">GUANACASTE / TILARAN / TIERRAS MORENAS </t>
  </si>
  <si>
    <t xml:space="preserve">GUANACASTE / HOJANCHA / PUERTO CARRILLO </t>
  </si>
  <si>
    <t>PUNTARENAS / MONTES DE ORO / UNION</t>
  </si>
  <si>
    <t>PUNTARENAS / AGUIRRE / QUEPOS</t>
  </si>
  <si>
    <t>PUNTARENAS / AGUIRRE / SAVEGRE</t>
  </si>
  <si>
    <t>PUNTARENAS / AGUIRRE / NARANJITO</t>
  </si>
  <si>
    <t>PUNTARENAS / COTO BRUS / AGUABUENA</t>
  </si>
  <si>
    <t>PUNTARENAS / COTO BRUS / GUTIERREZ BROWN</t>
  </si>
  <si>
    <t>LIMON / POCOCI / RITA</t>
  </si>
  <si>
    <t>LIMON / SIQUIRRES / CAIRO</t>
  </si>
  <si>
    <t>TELEFONO1</t>
  </si>
  <si>
    <t>TELEFONO2</t>
  </si>
  <si>
    <t>TELEFONO3</t>
  </si>
  <si>
    <t>SUPERVISOR</t>
  </si>
  <si>
    <t>TELEFONO4</t>
  </si>
  <si>
    <t>UBICACION</t>
  </si>
  <si>
    <t>NOMBRE_PERTE</t>
  </si>
  <si>
    <t>MARJORIE RETANA FALLAS</t>
  </si>
  <si>
    <t>ERICK VILLALOBOS SALAZAR</t>
  </si>
  <si>
    <t>JUANITA MELENDEZ GARCIA</t>
  </si>
  <si>
    <t>ELENA PICADO NARANJO</t>
  </si>
  <si>
    <t>GUILLERMO JUAREZ GARCIA</t>
  </si>
  <si>
    <t>ANA ROSEMARY SALAZAR MURILLO</t>
  </si>
  <si>
    <t>GABRIELA GONZALEZ AGUILAR</t>
  </si>
  <si>
    <t>ELIZABETH ELIZONDO RODRIGUEZ</t>
  </si>
  <si>
    <t>ORIETTA MORA CAMPOS</t>
  </si>
  <si>
    <t>NEYRA ALVARADO CASTILLERO</t>
  </si>
  <si>
    <t>FANNY CANO SALAZAR</t>
  </si>
  <si>
    <t>KATHERINE CHANTO CERDAS</t>
  </si>
  <si>
    <t>MONSEÑOR ANSELMO LLORENTE Y LA FUENTE</t>
  </si>
  <si>
    <t>UNIDAD PEDAGOGICA CUATRO REINAS</t>
  </si>
  <si>
    <t>CRISTINA SALAZAR SALAZAR</t>
  </si>
  <si>
    <t>SUSAN RAQUEL VINDAS MADRIGAL</t>
  </si>
  <si>
    <t>UNIDAD PEDAGOGICA JOSE FIDEL TRISTAN</t>
  </si>
  <si>
    <t>UNIDAD PEDAGOGICA DANIEL ODUBER QUIROS</t>
  </si>
  <si>
    <t>LAYMAN RODRIGUEZ UMAÑA</t>
  </si>
  <si>
    <t>DENNIA GONZALEZ BOLAÑOS</t>
  </si>
  <si>
    <t>ALEJANDRA JIMENEZ GODOY</t>
  </si>
  <si>
    <t>LUIS MANUEL SOTO SANABRIA</t>
  </si>
  <si>
    <t>LAURA ACUÑA UREÑA</t>
  </si>
  <si>
    <t>ERICK ZAMORA BOLAÑOS</t>
  </si>
  <si>
    <t>FRANCISCO JAVIER FALLAS SOTO</t>
  </si>
  <si>
    <t>LORENA GARCIA VILLARREAL</t>
  </si>
  <si>
    <t>MARTA EUGENIA MONTES DE OCA CARBONI</t>
  </si>
  <si>
    <t>ALBAN CUBILLO ESPINOZA</t>
  </si>
  <si>
    <t>JESUS ALONSO JIMENEZ DIAZ</t>
  </si>
  <si>
    <t>I.E.G.B. PBRO. YANUARIO QUESADA</t>
  </si>
  <si>
    <t>MANUEL CALDERON ESQUIVEL</t>
  </si>
  <si>
    <t>I.E.G.B. REPUBLICA DE PANAMA</t>
  </si>
  <si>
    <t>MARIA PATRICIA HERNAMDEZ MOLINA</t>
  </si>
  <si>
    <t>CIANI BRYAN SKINNER</t>
  </si>
  <si>
    <t>FABIO RODOLFO VARGAS BRENES</t>
  </si>
  <si>
    <t>KENNETH JIMENEZ GONZALEZ</t>
  </si>
  <si>
    <t>NELSON OLIVIER QUESADA FALLAS</t>
  </si>
  <si>
    <t>WILFREDO CASTRO CAMPOS</t>
  </si>
  <si>
    <t>INGRID ALEXANDRA HERNANDEZ SALAZAR</t>
  </si>
  <si>
    <t>ILEANA ARCE CAMPOS</t>
  </si>
  <si>
    <t>FULVIA MARISEL MORA CHACON</t>
  </si>
  <si>
    <t>NOILY ALEJANDRA PITALUA LOPEZ</t>
  </si>
  <si>
    <t>ROSICELA VALVERDE QUIROS</t>
  </si>
  <si>
    <t>ORLANDO CHACON ARTAVIA</t>
  </si>
  <si>
    <t>JUAN CARLOS BADILLA LEIVA</t>
  </si>
  <si>
    <t>NANCY ZUÑIGA MONTERO</t>
  </si>
  <si>
    <t>SAN ISIDRO DE EL GENERAL</t>
  </si>
  <si>
    <t>ENRIQUE FALLAS GAMBOA</t>
  </si>
  <si>
    <t>DANILO BRENES NAVARRO</t>
  </si>
  <si>
    <t>ALEJANDRO BONILLA VARGAS</t>
  </si>
  <si>
    <t>ALEXANDER QUIROS ROJAS</t>
  </si>
  <si>
    <t>KARINA CHAVES FONSECA</t>
  </si>
  <si>
    <t>UNIDAD PEDAGOGICA JOSE BREINDERHOFF</t>
  </si>
  <si>
    <t>EL GENERAL</t>
  </si>
  <si>
    <t>OTTO MAURICIO BARRANTES ELIZONDO</t>
  </si>
  <si>
    <t>JHONNY MAURICIO CAMACHO NARANJO</t>
  </si>
  <si>
    <t>JULIO CESAR VARGAS GUERRERO</t>
  </si>
  <si>
    <t>MARVIN JIMENEZ BARBOZA</t>
  </si>
  <si>
    <t>JUAN DURAN CUBILLO</t>
  </si>
  <si>
    <t>ROBERTO MUÑOZ BEITA</t>
  </si>
  <si>
    <t>ROBERTO DE JESUS GRANADOS CHAVARRIA</t>
  </si>
  <si>
    <t>ELIZABETH MEJIA CRUZ</t>
  </si>
  <si>
    <t>JOHNNY SANCHEZ SOLANO</t>
  </si>
  <si>
    <t xml:space="preserve">
GERARDO ANTONIO ARIAS SANCHEZ</t>
  </si>
  <si>
    <t>YENDRY VIQUEZ GOMEZ</t>
  </si>
  <si>
    <t>ELKIS SOLANGE BALTODANO SOLORZANO</t>
  </si>
  <si>
    <t>DANIEL VARGAS RODRIGUEZ</t>
  </si>
  <si>
    <t>I.E.G.B. MARIA VARGAS RODRIGUEZ</t>
  </si>
  <si>
    <t>WILSON SALAS FUENTES</t>
  </si>
  <si>
    <t>LUIS EMILIO HERNANDEZ LEON</t>
  </si>
  <si>
    <t>RUDDY FRANCISCO GARITA FLORES</t>
  </si>
  <si>
    <t>CARRILLOS ALTO</t>
  </si>
  <si>
    <t>GUILLEN E. VAZQUEZ J.</t>
  </si>
  <si>
    <t>EVELYN HUERTAS GARRO</t>
  </si>
  <si>
    <t>PATRICIA BLANCO ALFARO</t>
  </si>
  <si>
    <t>EL MASTATE</t>
  </si>
  <si>
    <t>SUNSIRY SARAY CARMONA SIBAJA</t>
  </si>
  <si>
    <t>ADRIANA ALVAREZ MURILLO</t>
  </si>
  <si>
    <t>LUIS FELIPE GÄTJENS VARGAS</t>
  </si>
  <si>
    <t>GRETHEL MARIA AVILA VARGAS</t>
  </si>
  <si>
    <t>MAYLON VASQUEZ MONGE</t>
  </si>
  <si>
    <t>ALFONSO ERNESTO FORBES SHAW</t>
  </si>
  <si>
    <t>AIDA MENDEZ JIMENEZ</t>
  </si>
  <si>
    <t>ALVARO ANTONIO QUESADA ALFARO</t>
  </si>
  <si>
    <t>GEOVANNY ROJAS MORALES</t>
  </si>
  <si>
    <t>SARA CHAVES PEREZ</t>
  </si>
  <si>
    <t>MARIA DEL ROSARIO JARA MOYA</t>
  </si>
  <si>
    <t>MARIA DEL ROCIO VASQUEZ VASQUEZ</t>
  </si>
  <si>
    <t>YESENIA PATRICIA BARBOZA SANCHEZ</t>
  </si>
  <si>
    <t>GONZALO ALBERTO BARAHONA SOLANO</t>
  </si>
  <si>
    <t>MILDRED ALFARO ESQUIVEL</t>
  </si>
  <si>
    <t>MAIKOL GERARDO VARELA ROJAS</t>
  </si>
  <si>
    <t>YANIXIA MARIA CHAVES MURILLO</t>
  </si>
  <si>
    <t>ZEIDY ZAMORA ALFARO</t>
  </si>
  <si>
    <t>OLGER SANCHO CHACON</t>
  </si>
  <si>
    <t>MARIA DE LOS ANGELES SOLIS ALVARADO</t>
  </si>
  <si>
    <t>LUIS ENRIQUE ROJAS OVARES</t>
  </si>
  <si>
    <t>EDWARD ANTONIO MORA GAMBOA</t>
  </si>
  <si>
    <t>EMILIANO PRADO MARTINEZ</t>
  </si>
  <si>
    <t>IRENE CECILIA RAMIREZ SANCHEZ</t>
  </si>
  <si>
    <t>VIRGILIO GERARDO VILLEGAS GONZALEZ</t>
  </si>
  <si>
    <t>ANA CAROLINA DURAN LOBO</t>
  </si>
  <si>
    <t>ROY CASTRO JIMENEZ</t>
  </si>
  <si>
    <t>ALONSO MORA VALVERDE</t>
  </si>
  <si>
    <t>UNIDAD PEDAGOGICA RAFAEL HERNANDEZ MADRIZ</t>
  </si>
  <si>
    <t>ABRAHAM VARGAS CHAVES</t>
  </si>
  <si>
    <t>ZIANE SOTO UREÑA</t>
  </si>
  <si>
    <t>XIOMARA TORRES JIMENEZ</t>
  </si>
  <si>
    <t>MARIA DE LOS ANGELES SANCHEZ NAVARRO</t>
  </si>
  <si>
    <t>IRIA ZULAY SANCHEZ VEGA</t>
  </si>
  <si>
    <t>LEDA FUENTES ARIAS</t>
  </si>
  <si>
    <t>MARJORIE BARQUERO GONZALEZ</t>
  </si>
  <si>
    <t>UNIDAD PEDAGOGICA BARRIO NUEVO</t>
  </si>
  <si>
    <t>KATTIA ARAYA ARAYA</t>
  </si>
  <si>
    <t>DIANA ESQUIVEL FERNANDEZ</t>
  </si>
  <si>
    <t>LUIS FRANCISCO QUESADA MENDEZ</t>
  </si>
  <si>
    <t>EMILY MASIS MARIN</t>
  </si>
  <si>
    <t>CINDY ALVARADO SANCHEZ</t>
  </si>
  <si>
    <t>JUAN MARTIN ROJAS GOMEZ</t>
  </si>
  <si>
    <t>ALICE MELAYNE FONSECA VILLEGAS</t>
  </si>
  <si>
    <t>UNIDAD PEDAGOGICA SAN DIEGO</t>
  </si>
  <si>
    <t>WENDY RODRIGUEZ DUARTE</t>
  </si>
  <si>
    <t>JOHEL QUESADA CAMACHO</t>
  </si>
  <si>
    <t>MARIA DEL MILAGRO SANCHEZ MORALES</t>
  </si>
  <si>
    <t>ISABEL ZAMORA SALAZAR</t>
  </si>
  <si>
    <t>EVELYN QUIROS ARCE</t>
  </si>
  <si>
    <t>BRAYAN CAMPOS SEGURA</t>
  </si>
  <si>
    <t>GRETTEL MARIA MORALES ROJAS</t>
  </si>
  <si>
    <t>FRANCINI CESPEDES RODRIGUEZ</t>
  </si>
  <si>
    <t>GABRIEL LARA ARGUEDAS</t>
  </si>
  <si>
    <t>ELVIN GERARDO JIMENEZ PEREZ</t>
  </si>
  <si>
    <t>ADRIELA BALTODANO SEQUEIRA</t>
  </si>
  <si>
    <t>ARIEL EDUARDO MENDEZ MURILLO</t>
  </si>
  <si>
    <t>MARCO ANTONIO MARCOS ARCE</t>
  </si>
  <si>
    <t>ENRIQUE JARQUIN HUETE</t>
  </si>
  <si>
    <t>ANGELA TORRES VILLARREAL</t>
  </si>
  <si>
    <t>LIDIA MAYELA SANCHEZ RAMIREZ</t>
  </si>
  <si>
    <t>HAYDEE TRAÑA VARGAS</t>
  </si>
  <si>
    <t>TERESA ROJAS LOPEZ</t>
  </si>
  <si>
    <t>ELIECER EDUARTE VILLALOBOS</t>
  </si>
  <si>
    <t>MARIA MONSERRAT VINDAS CORDERO</t>
  </si>
  <si>
    <t>ZAIDA ALFARO ESQUIVEL</t>
  </si>
  <si>
    <t>FRANKLIN SOLANO CASTRO</t>
  </si>
  <si>
    <t>ALI APARICIO MARCHENA VILLEGAS</t>
  </si>
  <si>
    <t>ROXANA MUÑOZ RIVERA</t>
  </si>
  <si>
    <t>VIRGINIA SALAS VALLEJOS</t>
  </si>
  <si>
    <t>HILDA PICHARDO SEGURA</t>
  </si>
  <si>
    <t>HANNIA AVILA QUIROS</t>
  </si>
  <si>
    <t>SUSAN PATRICIA OBANDO PEREZ</t>
  </si>
  <si>
    <t>JOSE CARLOS SANDOVAL GOMEZ</t>
  </si>
  <si>
    <t>GLORIANA ARNAEZ CARRILLO</t>
  </si>
  <si>
    <t>LUZ MARY MARIN BRICEÑO</t>
  </si>
  <si>
    <t>JAIRO MONTOYA VILLARREAL</t>
  </si>
  <si>
    <t>ROLANDO ANTONIO PIZARRO PIZARRO</t>
  </si>
  <si>
    <t>DEYLIN ORTAGA GOMEZ</t>
  </si>
  <si>
    <t>GUSTAVO MUÑOZ CASARES</t>
  </si>
  <si>
    <t>BETTY BELMONTE CASTRO</t>
  </si>
  <si>
    <t>JUAN CARLOS PICADO DELGADO</t>
  </si>
  <si>
    <t>WENDY LU MORA PIEDRA</t>
  </si>
  <si>
    <t>YESSENIA RUIZ MATARRITA</t>
  </si>
  <si>
    <t>SIONY GISSELA ESPINOZA ACEVEDO</t>
  </si>
  <si>
    <t>OLGA LIDIA BARRERA GALIANO</t>
  </si>
  <si>
    <t>ROSSE BERLY CHEVEZ GOMEZ</t>
  </si>
  <si>
    <t>MAX GUSTAVO ARIAS MARTINEZ</t>
  </si>
  <si>
    <t>RODJAN MIGUEL CARRILLO FONSECA</t>
  </si>
  <si>
    <t>FLORA VEGA RAMIREZ</t>
  </si>
  <si>
    <t>MARIA CRISTINA MARTINEZ CALERO</t>
  </si>
  <si>
    <t>ZEIDY PATIÑO CHAVARRIA</t>
  </si>
  <si>
    <t>JUAN ANTONIO QUIROS CAMPOS</t>
  </si>
  <si>
    <t>YOBNAN GAMBOA ZUÑIGA</t>
  </si>
  <si>
    <t>RITA UGALDE RIVERA</t>
  </si>
  <si>
    <t>YESENIA PATRICIA MURILLO ARGUEDAS</t>
  </si>
  <si>
    <t>ELENA LORENA ARAYA QUIROS</t>
  </si>
  <si>
    <t>RUTH CALVO BARRIENTOS</t>
  </si>
  <si>
    <t>JOAQUIN ARIAS QUIROS</t>
  </si>
  <si>
    <t>VIVIAN ARAYA VARELA</t>
  </si>
  <si>
    <t>CINTHYA MORA SOLIS</t>
  </si>
  <si>
    <t>RONNY SEQUEIRA GALLO</t>
  </si>
  <si>
    <t>OLMAN ALBAN SALAZAR UREÑA</t>
  </si>
  <si>
    <t>ROSALBA JIMENEZ CISNEROS</t>
  </si>
  <si>
    <t>JOSE EDUARDO GOMEZ MORA</t>
  </si>
  <si>
    <t>YESLIN ACUÑA MESEN</t>
  </si>
  <si>
    <t>ANA YANCI ALVARADO ENRIQUEZ</t>
  </si>
  <si>
    <t>MARCO TULIO CASTILLO AGÜERO</t>
  </si>
  <si>
    <t>SINDY ARAYA RAMIREZ</t>
  </si>
  <si>
    <t>MAC DONALD PEREZ BARQUERO</t>
  </si>
  <si>
    <t>ALEXANDER JIMENEZ DIAZ</t>
  </si>
  <si>
    <t>ANALIVE GUIDO OLIVARES</t>
  </si>
  <si>
    <t>MARIA FERNANDA MONGE CALDERON</t>
  </si>
  <si>
    <t>KATTIA SALAZAR ARROYO</t>
  </si>
  <si>
    <t>ALEX CASAL BERMUDEZ</t>
  </si>
  <si>
    <t>LEISEL ARCE CAMPOS</t>
  </si>
  <si>
    <t>DERLA UPHAN LINTON</t>
  </si>
  <si>
    <t>ROBERTA CAMERON MONTEQUIE</t>
  </si>
  <si>
    <t>OSCAR MELENDEZ MELENDEZ</t>
  </si>
  <si>
    <t>JUAN LUIS MATARRITA THOMPSON</t>
  </si>
  <si>
    <t>CLAUDIA CAROLINA VALLECILLO RAMIREZ</t>
  </si>
  <si>
    <t>PIEDADES NORTE</t>
  </si>
  <si>
    <t>BETTY HERNANDEZ TORRES</t>
  </si>
  <si>
    <t>CAROLINA DE LOS ANGELES LAYAN HERNANDEZ</t>
  </si>
  <si>
    <t>ZUREY MC KENZIE MEZA</t>
  </si>
  <si>
    <t>JANNIK RICARDO BARRANTES RIVAS</t>
  </si>
  <si>
    <t>ILMA VARGAS SANCHEZ</t>
  </si>
  <si>
    <t>GUILLERMO WALESS CAMBEL</t>
  </si>
  <si>
    <t>SHKYNA TORRENTES LOPEZ</t>
  </si>
  <si>
    <t>VENILDA ANCHIA CASTILLO</t>
  </si>
  <si>
    <t>JIMMY PERAZA ZUÑIGA</t>
  </si>
  <si>
    <t>FLOR MARIA RAMIREZ NUÑEZ</t>
  </si>
  <si>
    <t>RICHARTH AVILA HERNANDEZ</t>
  </si>
  <si>
    <t>MARIA DE LOS ANGELES VENEGAS AGUILAR</t>
  </si>
  <si>
    <t>RIGOBERTO ROMAN GONZALEZ</t>
  </si>
  <si>
    <t>YAMILET PIÑAR PERAZA</t>
  </si>
  <si>
    <t>LISETH VIVIANA LOAICIGA ZAMORA</t>
  </si>
  <si>
    <t>MARIO ALONSO RAMIREZ MORA</t>
  </si>
  <si>
    <t>JOHANNA MORA QUIROS</t>
  </si>
  <si>
    <t>NEILYN ORDOÑEZ SOLANO</t>
  </si>
  <si>
    <t>ELISIA COOPER BENNETT</t>
  </si>
  <si>
    <t>RONALD ALBERTO RAMIREZ RODRIGUEZ</t>
  </si>
  <si>
    <t>KARLA MUÑOZ DELGADO</t>
  </si>
  <si>
    <t>YAMILETH QUINTANA MORA</t>
  </si>
  <si>
    <t>MARIA JESUS BETANCOURT ALVARADO</t>
  </si>
  <si>
    <t>JORGE GAMBOA ZUÑIGA</t>
  </si>
  <si>
    <t>UNIDAD PEDAGOGICA DR. RAFAEL ANGEL CALDERON GUARDIA</t>
  </si>
  <si>
    <t>GEOVANNY FERNANDEZ ARTAVIA</t>
  </si>
  <si>
    <t>JEANNETTE ARIAS CUBILLO</t>
  </si>
  <si>
    <t>JAIRO FRANKLIN TAYLOR MATARRITA</t>
  </si>
  <si>
    <t>OLGA PATRICIA MONCADA LEDEZMA</t>
  </si>
  <si>
    <t>GRACIELA ALEJANDRA GONZALEZ ARRIETA</t>
  </si>
  <si>
    <t>WENDIER MARTINEZ CHAVEZ</t>
  </si>
  <si>
    <t>BERNARDO SOTO VILLAFUERTE</t>
  </si>
  <si>
    <t>JARLIN MARCHENA MARCHENA</t>
  </si>
  <si>
    <t>ADRIANA JIMENEZ GOMEZ</t>
  </si>
  <si>
    <t>IVANNIA LEON DELGADO</t>
  </si>
  <si>
    <t>SANDRA CAMPBELL ROJAS</t>
  </si>
  <si>
    <t>MACDONALD PEREZ BARQUERO</t>
  </si>
  <si>
    <t>GLORIANA HERRERA SANCHO</t>
  </si>
  <si>
    <t>KEILA MORALES BARQUERO</t>
  </si>
  <si>
    <t>CARLOTA CESPEDES RODRIGUEZ</t>
  </si>
  <si>
    <t>MAYRA NAVARRO CARVAJAL</t>
  </si>
  <si>
    <t>DIDIER SEGURA VEGA</t>
  </si>
  <si>
    <t>RICARDO CHACON CHAVARRIA</t>
  </si>
  <si>
    <t>KEYLOR CORTES CORELLA</t>
  </si>
  <si>
    <t>GENER JIMENEZ CHAVARRIA</t>
  </si>
  <si>
    <t>VIVIANA JIMENEZ ALEMAN</t>
  </si>
  <si>
    <t>GREIVIN ARCE CAMPOS</t>
  </si>
  <si>
    <t>SADIE MICHEL REID</t>
  </si>
  <si>
    <t>UNIDAD PEDAGOGICA RIO CUBA</t>
  </si>
  <si>
    <t>DAMARYS SHIRLEY HERNANDEZ CASTRO</t>
  </si>
  <si>
    <t>LAURA SUAREZ BUSTOS</t>
  </si>
  <si>
    <t>I.E.G.B. LIMON 2000</t>
  </si>
  <si>
    <t>LUIS ANGEL PASTOR URBINA</t>
  </si>
  <si>
    <t>FERNANDO MONGE ILAMA</t>
  </si>
  <si>
    <t>RODRIGO FERNANDEZ GONZALEZ</t>
  </si>
  <si>
    <t>GINA ZULAY ALFARO GARETH</t>
  </si>
  <si>
    <t>RUTH ISELA SERRANO LOPEZ</t>
  </si>
  <si>
    <t>HASLY ZUÑIGA BARAHONA</t>
  </si>
  <si>
    <t>CRISTIAN DIAZ VILLARREAL</t>
  </si>
  <si>
    <t>RONULFO SALAZAR ARROYO</t>
  </si>
  <si>
    <t>SANDRA CORDERO CESPEDES</t>
  </si>
  <si>
    <t>LAISY MARJORIE VALLEJOS PARRALES</t>
  </si>
  <si>
    <t>VIVIANA FALLAS MADRIGAL</t>
  </si>
  <si>
    <t>MANUEL EDUARDO CHAVES SANCHEZ</t>
  </si>
  <si>
    <t>AURA ARAYA MADRIGAL</t>
  </si>
  <si>
    <t>JOHNNY LUNA ORDOÑEZ</t>
  </si>
  <si>
    <t>MINOR UREÑA VENEGAS</t>
  </si>
  <si>
    <t>ELBER CHINCHILLA GARCIA</t>
  </si>
  <si>
    <t>EVELIO PARRA ALVARADO</t>
  </si>
  <si>
    <t>ROXANA MORA JIMENEZ</t>
  </si>
  <si>
    <t>LUIS ENRIQUE CALVO GARCIA</t>
  </si>
  <si>
    <t>MARIA DEL MILAGRO CAMPOS VIQUEZ</t>
  </si>
  <si>
    <t>JOSE LAZARO ORTIZ</t>
  </si>
  <si>
    <t>KENDALL FALLAS JIMENEZ</t>
  </si>
  <si>
    <t>MARIA JINETTE MARIN BENAVIDES</t>
  </si>
  <si>
    <t>SOFIA RODRIGUEZ RODRIGUEZ</t>
  </si>
  <si>
    <t>IVANNIA PATRICIA JIMENEZ PORRAS</t>
  </si>
  <si>
    <t>ERIKA SALAS SOTO</t>
  </si>
  <si>
    <t>IDALIE VENEGAS PORRAS</t>
  </si>
  <si>
    <t>SARITA INES MARIN CORDOBA</t>
  </si>
  <si>
    <t>ROSAISELA NELSON HODSON</t>
  </si>
  <si>
    <t>FREDDY GONZALES JIMENEZ</t>
  </si>
  <si>
    <t>IVANNIA REYES ZAMORA</t>
  </si>
  <si>
    <t>RONALD PORRAS ARRIETA</t>
  </si>
  <si>
    <t>HENRY ALBERTO MORA ESPINOZA</t>
  </si>
  <si>
    <t>PATRICIA UGALDE MORALES</t>
  </si>
  <si>
    <t>KATTIA PATRICIA CASTILLO SOLANO</t>
  </si>
  <si>
    <t>YAMILETH SILVA MARTINEZ</t>
  </si>
  <si>
    <t>MARCOS HENRY ESPINOZA GARCIA</t>
  </si>
  <si>
    <t>ALBA IRIS ABARCA LOPEZ</t>
  </si>
  <si>
    <t>JESFFREY MARIO CASTRO VALLADARES</t>
  </si>
  <si>
    <t>ADRIANA HERRERA MEJIAS</t>
  </si>
  <si>
    <t>GERALD ESTEBAN MORA UREÑA</t>
  </si>
  <si>
    <t>EMANUEL AJOY CASTRO</t>
  </si>
  <si>
    <t>YORLENY PADILLA MATARRITA</t>
  </si>
  <si>
    <t>MARTHA VIRGINIA ZELEDON MEZA</t>
  </si>
  <si>
    <t>PATRICIA CORDERO QUIROS</t>
  </si>
  <si>
    <t>MARIELA LEIVA HERRERA</t>
  </si>
  <si>
    <t>UNIDAD PEDAGOGICA JUAN CALDERON VALVERDE</t>
  </si>
  <si>
    <t>CAROLINA JIMENEZ RODRIGUEZ</t>
  </si>
  <si>
    <t>WENDY CRUZ QUESADA</t>
  </si>
  <si>
    <t>ISABEL LOPEZ OBREGON</t>
  </si>
  <si>
    <t>JESSON ALBERTO VALVERDE VASQUEZ</t>
  </si>
  <si>
    <t>CINDY MARIA VARGAS BARBOZA</t>
  </si>
  <si>
    <t>IGNACIO ROBERTO ARAYA SIBAJA</t>
  </si>
  <si>
    <t>MIRIAM JESENIA CHAVARRIA ZELEDON</t>
  </si>
  <si>
    <t>XINIA OREAMUNO ORTEGA</t>
  </si>
  <si>
    <t>ADEMAR UGALDE ESPINOZA</t>
  </si>
  <si>
    <t>GERARDO DIAZ DIAZ</t>
  </si>
  <si>
    <t>GABRIELA SALAZAR QUESADA</t>
  </si>
  <si>
    <t>EDGAR MONTIEL MONGE</t>
  </si>
  <si>
    <t>MARIA MILADY SERRANO CAMPOS</t>
  </si>
  <si>
    <t>GUSTAVO ADOLFO CAMPOS VILLALOBOS</t>
  </si>
  <si>
    <t>EDDIE PORRAS MONTERO</t>
  </si>
  <si>
    <t>LISETH ARIAS CASTILLO</t>
  </si>
  <si>
    <t>FULVIO ROBERTO ESPINOZA SEQUEIRA</t>
  </si>
  <si>
    <t>INGRID MARIA ENRIQUEZ OBANDO</t>
  </si>
  <si>
    <t>DOUGLAS DIAZ VALVERDE</t>
  </si>
  <si>
    <t>OMAR EDUARDO SANCHEZ ACUÑA</t>
  </si>
  <si>
    <t>MINOR GERARDO VARELA ROJAS</t>
  </si>
  <si>
    <t>MILDRED CAMPOS BLANCO</t>
  </si>
  <si>
    <t>RANDALL NAVAS HERRERA</t>
  </si>
  <si>
    <t>LILLIANA MOLINA MUÑOZ</t>
  </si>
  <si>
    <t>LUIS ROBERTO FALLAS MONTOYA</t>
  </si>
  <si>
    <t>FERNANDO CRUZ OBREGON</t>
  </si>
  <si>
    <t>SEIRO OROZCO MUÑOZ</t>
  </si>
  <si>
    <t>LUIS FERNANDO CHAVES VASQUEZ</t>
  </si>
  <si>
    <t>CARLOS FELIX OBANDO FLORES</t>
  </si>
  <si>
    <t>MARIA VANESSA CONTRERAS MENDOZA</t>
  </si>
  <si>
    <t>KAREN PAMELA SUAREZ GODINEZ</t>
  </si>
  <si>
    <t>LILLIAM VARGAS PEREZ</t>
  </si>
  <si>
    <t>KAROL ADRIANA ROJAS PORTILLA</t>
  </si>
  <si>
    <t>GAUDY RODRIGUEZ NOVOA</t>
  </si>
  <si>
    <t>MARIA DEL CARMEN CALDERON SALAS</t>
  </si>
  <si>
    <t>YESENIA VASQUEZ ALFARO</t>
  </si>
  <si>
    <t>ALEXANDER GOMEZ GOMEZ</t>
  </si>
  <si>
    <t>CARMEN LIDIA ARGUELLO AGUILAR</t>
  </si>
  <si>
    <t>GRETTEL ROJAS SOTO</t>
  </si>
  <si>
    <t>JESSICA GARBANZO CAPELLA</t>
  </si>
  <si>
    <t>JESSICA JIMENEZ QUESADA</t>
  </si>
  <si>
    <t>MARIO ESTEBAN MORALES CORDOBA</t>
  </si>
  <si>
    <t>KENYI MARIA JIMENEZ ARIAS</t>
  </si>
  <si>
    <t>MAYRA ALVARADO PICADO</t>
  </si>
  <si>
    <t>GABRIELA MURILLO GONZALEZ</t>
  </si>
  <si>
    <t>ADONAY ZUÑIGA JUAREZ</t>
  </si>
  <si>
    <t>LIDIETH VICTOR GARRO</t>
  </si>
  <si>
    <t>CINDY HERNANDEZ CENTENO</t>
  </si>
  <si>
    <t>YENDRY VINDAS CHINCHILLA</t>
  </si>
  <si>
    <t>ADRIANA MARCELA MARTINEZ SANCHEZ</t>
  </si>
  <si>
    <t>LILLIANA ARIAS RUIZ</t>
  </si>
  <si>
    <t>ROY ANCHIA SOLANO</t>
  </si>
  <si>
    <t>SILVIA GARRO UMAÑA</t>
  </si>
  <si>
    <t>ALEXANDER NUÑEZ CALDERON</t>
  </si>
  <si>
    <t>RAQUEL RAMIREZ RAMIREZ</t>
  </si>
  <si>
    <t>JACKELINE BADILLA ELIZONDO</t>
  </si>
  <si>
    <t>KARLA ALEJANDRA CASCANTE UREÑA</t>
  </si>
  <si>
    <t>NANCY HAZEL JIMENEZ TORRES</t>
  </si>
  <si>
    <t>JANETH GUERRERO BALTODANO</t>
  </si>
  <si>
    <t>YORLENY PEREZ FAJARDO</t>
  </si>
  <si>
    <t>YESSICA ESQUIVEL VASQUEZ</t>
  </si>
  <si>
    <t>OLDEMAR ZUÑIGA DUARTE</t>
  </si>
  <si>
    <t>CESAR CALDERON ORTIZ</t>
  </si>
  <si>
    <t>KENNYA MORALES HERNANDEZ</t>
  </si>
  <si>
    <t>JOSE ANDRES NAJERA ARIAS</t>
  </si>
  <si>
    <t>HENRY SIBAJA CUBERO</t>
  </si>
  <si>
    <t>YANETH ROJAS MENDEZ</t>
  </si>
  <si>
    <t>CLARA HERNANDEZ GAMBOA</t>
  </si>
  <si>
    <t>MARIA ODILIE PADILLA VILLALOBOS</t>
  </si>
  <si>
    <t>WILMER SOLANO LOAIZA</t>
  </si>
  <si>
    <t>SARA EMILIA NUÑEZ SANABRIA</t>
  </si>
  <si>
    <t>JESSIKA AVENDAÑO CARRANZA</t>
  </si>
  <si>
    <t>MARITZA GAITAN GARCIA</t>
  </si>
  <si>
    <t>RUSSELL WILLIAM RUIZ RAMIREZ</t>
  </si>
  <si>
    <t>HENRY VARGAS RODRIGUEZ</t>
  </si>
  <si>
    <t>SEIDY ARIAS DIAZ</t>
  </si>
  <si>
    <t>YORLENY HERNANDEZ ESQUIVEL</t>
  </si>
  <si>
    <t>SAN FRANCISCO DE FLORENCIA</t>
  </si>
  <si>
    <t>YENSI MILIANA PORRAS SANCHEZ</t>
  </si>
  <si>
    <t>I.E.G.B. LA VICTORIA</t>
  </si>
  <si>
    <t>JEANNETTE HUERTAS LOPEZ</t>
  </si>
  <si>
    <t>ANDREA ALFARO CORRALES</t>
  </si>
  <si>
    <t>GREYSIS ARRIETA DIAZ</t>
  </si>
  <si>
    <t>LORENA MENDEZ UMAÑA</t>
  </si>
  <si>
    <t>RANDALL LOPEZ CERDAS</t>
  </si>
  <si>
    <t>GAUY PATRICIA ENRIQUEZ GUEVARA</t>
  </si>
  <si>
    <t>REBECA LILLIANA VARGAS ACOSTA</t>
  </si>
  <si>
    <t>JAVIER ALFONSO RUIZ CONTRERAS</t>
  </si>
  <si>
    <t>MARIAM DANIELA VALVERDE VALVERDE</t>
  </si>
  <si>
    <t>YEIMY LOPEZ GUTIERREZ</t>
  </si>
  <si>
    <t>NATALIA CHAVES SANCHEZ</t>
  </si>
  <si>
    <t>CRISTINA CASTILLO VALVERDE</t>
  </si>
  <si>
    <t>MARIA ALVAREZ CRUZ</t>
  </si>
  <si>
    <t>OXANNA CAROLINA ABURTO ESTRADA</t>
  </si>
  <si>
    <t>RITA MARCELLY UMAÑA VALVERDE</t>
  </si>
  <si>
    <t>UNIDAD PEDAGOGICA HOGAR DE NIÑOS TIA TERE</t>
  </si>
  <si>
    <t>MAINOR GUTIERREZ GONZALEZ</t>
  </si>
  <si>
    <t>OLIVIA BALTODANO ULLOA</t>
  </si>
  <si>
    <t>KINNDLY ACEVEDO DELGADILLO</t>
  </si>
  <si>
    <t>GUILLERMO ORTEGA CHAVARRIA</t>
  </si>
  <si>
    <t>YORLENY CASTRILLO ALEMAN</t>
  </si>
  <si>
    <t>SILVIA GARCIA NAVARRO</t>
  </si>
  <si>
    <t>MARGOT CHAVES AGUILERA</t>
  </si>
  <si>
    <t>GAUDY VARGAS BARBOZA</t>
  </si>
  <si>
    <t>MAUREEN ROJAS SANCHEZ</t>
  </si>
  <si>
    <t>MARIA CHAVES SOLANO</t>
  </si>
  <si>
    <t>MANUEL CAMPOS SOTO</t>
  </si>
  <si>
    <t>KORINA VALVERDE CEDEÑO</t>
  </si>
  <si>
    <t>CINDY VARGAS UREÑA</t>
  </si>
  <si>
    <t>TANNIA UREÑA GODINEZ</t>
  </si>
  <si>
    <t>RICARDO RAMIREZ GATTGENS</t>
  </si>
  <si>
    <t>YAHAIRA MORAGA OBANDO</t>
  </si>
  <si>
    <t>ELIETH STEPHANIE VAZQUEZ MALPICA</t>
  </si>
  <si>
    <t>NANCY MORA VILLEGAS</t>
  </si>
  <si>
    <t>SYLVIA MARIA NUÑEZ CASTILLO</t>
  </si>
  <si>
    <t>CINDY MAXWELL DAVIS</t>
  </si>
  <si>
    <t>HENRY NUÑEZ CHAVES</t>
  </si>
  <si>
    <t>LILLIAM CECILIA SANCHEZ GOMEZ</t>
  </si>
  <si>
    <t>EMMA YARIANIS ARAUZ RODRIGUEZ</t>
  </si>
  <si>
    <t>MARIA VANESA COREA MATARRITA</t>
  </si>
  <si>
    <t>SUSANA CASTRO CAMPOS</t>
  </si>
  <si>
    <t>GIOVANNI MURILLO SAENZ</t>
  </si>
  <si>
    <t>ARELLYS MENDEZ MURILLO</t>
  </si>
  <si>
    <t>MARLEN ILEANA CORONADO GUTIERREZ</t>
  </si>
  <si>
    <t>MONICA GONZALEZ AGÜERO</t>
  </si>
  <si>
    <t>GELIN ARCE MARTINEZ</t>
  </si>
  <si>
    <t>FREDDY GUILLERMO CUAGUIDO</t>
  </si>
  <si>
    <t>GABRIELA ELIZONDO TORRES</t>
  </si>
  <si>
    <t>SUSAN MADRIGAL SANCHEZ</t>
  </si>
  <si>
    <t>KATHERINE JIMENEZ LEZAMA</t>
  </si>
  <si>
    <t>FREDDY SANDI BOLAÑOS</t>
  </si>
  <si>
    <t>KENNETH ANDREY PORRAS MORA</t>
  </si>
  <si>
    <t>MAYRA MORALES FIGUEROA</t>
  </si>
  <si>
    <t>JUAN HIDALGO VALDERRAMOS</t>
  </si>
  <si>
    <t>JEANNETTE VALVERDE CHACON</t>
  </si>
  <si>
    <t>LUPITA CONEJO RODRIGUEZ</t>
  </si>
  <si>
    <t>UNIDAD PEDAGOGICA RIO CELESTE</t>
  </si>
  <si>
    <t>EL CHIRRIPO</t>
  </si>
  <si>
    <t>ALEXANDRA ORTIZ TORRES</t>
  </si>
  <si>
    <t>CARLOS ALBERTO MORA MADRIGAL</t>
  </si>
  <si>
    <t>JESSICA RIVERA AGUILAR</t>
  </si>
  <si>
    <t>ILIANA VALVERDE SOLIS</t>
  </si>
  <si>
    <t>GABRIEL SUAREZ RAMOS</t>
  </si>
  <si>
    <t>CIARA IVETTE MIRANDA LOPEZ</t>
  </si>
  <si>
    <t>MAYRA AGUIRRE HERNANDEZ</t>
  </si>
  <si>
    <t>ZAIDA ORTEGA GARCIA</t>
  </si>
  <si>
    <t>ROXANA DUARTE BERMUDEZ</t>
  </si>
  <si>
    <t>EVELYN SOLANO GUTIERREZ</t>
  </si>
  <si>
    <t>EDDIE FUENTES AZOFEIFA</t>
  </si>
  <si>
    <t>ALINA RODRIGUEZ ALVAREZ</t>
  </si>
  <si>
    <t>ROSAURA BARQUERO SALAZAR</t>
  </si>
  <si>
    <t>FATIMA GUZMAN GUTIERREZ</t>
  </si>
  <si>
    <t>SADY AGUILAR JUAREZ</t>
  </si>
  <si>
    <t>RONALD TORRES ORTIZ</t>
  </si>
  <si>
    <t>FANNY VENEGAS QUESADA</t>
  </si>
  <si>
    <t>YETHSIRA WILSON CASH</t>
  </si>
  <si>
    <t>RUTH DE LOS ANGELES ZAMORA RUIZ</t>
  </si>
  <si>
    <t>ELIZABETH RETANA UMAÑA</t>
  </si>
  <si>
    <t>RICARDO FLORES REYES</t>
  </si>
  <si>
    <t>YESENIA BADILLA CARDENAS</t>
  </si>
  <si>
    <t>NOEMY RIVERA BEITA</t>
  </si>
  <si>
    <t>ANDY CARRANZA PORRAS</t>
  </si>
  <si>
    <t>3168</t>
  </si>
  <si>
    <t>FINCA DOCE</t>
  </si>
  <si>
    <t>KARLA MENA COREA</t>
  </si>
  <si>
    <t>YANY PEREZ CAMPOS</t>
  </si>
  <si>
    <t>KAROLIN JOSETHE ROJAS NUÑEZ</t>
  </si>
  <si>
    <t>XINIA ISABEL SEGURA BLANCO</t>
  </si>
  <si>
    <t>TANNIA KARINA GODINEZ ROCHA</t>
  </si>
  <si>
    <t>CLARIBETH CESPEDES MADRIGAL</t>
  </si>
  <si>
    <t>ANA YENSI QUIROS PEREZ</t>
  </si>
  <si>
    <t>REBECA CABRERA SEGURA</t>
  </si>
  <si>
    <t>KATHIA ELIZONDO MOLINA</t>
  </si>
  <si>
    <t>NITZA RODRIGUEZ ALANIZ</t>
  </si>
  <si>
    <t>YENDRY VANESSA VALVERDE MORA</t>
  </si>
  <si>
    <t>YERLIN SANTANA MARTINEZ</t>
  </si>
  <si>
    <t>LIZBETH LEIVA SEGURA</t>
  </si>
  <si>
    <t>REBECA ARIAS AMADOR</t>
  </si>
  <si>
    <t>24166592/84862810</t>
  </si>
  <si>
    <t>OLDEMAR GUTIERREZ MAYORGA</t>
  </si>
  <si>
    <t>GLENDA ESPINOZA CALDERON</t>
  </si>
  <si>
    <t>SENIA VARGAS MORA</t>
  </si>
  <si>
    <t>KENIA SANCHEZ GUIDO</t>
  </si>
  <si>
    <t>HERENIA ARAUZ VARGAS</t>
  </si>
  <si>
    <t>NATALIA LOPEZ BRICEÑO</t>
  </si>
  <si>
    <t>TANIA ALVARADO FONSECA</t>
  </si>
  <si>
    <t>CARLOS NARANJO BADILLA</t>
  </si>
  <si>
    <t>0858</t>
  </si>
  <si>
    <t>YENDRY MONTENEGRO DIAZ</t>
  </si>
  <si>
    <t>JOHANNA ZAMORA CARDENAS</t>
  </si>
  <si>
    <t>VANESSA FIGUEROA CALDERON</t>
  </si>
  <si>
    <t>CRISTHIAN CESPEDES GODINEZ</t>
  </si>
  <si>
    <t>ILIANA SERRACIN LORIA</t>
  </si>
  <si>
    <t>DINIA LOPEZ NUÑEZ</t>
  </si>
  <si>
    <t>DANNIA QUIROS ALFARO</t>
  </si>
  <si>
    <t>ROBERTO MORALES FERNANDEZ</t>
  </si>
  <si>
    <t>MICHAEL ROBERTO DINARTE GUIDO</t>
  </si>
  <si>
    <t>YERLIN ANDREA JIMENEZ OVARES</t>
  </si>
  <si>
    <t>ABARCA HERNANDEZ KARLA</t>
  </si>
  <si>
    <t>ANA CECILIA FLORES SOTO</t>
  </si>
  <si>
    <t>YENDRY CHAVARRIA GOMEZ</t>
  </si>
  <si>
    <t>JOSE LUIS AZOFEIFA MORA</t>
  </si>
  <si>
    <t>GISSELLE BADILLA GONZALEZ</t>
  </si>
  <si>
    <t>MARLEN RODRIGUEZ VILLEGAS</t>
  </si>
  <si>
    <t>SEIDY BARRANTES RIOS</t>
  </si>
  <si>
    <t>RUBEN NARANJO RAMOS</t>
  </si>
  <si>
    <t>MARIA ELIZABETH BEITA BEITA</t>
  </si>
  <si>
    <t>MARIA JEANNETTE CAMPOS NOGUERA</t>
  </si>
  <si>
    <t>2443</t>
  </si>
  <si>
    <t>PUERTO THIEL</t>
  </si>
  <si>
    <t>EVELYN ADRIANA ROSALES ZUÑIGA</t>
  </si>
  <si>
    <t>PIO MONTEZUMA BEJARANO</t>
  </si>
  <si>
    <t>DIOMEDES ARIEL ESTANLY BEJARANO</t>
  </si>
  <si>
    <t>MARIA FERNANDA PORRAS JIMENEZ</t>
  </si>
  <si>
    <t>MARIA FERNANDA CHACON MORA</t>
  </si>
  <si>
    <t>JULIO CESAR GOMEZ PIÑA</t>
  </si>
  <si>
    <t>GEINER MARIN LEIVA</t>
  </si>
  <si>
    <t>MARIBEL MORA HIDALGO</t>
  </si>
  <si>
    <t>ANDREA PEREZ SIBAJA</t>
  </si>
  <si>
    <t>ALLAN HERNANDEZ AGUERO</t>
  </si>
  <si>
    <t>JUAN JOSE HERNANDEZ HERNANDEZ</t>
  </si>
  <si>
    <t>02630</t>
  </si>
  <si>
    <t>3558</t>
  </si>
  <si>
    <t>KATHERINE PARRA VARGAS</t>
  </si>
  <si>
    <t>CRISTHOFER GRANADOS BERMUDEZ</t>
  </si>
  <si>
    <t>ORLANDO MOYA CAMBRONERO</t>
  </si>
  <si>
    <t>FLORIBETH HERRERA AGUILAR</t>
  </si>
  <si>
    <t>DIANA CAROLINA RODRIGUEZ MATARRITA</t>
  </si>
  <si>
    <t>SIDIANI NAVARRO JIMENEZ</t>
  </si>
  <si>
    <t>MAINOR JAVIER ARGUELLO ABARCA</t>
  </si>
  <si>
    <t>LAYNI JIMENEZ CHAVES</t>
  </si>
  <si>
    <t>KARLA PATRICIA CAMPOS ABADIA</t>
  </si>
  <si>
    <t>RAQUEL ENRIQUEZ CAMARENO</t>
  </si>
  <si>
    <t>LORENA JIMENEZ ELIZONDO</t>
  </si>
  <si>
    <t>JUAN GABRIEL MONGE FLORES</t>
  </si>
  <si>
    <t>MARIA J AGUIRRE GONZALEZ</t>
  </si>
  <si>
    <t>DINIA UGALDE PORRAS</t>
  </si>
  <si>
    <t>ETHEL CORTES VARELA</t>
  </si>
  <si>
    <t>ENID SALAZAR CASTRO</t>
  </si>
  <si>
    <t>ADALBERTO CAMPOS MOLINA</t>
  </si>
  <si>
    <t>UNIDAD PEDAGOGICA LA CRUZ</t>
  </si>
  <si>
    <t>DEIVER BARRANTES ROJAS</t>
  </si>
  <si>
    <t>ROY ACUÑA AGUILAR</t>
  </si>
  <si>
    <t>ARCELIO GARCIA MORALES</t>
  </si>
  <si>
    <t>GIOVANNI MUÑOZ MARTINEZ</t>
  </si>
  <si>
    <t>MARCO ROJAS VARGAS</t>
  </si>
  <si>
    <t>ERICK MONTERO VILLALOBOS</t>
  </si>
  <si>
    <t>CARMEN TAMES BRENES</t>
  </si>
  <si>
    <t>THELMA GONZALEZ VALLE</t>
  </si>
  <si>
    <t>ANA REBECA CABRACA CABRACA</t>
  </si>
  <si>
    <t>XICINIA DE LOS ANGELES RODRIGUEZ CORDERO</t>
  </si>
  <si>
    <t>INDIRA AGUIRRE MONTENEGRO</t>
  </si>
  <si>
    <t>TANNIA PAMELA GONZALEZ JIMENEZ</t>
  </si>
  <si>
    <t>SAN RODRIGUEZ MATAMOROS</t>
  </si>
  <si>
    <t>MARIO PORTILLO MORALES</t>
  </si>
  <si>
    <t>KATTIA BADILLA CARVAJAL</t>
  </si>
  <si>
    <t>MARIANELA JIMENEZ RUIZ</t>
  </si>
  <si>
    <t>LAURA SANDIGO BARRERA</t>
  </si>
  <si>
    <t>YENDRY PATRICIA ESQUIVEL CHACON</t>
  </si>
  <si>
    <t>MIGUEL ISAAC MADRIGAL CHAVES</t>
  </si>
  <si>
    <t>ILEANA ARIAS MORA</t>
  </si>
  <si>
    <t>LEONOR VICTOR SANCHEZ</t>
  </si>
  <si>
    <t>YENCY MIRANDA AGUIRRE</t>
  </si>
  <si>
    <t>2702</t>
  </si>
  <si>
    <t>LA FLORIDA DE ISLA VENADO</t>
  </si>
  <si>
    <t>DENIS LOPEZ GONZALEZ</t>
  </si>
  <si>
    <t>ANDREA CRISTINA VARELA CHAVES</t>
  </si>
  <si>
    <t>CARLOS LUIS QUIROS RAMIREZ</t>
  </si>
  <si>
    <t>SHERRY SANCHEZ ALVAREZ</t>
  </si>
  <si>
    <t>OSCAR ZUÑIGA GOMEZ</t>
  </si>
  <si>
    <t>JULIO CALVO GUIDO</t>
  </si>
  <si>
    <t>DANIEL PICADO LOPEZ</t>
  </si>
  <si>
    <t>MARIVEL CEDEÑO MORA</t>
  </si>
  <si>
    <t>CLARIBEL GAMBOA ARAYA</t>
  </si>
  <si>
    <t>GRETTEL OROZCO DELGADO</t>
  </si>
  <si>
    <t>LANDY ODETTE PICADO NUÑEZ</t>
  </si>
  <si>
    <t>UNIDAD PEDAGOGICA EL TORITO</t>
  </si>
  <si>
    <t>MARIELA ARLEY VEGA</t>
  </si>
  <si>
    <t>GREDYS JOHANNY RODRIGUEZ VILLALTA</t>
  </si>
  <si>
    <t>MARIA GABRIELA CASTRO JIMENEZ</t>
  </si>
  <si>
    <t>EDIS ANDREA MONTERO PORRAS</t>
  </si>
  <si>
    <t>SELVIN FALLAS NUÑEZ</t>
  </si>
  <si>
    <t>BIELKA SHEYLA MORALES SEGURA</t>
  </si>
  <si>
    <t>SAN FRANCISCO DE CAÑO SECO</t>
  </si>
  <si>
    <t>YENDI MUÑOZ ORTIZ</t>
  </si>
  <si>
    <t>NIDIA ALFARO ALPIZAR</t>
  </si>
  <si>
    <t>DANIER MENA MONGE</t>
  </si>
  <si>
    <t>MARIA CRISTINA CASTILLO RUGAMA</t>
  </si>
  <si>
    <t>JOSHARA CLAYTON DAVIS</t>
  </si>
  <si>
    <t>LEONILDA HERNANDEZ CASTRILLO</t>
  </si>
  <si>
    <t>TAMARA OBANDO HIDALGO</t>
  </si>
  <si>
    <t>CHINAKICHA</t>
  </si>
  <si>
    <t>ESTEBAN RIVERA FERNANDEZ</t>
  </si>
  <si>
    <t>CARLOS HIDALGO LEIVA</t>
  </si>
  <si>
    <t>KEINA CALDERON PEREZ</t>
  </si>
  <si>
    <t>INGRID MARCELA CABEZAS VASQUEZ</t>
  </si>
  <si>
    <t>MARIA FERNANDA MADRIGAL GUIDO</t>
  </si>
  <si>
    <t>MARIO BAÑEZ CAMACHO</t>
  </si>
  <si>
    <t>1999</t>
  </si>
  <si>
    <t>EL SITIO DE LAS ABRAS</t>
  </si>
  <si>
    <t>LAS ABRAS</t>
  </si>
  <si>
    <t>ROXANA ROJAS NAVARRO</t>
  </si>
  <si>
    <t>5006</t>
  </si>
  <si>
    <t>LA PLAZA</t>
  </si>
  <si>
    <t>OSCAR PEREZ ALVAREZ</t>
  </si>
  <si>
    <t>03963</t>
  </si>
  <si>
    <t>5036</t>
  </si>
  <si>
    <t>ENRIQUE ARIAS ZUÑIGA</t>
  </si>
  <si>
    <t>ANA YANCI CASTILLO CASTILLO</t>
  </si>
  <si>
    <t>KARLET RUIZ GARCIA</t>
  </si>
  <si>
    <t>JEIMMY VIZCAINO SOLIS</t>
  </si>
  <si>
    <t>GIOVANNI CALDERON MORA</t>
  </si>
  <si>
    <t>DELIA SALINAS ALFARO</t>
  </si>
  <si>
    <t>RAQUEL TORUÑO JIMENEZ</t>
  </si>
  <si>
    <t>FIDEL MURCIA AGUILAR</t>
  </si>
  <si>
    <t>BRAYAN MENDEZ MONTERO</t>
  </si>
  <si>
    <t>MARIEL ALFARO CORRALES</t>
  </si>
  <si>
    <t>JOSE ANTONIO ORTEGA MORA</t>
  </si>
  <si>
    <t>I.E.G.B. NUESTRA SEÑORA DE SION</t>
  </si>
  <si>
    <t>ANA YENCY ALVARADO SOLANO</t>
  </si>
  <si>
    <t>LAURA DANIELA SIRIAS CORTES</t>
  </si>
  <si>
    <t>YAZMIN GARCIA ARREDONDO</t>
  </si>
  <si>
    <t>ELIANA MELISSA NAVARRO VALVERDE</t>
  </si>
  <si>
    <t>MEYLIN ESPINOZA TOLEDO</t>
  </si>
  <si>
    <t>GAMALIEL PARRALES AGUIRRE</t>
  </si>
  <si>
    <t>LAUREN ANDREA LOPEZ JAEN</t>
  </si>
  <si>
    <t>BARRIO BLANCO</t>
  </si>
  <si>
    <t>LAURA MARIA VALVERDE SEGURA</t>
  </si>
  <si>
    <t>SARA GONZALEZ FERNANDEZ</t>
  </si>
  <si>
    <t>ALEJANDRO GAMBOA MENA</t>
  </si>
  <si>
    <t>JACQUELINE TELLEZ VARGAS</t>
  </si>
  <si>
    <t>ALBA ROSA SEGURA MORALES</t>
  </si>
  <si>
    <t>03229</t>
  </si>
  <si>
    <t>6394</t>
  </si>
  <si>
    <t>BISÖLA</t>
  </si>
  <si>
    <t>BUTUBATA</t>
  </si>
  <si>
    <t>ROGELIO GILBERTO CHAVES MORALES</t>
  </si>
  <si>
    <t>6395</t>
  </si>
  <si>
    <t>JÄBËJUKTÖ</t>
  </si>
  <si>
    <t>BAJO PIEDRA MESA DE ALTO TELIRE</t>
  </si>
  <si>
    <t>FARLIN DANIEL ZUÑIGA HIDALGO</t>
  </si>
  <si>
    <t>22001154/88413109</t>
  </si>
  <si>
    <t>CRISEIDA ARGUEDAS SEQUEIRA</t>
  </si>
  <si>
    <t>ANA MARGARITA SANCHEZ MORALES</t>
  </si>
  <si>
    <t>LLINETH FRANCINY ARRIETA RUIZ</t>
  </si>
  <si>
    <t>JESSICA VEGA BENAVIDES</t>
  </si>
  <si>
    <t>YADIRIS RAMIREZ LOPEZ</t>
  </si>
  <si>
    <t>DENIA MARIA MORA RAMIREZ</t>
  </si>
  <si>
    <t>KATTIA CHAVARRIA RUIZ</t>
  </si>
  <si>
    <t>YERLIN GARCIA REYES</t>
  </si>
  <si>
    <t>UNIDAD PEDAGOGICA BAJOS DE TORO AMARILLO</t>
  </si>
  <si>
    <t>REBECA MORALES CARVAJAL</t>
  </si>
  <si>
    <t>KARLA SEGURA HIDALGO</t>
  </si>
  <si>
    <t>JUAN CARLOS VILLALOBOS GUZMAN</t>
  </si>
  <si>
    <t>MARICELA SALAS RODRIGUEZ</t>
  </si>
  <si>
    <t>NOEMY LOURDES SANDI JIMENEZ</t>
  </si>
  <si>
    <t>JENNY CASTRO CHACON</t>
  </si>
  <si>
    <t>DIANA QUESADA ACUÑA</t>
  </si>
  <si>
    <t>MARIA DE LOS ANGELES DIAZ REYES</t>
  </si>
  <si>
    <t>NIDIA LINETH CASTILLO ULLOA</t>
  </si>
  <si>
    <t>MELANY BEATRIZ LAGO BARRIOS</t>
  </si>
  <si>
    <t>SHIRLEY SCHLEMIEN MARTINEZ</t>
  </si>
  <si>
    <t>VIANNI PRADO PRADO</t>
  </si>
  <si>
    <t>ROGER REYES HERNANDEZ.</t>
  </si>
  <si>
    <t>MARCO MORA JIMENEZ</t>
  </si>
  <si>
    <t>3221</t>
  </si>
  <si>
    <t>GABRIEL EMILIO MORA MONGE</t>
  </si>
  <si>
    <t>JESSICA MORA SEGURA</t>
  </si>
  <si>
    <t>KATTIA NAVARRO NAVARRO</t>
  </si>
  <si>
    <t>HERIBERTO ARLEY VARGAS</t>
  </si>
  <si>
    <t>NELSY DORIANA PICADO VILLALOBOS</t>
  </si>
  <si>
    <t>YEREMY GONZALO FALLAS</t>
  </si>
  <si>
    <t>XINIA PAISANO OBREGON</t>
  </si>
  <si>
    <t>MAYRA RODRIGUEZ CORTES</t>
  </si>
  <si>
    <t>ZEBEDEO GARCIA HERRERA</t>
  </si>
  <si>
    <t>TATIANA ISABEL ULLOA PORRAS</t>
  </si>
  <si>
    <t>ELMER EDUARDO CALVO PERAZA</t>
  </si>
  <si>
    <t>SILVIA ESQUIVEL JIMENEZ</t>
  </si>
  <si>
    <t>GENESIS JIMENEZ GUERRERO</t>
  </si>
  <si>
    <t>GUIDO ALBERTO NAVARRO CASCANTE</t>
  </si>
  <si>
    <t>KARLA VANESSA ALVAREZ SOLORZANO</t>
  </si>
  <si>
    <t>GEINER GRANADOS DURAN</t>
  </si>
  <si>
    <t>1878</t>
  </si>
  <si>
    <t>MARIA JOSE MONGE NAVARRO</t>
  </si>
  <si>
    <t>1735</t>
  </si>
  <si>
    <t>ALBA CECILIA BARBOZA FLORES</t>
  </si>
  <si>
    <t>0560</t>
  </si>
  <si>
    <t>LILLIANA CALDERON HIDALGO</t>
  </si>
  <si>
    <t>MARLON BARRANTES BROWN</t>
  </si>
  <si>
    <t>DAGOBERTO MARIN ARGUEDAS</t>
  </si>
  <si>
    <t>JONATHAN RIOS CHAVES</t>
  </si>
  <si>
    <t>ANTHONY MACOTELO JUAREZ</t>
  </si>
  <si>
    <t>2799</t>
  </si>
  <si>
    <t>GIGANTE</t>
  </si>
  <si>
    <t>SHEILA ZUÑIGA OBANDO</t>
  </si>
  <si>
    <t>JOSHUA VILLALOBOS SANCHO</t>
  </si>
  <si>
    <t>ZENEIDA HURTECHO MAYORGA</t>
  </si>
  <si>
    <t>4955</t>
  </si>
  <si>
    <t>ANA LOLITA CASTILLO MURILLO</t>
  </si>
  <si>
    <t>CINDY ELENA RODRIGUEZ SIBAJA</t>
  </si>
  <si>
    <t>YORLENY TORRES ARAYA</t>
  </si>
  <si>
    <t>2035</t>
  </si>
  <si>
    <t>EVELYN VELASQUEZ GALBAN</t>
  </si>
  <si>
    <t>VITINIA SALAZAR ORTIZ</t>
  </si>
  <si>
    <t>MARGARITA OBANDO MADRIZ</t>
  </si>
  <si>
    <t>KARLA MEJIAS JIMENEZ</t>
  </si>
  <si>
    <t>REBECA CESPEDES NUÑEZ</t>
  </si>
  <si>
    <t>ISABEL MORALES SOTO</t>
  </si>
  <si>
    <t>JEUDY GUTIERREZ MONTEZUMA</t>
  </si>
  <si>
    <t>KARLA CHINCHILLA PEREZ</t>
  </si>
  <si>
    <t>KAREN ZUÑIGA MONGE</t>
  </si>
  <si>
    <t>LUISA MORA ELIZONDO</t>
  </si>
  <si>
    <t>GAMALOTILLO UNO</t>
  </si>
  <si>
    <t>YORLENY SALAZAR UREÑA</t>
  </si>
  <si>
    <t>JORLEY MARIANY MORALES ELIZONDO</t>
  </si>
  <si>
    <t>DIEGO ORTIZ RUIZ</t>
  </si>
  <si>
    <t>CRISTINA MORALES CAMPOS</t>
  </si>
  <si>
    <t>2317</t>
  </si>
  <si>
    <t>LISBANYA MARIA BRENES</t>
  </si>
  <si>
    <t>MARGARITA MORALES GAMBOA</t>
  </si>
  <si>
    <t>MARIA ELENA FERNANDEZ UREÑA</t>
  </si>
  <si>
    <t>2827</t>
  </si>
  <si>
    <t>LAS VENTANAS</t>
  </si>
  <si>
    <t>JUAN MIGUEL CUBILLO DELGADO</t>
  </si>
  <si>
    <t>5534</t>
  </si>
  <si>
    <t>CEDRAL ARRIBA</t>
  </si>
  <si>
    <t>MELIDA BADILLA CARMONA</t>
  </si>
  <si>
    <t>FREYSEL LEZCANO RODRIGUEZ</t>
  </si>
  <si>
    <t>2488</t>
  </si>
  <si>
    <t>VANESSA CAMPOS CHAVES</t>
  </si>
  <si>
    <t>STEFANIE NUÑEZ OVARES</t>
  </si>
  <si>
    <t>3228</t>
  </si>
  <si>
    <t>IGNACIO ZELAYA ZELAYA</t>
  </si>
  <si>
    <t>02825</t>
  </si>
  <si>
    <t>OLGA MUÑOZ</t>
  </si>
  <si>
    <t>VERONICA CASTRO VALVERDE</t>
  </si>
  <si>
    <t>GRETTEL ROCHA ESPINOZA</t>
  </si>
  <si>
    <t>3514</t>
  </si>
  <si>
    <t>LA UNION RIO PERLA</t>
  </si>
  <si>
    <t>UNION RIO PERLA</t>
  </si>
  <si>
    <t>JOSE ALEJANDRO LOPEZ NUÑEZ</t>
  </si>
  <si>
    <t>MAYRA GABRIELA CALVO SANCHEZ</t>
  </si>
  <si>
    <t>MARIA GABRIELA CALDERON CORTES</t>
  </si>
  <si>
    <t>KAREN ARROYO PORRAS</t>
  </si>
  <si>
    <t>3284</t>
  </si>
  <si>
    <t>CARMEN GUADAMUZ AVENDAÑO</t>
  </si>
  <si>
    <t>3462</t>
  </si>
  <si>
    <t>LA PASCUA</t>
  </si>
  <si>
    <t>PASCUA</t>
  </si>
  <si>
    <t>DINIA ANDREA SOLANO SEGURA</t>
  </si>
  <si>
    <t>0842</t>
  </si>
  <si>
    <t>03991</t>
  </si>
  <si>
    <t>1431</t>
  </si>
  <si>
    <t>SAN ALEJO</t>
  </si>
  <si>
    <t>LILLIAM CHACON SALAS</t>
  </si>
  <si>
    <t>LORENA REYES ZUÑIGA</t>
  </si>
  <si>
    <t>LIDIA CHAVES HERRERA</t>
  </si>
  <si>
    <t>YEILYN MARIA ARCE ESQUIVEL</t>
  </si>
  <si>
    <t>04022</t>
  </si>
  <si>
    <t>0795</t>
  </si>
  <si>
    <t>EUSENITH SALAS CHIROLDES</t>
  </si>
  <si>
    <t>ARIANA GABRIELA ORTEGA PASTRAN</t>
  </si>
  <si>
    <t>IVANNIA SERRANO ZUÑIGA</t>
  </si>
  <si>
    <t>ALEJANDRA MORA GAMBOA</t>
  </si>
  <si>
    <t>3670</t>
  </si>
  <si>
    <t>COOPEMALANGA</t>
  </si>
  <si>
    <t>SIGIFREDO HERNANDEZ VILLALOBOS</t>
  </si>
  <si>
    <t>YARELYN MORA ROJAS</t>
  </si>
  <si>
    <t>RANDALL ALBERTO HERRERA ARROYO</t>
  </si>
  <si>
    <t>ALLAN ANTONIO GUTIERREZ MORA</t>
  </si>
  <si>
    <t>JIRLENI MADRIGAL FERNANDEZ</t>
  </si>
  <si>
    <t>YESENIA PADILLA GALAGARZA</t>
  </si>
  <si>
    <t>YARIELA HERRERA VALERIO</t>
  </si>
  <si>
    <t>04203</t>
  </si>
  <si>
    <t>2998</t>
  </si>
  <si>
    <t>CACORAGUA</t>
  </si>
  <si>
    <t>ALTOS DE ABROJO</t>
  </si>
  <si>
    <t>OSCAR DANIEL FALLAS NARANJO</t>
  </si>
  <si>
    <t>STEPHANIE MONTERO MENDEZ</t>
  </si>
  <si>
    <t>ANA VICTORIA VARGAS ABARCA</t>
  </si>
  <si>
    <t>MARIA ELENA JIRON MORA</t>
  </si>
  <si>
    <t>JAIZEL IVANNIA GOMEZ HUERTAS</t>
  </si>
  <si>
    <t>ROSIBEL SALAS STELLER</t>
  </si>
  <si>
    <t>KIMBERLY SALAZAR ARCE</t>
  </si>
  <si>
    <t>3149</t>
  </si>
  <si>
    <t>ZULAY ADRIANA JIMENEZ JAEN</t>
  </si>
  <si>
    <t>5529</t>
  </si>
  <si>
    <t>LOS PLANCITOS</t>
  </si>
  <si>
    <t>APOLANIA BEJARANO BEJARANO</t>
  </si>
  <si>
    <t>6397</t>
  </si>
  <si>
    <t>BLEITÖ</t>
  </si>
  <si>
    <t>ALTO BLEY DE ALTO TELIRE</t>
  </si>
  <si>
    <t>JOSE ATENCIO CABALLERO</t>
  </si>
  <si>
    <t>2484</t>
  </si>
  <si>
    <t>MILY LORENA JIMENEZ PEREZ</t>
  </si>
  <si>
    <t>2942</t>
  </si>
  <si>
    <t>LA HIERBA</t>
  </si>
  <si>
    <t>PATRICIA VALVERDE NAVARRO</t>
  </si>
  <si>
    <t>02638</t>
  </si>
  <si>
    <t>0611</t>
  </si>
  <si>
    <t>BAJO BADILLA</t>
  </si>
  <si>
    <t>BAJO LOS BADILLA</t>
  </si>
  <si>
    <t>JOHANNA SANCHEZ PALMA</t>
  </si>
  <si>
    <t>00302</t>
  </si>
  <si>
    <t>0695</t>
  </si>
  <si>
    <t>SANDRA LISETTE MORA CHAVES</t>
  </si>
  <si>
    <t>04293</t>
  </si>
  <si>
    <t>0760</t>
  </si>
  <si>
    <t>03279</t>
  </si>
  <si>
    <t>0896</t>
  </si>
  <si>
    <t>SAN ANDRES DE TERRABA</t>
  </si>
  <si>
    <t>HUGO STEVEN CASTRO NAJERA</t>
  </si>
  <si>
    <t>04295</t>
  </si>
  <si>
    <t>0978</t>
  </si>
  <si>
    <t>EDITH JOHANNA RIOS MENDEZ</t>
  </si>
  <si>
    <t>2154</t>
  </si>
  <si>
    <t>LA PLATANERA</t>
  </si>
  <si>
    <t>EMMANUEL CAMPOS LEDEZMA</t>
  </si>
  <si>
    <t>1374</t>
  </si>
  <si>
    <t>POTRERILLOS</t>
  </si>
  <si>
    <t>ANGELICA RODRIGUEZ GONZALEZ</t>
  </si>
  <si>
    <t>1392</t>
  </si>
  <si>
    <t>EMILIA CABRERA GUTIERREZ</t>
  </si>
  <si>
    <t>1474</t>
  </si>
  <si>
    <t>04303</t>
  </si>
  <si>
    <t>1380</t>
  </si>
  <si>
    <t>DOS AGUAS</t>
  </si>
  <si>
    <t>1462</t>
  </si>
  <si>
    <t>CANANEO</t>
  </si>
  <si>
    <t>WENDY CHACON CASTRO</t>
  </si>
  <si>
    <t>04305</t>
  </si>
  <si>
    <t>1495</t>
  </si>
  <si>
    <t>QUIJONGO</t>
  </si>
  <si>
    <t>TERRANOVA</t>
  </si>
  <si>
    <t>04306</t>
  </si>
  <si>
    <t>3451</t>
  </si>
  <si>
    <t>SAN CECILIO</t>
  </si>
  <si>
    <t>JENNIFER BALTODANO AMPIE</t>
  </si>
  <si>
    <t>04307</t>
  </si>
  <si>
    <t>3707</t>
  </si>
  <si>
    <t>ERICKA FALLAS MOLINA</t>
  </si>
  <si>
    <t>3711</t>
  </si>
  <si>
    <t>CERROS ARRIBA</t>
  </si>
  <si>
    <t>DAVID ALVARADO DUARTE</t>
  </si>
  <si>
    <t>0732</t>
  </si>
  <si>
    <t>ALTO DE LAS MORAS</t>
  </si>
  <si>
    <t>ANDREA MARIELA LAZARO MORALES</t>
  </si>
  <si>
    <t>2610</t>
  </si>
  <si>
    <t>I.D.A. ASENTAMIENTO NUEVO ARENAL</t>
  </si>
  <si>
    <t>ASENTAMIENTO NUEVO ARENAL</t>
  </si>
  <si>
    <t>LUCIA ZAMORA MATAMOROS</t>
  </si>
  <si>
    <t>1655</t>
  </si>
  <si>
    <t>SANTA TERESA NORTE</t>
  </si>
  <si>
    <t>MARTHA IRIS RUIZ FEDERI</t>
  </si>
  <si>
    <t>01153</t>
  </si>
  <si>
    <t>2629</t>
  </si>
  <si>
    <t>6144</t>
  </si>
  <si>
    <t>TAKLAK YAKA</t>
  </si>
  <si>
    <t>MANTECO</t>
  </si>
  <si>
    <t>6560</t>
  </si>
  <si>
    <t>NIDIA HIDALGO OBANDO</t>
  </si>
  <si>
    <t>-sin Código Presupuestario-</t>
  </si>
  <si>
    <t>CAP CASITA DEL ARBOL PREESCOLAR</t>
  </si>
  <si>
    <t>CENTRO DE DESARROLLO INTEGRAL PARA EL NIÑO Y LA NIÑA CEDEIN</t>
  </si>
  <si>
    <t>CENTRO DE ENSEÑANZA SUEÑOS EDUCATIVOS</t>
  </si>
  <si>
    <t>CENTRO EDUCATIVO ADONAI</t>
  </si>
  <si>
    <t>CENTRO EDUCATIVO CIAN</t>
  </si>
  <si>
    <t>CENTRO INFANTIL BILINGÜE MUNDO DE COLORES</t>
  </si>
  <si>
    <t>COLEGIO CIENTIFICO BILINGÜE REINA DE LOS ANGELES</t>
  </si>
  <si>
    <t>COLEGIO NUESTRA SEÑORA DEL PILAR</t>
  </si>
  <si>
    <t>COLEGIO SAN BENEDICTO</t>
  </si>
  <si>
    <t>CREATIVE HANDS MONTESSORI KINDER&amp;DAYCARE-SJC-</t>
  </si>
  <si>
    <t>04285</t>
  </si>
  <si>
    <t>EBENEZER CENTRO EDUCATIVO ADVENTISTA DE LIBERIA</t>
  </si>
  <si>
    <t>JARDIN DE NIÑOS EUPI LA LECHUZA</t>
  </si>
  <si>
    <t>JARDIN DE NIÑOS Y NIÑAS ESTRELLITAS LUMINOSAS</t>
  </si>
  <si>
    <t>KIWI LEARNING CENTRE AND FRANZ LISZT SCHULE</t>
  </si>
  <si>
    <t>LITTLE WONDERS PRESCHOOL AND DAY CARE</t>
  </si>
  <si>
    <t>04286</t>
  </si>
  <si>
    <t>PASITOS CREATIVOS</t>
  </si>
  <si>
    <t>SAINT MARY PRIMARY SCHOOL</t>
  </si>
  <si>
    <t>KATIA GABRIELA ALFARO ZUÑIGA</t>
  </si>
  <si>
    <t>PAOLA REDONDO SIERRA</t>
  </si>
  <si>
    <t>SILVIA MADRIGAL MORA</t>
  </si>
  <si>
    <t>VALERIE VALVERDE SAUREZ</t>
  </si>
  <si>
    <t>MARCO JIMENEZ FERNANDEZ</t>
  </si>
  <si>
    <t>CRISTINA MENENDEZ MUÑOZ</t>
  </si>
  <si>
    <t>MARIA DE LOS ANGELES GAITAN ALFARO</t>
  </si>
  <si>
    <t>ELIZABETH ZUÑIGA CERVANTES</t>
  </si>
  <si>
    <t>NATALIE MATA TENCIO</t>
  </si>
  <si>
    <t>SUZETTE DYALA ESPINOZA FUENTES</t>
  </si>
  <si>
    <t>LUIS ALEJANDRO CAMACHO RODRIGUEZ</t>
  </si>
  <si>
    <t>VICTORIA EMERITA VENEGAS CALDERON</t>
  </si>
  <si>
    <t>ROCIO MASIS PEREIRA</t>
  </si>
  <si>
    <t>GERARDO A. MATARRITA FONSECA</t>
  </si>
  <si>
    <t>ALLAN SOLANO SALAZAR</t>
  </si>
  <si>
    <t>SILVIA CAMBRONERO MORAGA</t>
  </si>
  <si>
    <t>PIUS GRAF STUDER</t>
  </si>
  <si>
    <t>ANDREA RETANA PADILLA</t>
  </si>
  <si>
    <t>ORLANDO DE LA O CASTAÑEDA</t>
  </si>
  <si>
    <t>MARIA MILAGROS RODRIGUEZ FUENTES</t>
  </si>
  <si>
    <t>ELSIE MARIA RAMOS VARGAS</t>
  </si>
  <si>
    <t>ANGIE RODRIGUEZ ALVARADO</t>
  </si>
  <si>
    <t>GUADALUPE PIEDRA QUIROS</t>
  </si>
  <si>
    <t>ENY SANCHEZ SALAS / KARLA JIMENEZ PORRAS</t>
  </si>
  <si>
    <t>NERY CORDOBA OBANDO</t>
  </si>
  <si>
    <t>INGRID MIRANDA BARRANTES</t>
  </si>
  <si>
    <t>ALBERTO ROJAS BERNINI</t>
  </si>
  <si>
    <t>JAIRO JUAREZ RAMIREZ</t>
  </si>
  <si>
    <t>IRIS PATRICIA ZAMORA BORLOZ</t>
  </si>
  <si>
    <t>EIDA ARCE CHAVARRIA</t>
  </si>
  <si>
    <t>ADRIANA CALVO BARRANTES</t>
  </si>
  <si>
    <t>EMILY MARQUES</t>
  </si>
  <si>
    <t>VANESSA ARIAS RETANA</t>
  </si>
  <si>
    <t>IRMA MARIA HERRERA VARGAS</t>
  </si>
  <si>
    <t>SANDRA EUGENIA JIMENEZ BRENES</t>
  </si>
  <si>
    <t>SOR MARTA MAGDALENA CASTRO MURILLO</t>
  </si>
  <si>
    <t>HANNIA BEATRIZ ARAYA ABARCA</t>
  </si>
  <si>
    <t>SAN RAMON CENTRO</t>
  </si>
  <si>
    <t>MARTIN GONZALEZ ROMERO</t>
  </si>
  <si>
    <t>SHARON CASTRO ROJAS</t>
  </si>
  <si>
    <t>ANAYANSI VIQUEZ GARCIA</t>
  </si>
  <si>
    <t>KAROL SALMERON RODRIGUEZ</t>
  </si>
  <si>
    <t>TATIANA MONTERREY SAENZ</t>
  </si>
  <si>
    <t>SANGARVEY ROJAS</t>
  </si>
  <si>
    <t>LIGIA CECILIA GONZALEZ ARIAS</t>
  </si>
  <si>
    <t>FIORELLA CHEVEZ ARCE</t>
  </si>
  <si>
    <t>JENNY CONEJO MORENO</t>
  </si>
  <si>
    <t>ERIKA ROLDAN VARGAS</t>
  </si>
  <si>
    <t>SANTIAGO DELGADO MADRIGAL</t>
  </si>
  <si>
    <t>KIMBERLY FONSECA ARGUELLO</t>
  </si>
  <si>
    <t>CAROLINA QUESADA MONGE</t>
  </si>
  <si>
    <t>ADRIANA CECILIA MONGE QUIROS</t>
  </si>
  <si>
    <t>LAURA MARIA LEMUS ZAMORA</t>
  </si>
  <si>
    <t>ROSA CUBERO MURILLO</t>
  </si>
  <si>
    <t>THARA VILLEGAS BONILLA</t>
  </si>
  <si>
    <t>26370300/70119092</t>
  </si>
  <si>
    <t>ARIELA FLORES MORA</t>
  </si>
  <si>
    <t>HELEN BOLAÑOS MORERA</t>
  </si>
  <si>
    <t>KARLA ALVARADO CORELLA</t>
  </si>
  <si>
    <t>BEATRIZ NUÑEZ BOLAÑOS</t>
  </si>
  <si>
    <t>04408</t>
  </si>
  <si>
    <t>DAYANA MARIA VARGAS ALFARO</t>
  </si>
  <si>
    <t>SAN JUAN DE QUESADA</t>
  </si>
  <si>
    <t>LAVINIA GONZALEZ CARVAJAL</t>
  </si>
  <si>
    <t>ALEJANDRA MORERA VILLEGAS</t>
  </si>
  <si>
    <t>CAROLINA VIQUEZ LOPEZ</t>
  </si>
  <si>
    <t>YANCY ALEJANDRA ROMAN HIDALGO</t>
  </si>
  <si>
    <t>NIPERTE</t>
  </si>
  <si>
    <t>CUIDO</t>
  </si>
  <si>
    <t>CECUDI JACO</t>
  </si>
  <si>
    <t>JARDIN INFANTIL HOGAR MADRE MARCELINA</t>
  </si>
  <si>
    <t>CEN CINAI</t>
  </si>
  <si>
    <t>CEN CINAI SAN MARTIN</t>
  </si>
  <si>
    <t>CECUDI TIRRASES CENTRO</t>
  </si>
  <si>
    <t>DENNIA GONZALEZ BARBOZA</t>
  </si>
  <si>
    <t>RED CUIDO-TEODORO PICADO MICHALSKY-CECUDI UPALA</t>
  </si>
  <si>
    <t>DON CHU</t>
  </si>
  <si>
    <t>04283</t>
  </si>
  <si>
    <t>RED CUIDO-TEODORO PICADO MICHALSKY-CEN CINAI</t>
  </si>
  <si>
    <t>GUARARÌ</t>
  </si>
  <si>
    <t>04316</t>
  </si>
  <si>
    <t>Nombre de la Red de Cuido:</t>
  </si>
  <si>
    <t>Grooming</t>
  </si>
  <si>
    <t>Sexting</t>
  </si>
  <si>
    <t>Ciberacoso o Ciberbullying</t>
  </si>
  <si>
    <t>Incitación de conductas dañinas</t>
  </si>
  <si>
    <t>Sextorsión</t>
  </si>
  <si>
    <t>Movimientos de Matrícula</t>
  </si>
  <si>
    <t>(No incluir los estudiantes Excluidos por motivos de trabajo)</t>
  </si>
  <si>
    <t>MOVIMIENTOS DE MATRÍCULA</t>
  </si>
  <si>
    <t>No</t>
  </si>
  <si>
    <r>
      <t xml:space="preserve">“La información aquí certificada por el Director del Centro Educativo la hace bajo la fe y la palabra de certeza, conociendo que cualquier inexactitud o falsedad estaría incurriendo en las responsabilidades administrativas disciplinarias, sin perjuicio de las acciones civiles”. </t>
    </r>
    <r>
      <rPr>
        <sz val="10"/>
        <rFont val="Carlito"/>
        <family val="2"/>
      </rPr>
      <t>Legislación vinculante a la legitimidad de la información: Ley de Administración Pública (Artículo 4 y 65), Estatuto de Servicio Civil (Artículo 39), Ley de Control Interno (Artículo 39) y Ley Contra la Corrupción y el Enriquecimiento Ilícito en la Función Pública (Artículo 3).</t>
    </r>
  </si>
  <si>
    <r>
      <t xml:space="preserve">ESTUDIANTES </t>
    </r>
    <r>
      <rPr>
        <b/>
        <u val="double"/>
        <sz val="14"/>
        <rFont val="Carlito"/>
        <family val="2"/>
      </rPr>
      <t>MENORES DE 18 AÑOS</t>
    </r>
    <r>
      <rPr>
        <b/>
        <sz val="14"/>
        <rFont val="Carlito"/>
        <family val="2"/>
      </rPr>
      <t xml:space="preserve"> QUE ESTUDIAN Y TRABAJAN </t>
    </r>
    <r>
      <rPr>
        <b/>
        <vertAlign val="superscript"/>
        <sz val="14"/>
        <rFont val="Carlito"/>
        <family val="2"/>
      </rPr>
      <t>1/</t>
    </r>
  </si>
  <si>
    <r>
      <t xml:space="preserve">Actividad Realizada
</t>
    </r>
    <r>
      <rPr>
        <b/>
        <i/>
        <sz val="10"/>
        <color indexed="8"/>
        <rFont val="Carlito"/>
        <family val="2"/>
      </rPr>
      <t xml:space="preserve">(Si un alumno o alumna realiza más de una actividad, por ejemplo Agricultura y Ganadería, 
registrarlo en cada una de las actividades)                                 </t>
    </r>
  </si>
  <si>
    <r>
      <t xml:space="preserve">1.  </t>
    </r>
    <r>
      <rPr>
        <sz val="11"/>
        <color indexed="8"/>
        <rFont val="Carlito"/>
        <family val="2"/>
      </rPr>
      <t>Actividades Domésticas (en el hogar -no formativas-)</t>
    </r>
  </si>
  <si>
    <r>
      <t xml:space="preserve">2.  </t>
    </r>
    <r>
      <rPr>
        <sz val="11"/>
        <color indexed="8"/>
        <rFont val="Carlito"/>
        <family val="2"/>
      </rPr>
      <t>Actividades Domésticas (en hogares de terceros)</t>
    </r>
  </si>
  <si>
    <r>
      <t xml:space="preserve">3. </t>
    </r>
    <r>
      <rPr>
        <sz val="11"/>
        <color indexed="8"/>
        <rFont val="Carlito"/>
        <family val="2"/>
      </rPr>
      <t xml:space="preserve"> Agricultura</t>
    </r>
  </si>
  <si>
    <r>
      <t xml:space="preserve">4.  </t>
    </r>
    <r>
      <rPr>
        <sz val="11"/>
        <color indexed="8"/>
        <rFont val="Carlito"/>
        <family val="2"/>
      </rPr>
      <t>Ganadería, Lecherías, Granjas Avícolas</t>
    </r>
  </si>
  <si>
    <r>
      <t xml:space="preserve">5.  </t>
    </r>
    <r>
      <rPr>
        <sz val="11"/>
        <color indexed="8"/>
        <rFont val="Carlito"/>
        <family val="2"/>
      </rPr>
      <t>Pesca y actividades asociadas (incluye extracción de moluscos)</t>
    </r>
  </si>
  <si>
    <r>
      <t xml:space="preserve">6.  </t>
    </r>
    <r>
      <rPr>
        <sz val="11"/>
        <color indexed="8"/>
        <rFont val="Carlito"/>
        <family val="2"/>
      </rPr>
      <t>Construcción</t>
    </r>
  </si>
  <si>
    <r>
      <t>7.</t>
    </r>
    <r>
      <rPr>
        <b/>
        <sz val="11"/>
        <color indexed="8"/>
        <rFont val="Carlito"/>
        <family val="2"/>
      </rPr>
      <t xml:space="preserve"> </t>
    </r>
    <r>
      <rPr>
        <sz val="11"/>
        <color indexed="8"/>
        <rFont val="Carlito"/>
        <family val="2"/>
      </rPr>
      <t>Ferias del agricultor</t>
    </r>
  </si>
  <si>
    <r>
      <t xml:space="preserve">8.  </t>
    </r>
    <r>
      <rPr>
        <sz val="11"/>
        <color indexed="8"/>
        <rFont val="Carlito"/>
        <family val="2"/>
      </rPr>
      <t>Aserraderos (</t>
    </r>
    <r>
      <rPr>
        <sz val="11"/>
        <color theme="1"/>
        <rFont val="Carlito"/>
        <family val="2"/>
      </rPr>
      <t>carga y descarga, limpieza general)</t>
    </r>
  </si>
  <si>
    <r>
      <t xml:space="preserve">9.  </t>
    </r>
    <r>
      <rPr>
        <sz val="11"/>
        <color indexed="8"/>
        <rFont val="Carlito"/>
        <family val="2"/>
      </rPr>
      <t>Minas y Canteras</t>
    </r>
  </si>
  <si>
    <r>
      <t xml:space="preserve">10.  </t>
    </r>
    <r>
      <rPr>
        <sz val="11"/>
        <color indexed="8"/>
        <rFont val="Carlito"/>
        <family val="2"/>
      </rPr>
      <t>Servicios</t>
    </r>
    <r>
      <rPr>
        <sz val="11"/>
        <color theme="1"/>
        <rFont val="Carlito"/>
        <family val="2"/>
      </rPr>
      <t xml:space="preserve"> (por ejemplo jardinería, niñeras y cuidadoras, mantenimiento de casas, recolector de chatarra)</t>
    </r>
  </si>
  <si>
    <r>
      <t>11.</t>
    </r>
    <r>
      <rPr>
        <b/>
        <sz val="11"/>
        <color indexed="8"/>
        <rFont val="Carlito"/>
        <family val="2"/>
      </rPr>
      <t xml:space="preserve"> </t>
    </r>
    <r>
      <rPr>
        <sz val="11"/>
        <color rgb="FF000000"/>
        <rFont val="Carlito"/>
        <family val="2"/>
      </rPr>
      <t xml:space="preserve">Restaurantes y sodas (incluye además </t>
    </r>
    <r>
      <rPr>
        <sz val="11"/>
        <color indexed="8"/>
        <rFont val="Carlito"/>
        <family val="2"/>
      </rPr>
      <t>lugares donde se expenden bebidas alcohólicas)</t>
    </r>
  </si>
  <si>
    <r>
      <t xml:space="preserve">12. </t>
    </r>
    <r>
      <rPr>
        <sz val="11"/>
        <color indexed="8"/>
        <rFont val="Carlito"/>
        <family val="2"/>
      </rPr>
      <t>Comercio</t>
    </r>
    <r>
      <rPr>
        <sz val="11"/>
        <color theme="1"/>
        <rFont val="Carlito"/>
        <family val="2"/>
      </rPr>
      <t xml:space="preserve"> (por ejemplo pulperías, supermercados, basares)</t>
    </r>
  </si>
  <si>
    <r>
      <t xml:space="preserve">13. </t>
    </r>
    <r>
      <rPr>
        <sz val="11"/>
        <color theme="1"/>
        <rFont val="Carlito"/>
        <family val="2"/>
      </rPr>
      <t>Actividades informales ( por ejemplo ventas en vía pública, por catálogo,  en redes sociales, repartidores)</t>
    </r>
  </si>
  <si>
    <r>
      <t xml:space="preserve">14. </t>
    </r>
    <r>
      <rPr>
        <sz val="11"/>
        <color theme="1"/>
        <rFont val="Carlito"/>
        <family val="2"/>
      </rPr>
      <t>Espectáculos públicos (por ejemplo comparsas, modelaje, cantantes, animadores)</t>
    </r>
  </si>
  <si>
    <r>
      <t>15.</t>
    </r>
    <r>
      <rPr>
        <b/>
        <sz val="11"/>
        <color indexed="8"/>
        <rFont val="Carlito"/>
        <family val="2"/>
      </rPr>
      <t xml:space="preserve"> </t>
    </r>
    <r>
      <rPr>
        <sz val="11"/>
        <rFont val="Carlito"/>
        <family val="2"/>
      </rPr>
      <t>Otras (especifíquelas seguidamente)</t>
    </r>
  </si>
  <si>
    <r>
      <t xml:space="preserve">1/  Incluir a las personas estudiantes que </t>
    </r>
    <r>
      <rPr>
        <b/>
        <u/>
        <sz val="10"/>
        <color theme="1"/>
        <rFont val="Carlito"/>
        <family val="2"/>
      </rPr>
      <t>permanecen</t>
    </r>
    <r>
      <rPr>
        <sz val="10"/>
        <color theme="1"/>
        <rFont val="Carlito"/>
        <family val="2"/>
      </rPr>
      <t xml:space="preserve"> en el centro educativo al finalizar el curso lectivo, y que </t>
    </r>
    <r>
      <rPr>
        <b/>
        <u/>
        <sz val="10"/>
        <color theme="1"/>
        <rFont val="Carlito"/>
        <family val="2"/>
      </rPr>
      <t>estudian y trabaja</t>
    </r>
    <r>
      <rPr>
        <sz val="10"/>
        <color theme="1"/>
        <rFont val="Carlito"/>
        <family val="2"/>
      </rPr>
      <t>n (ambas). Esta situación puede presentarse en cualquier momento del curso lectivo.</t>
    </r>
  </si>
  <si>
    <r>
      <t xml:space="preserve">ESTUDIANTES QUE ESTUDIAN Y TRABAJAN </t>
    </r>
    <r>
      <rPr>
        <b/>
        <vertAlign val="superscript"/>
        <sz val="14"/>
        <color theme="1"/>
        <rFont val="Carlito"/>
        <family val="2"/>
      </rPr>
      <t>1/</t>
    </r>
  </si>
  <si>
    <r>
      <t xml:space="preserve">1/  Incluir a las personas estudiantes que </t>
    </r>
    <r>
      <rPr>
        <b/>
        <u/>
        <sz val="10"/>
        <color theme="1"/>
        <rFont val="Carlito"/>
        <family val="2"/>
      </rPr>
      <t>permanecen</t>
    </r>
    <r>
      <rPr>
        <sz val="10"/>
        <color theme="1"/>
        <rFont val="Carlito"/>
        <family val="2"/>
      </rPr>
      <t xml:space="preserve"> en el centro educativo al finalizar el curso lectivo, y que </t>
    </r>
    <r>
      <rPr>
        <b/>
        <u/>
        <sz val="10"/>
        <color theme="1"/>
        <rFont val="Carlito"/>
        <family val="2"/>
      </rPr>
      <t>estudian y trabajan</t>
    </r>
    <r>
      <rPr>
        <sz val="10"/>
        <color theme="1"/>
        <rFont val="Carlito"/>
        <family val="2"/>
      </rPr>
      <t xml:space="preserve"> (ambas). Esta situación puede presentarse en cualquier momento del curso lectivo.</t>
    </r>
  </si>
  <si>
    <r>
      <t xml:space="preserve">ESTUDIANTES EXCLUIDOS POR MOTIVOS DE TRABAJO </t>
    </r>
    <r>
      <rPr>
        <b/>
        <vertAlign val="superscript"/>
        <sz val="14"/>
        <color theme="1"/>
        <rFont val="Carlito"/>
        <family val="2"/>
      </rPr>
      <t>1/</t>
    </r>
  </si>
  <si>
    <r>
      <t xml:space="preserve">1/  </t>
    </r>
    <r>
      <rPr>
        <sz val="10"/>
        <color indexed="8"/>
        <rFont val="Carlito"/>
        <family val="2"/>
      </rPr>
      <t>De los estudiantes reportados como Excluidos en el Cuadro 1, indique en éste cuadro, cuántos no concluyeron los estudios por motivos de trabajo.</t>
    </r>
  </si>
  <si>
    <r>
      <t xml:space="preserve">Indique en el siguiente cuadro los </t>
    </r>
    <r>
      <rPr>
        <b/>
        <i/>
        <u val="double"/>
        <sz val="11"/>
        <rFont val="Carlito"/>
        <family val="2"/>
      </rPr>
      <t>casos registrados</t>
    </r>
    <r>
      <rPr>
        <sz val="11"/>
        <rFont val="Carlito"/>
        <family val="2"/>
      </rPr>
      <t xml:space="preserve"> de violencia:</t>
    </r>
  </si>
  <si>
    <r>
      <t xml:space="preserve">De estudiantes a otro personal </t>
    </r>
    <r>
      <rPr>
        <b/>
        <vertAlign val="superscript"/>
        <sz val="11"/>
        <rFont val="Carlito"/>
        <family val="2"/>
      </rPr>
      <t>1/</t>
    </r>
  </si>
  <si>
    <r>
      <t xml:space="preserve">De otro personal a estudiantes </t>
    </r>
    <r>
      <rPr>
        <b/>
        <vertAlign val="superscript"/>
        <sz val="11"/>
        <rFont val="Carlito"/>
        <family val="2"/>
      </rPr>
      <t>1/</t>
    </r>
  </si>
  <si>
    <r>
      <t xml:space="preserve">Otros, especifique seguidamente </t>
    </r>
    <r>
      <rPr>
        <vertAlign val="superscript"/>
        <sz val="10"/>
        <rFont val="Carlito"/>
        <family val="2"/>
      </rPr>
      <t>2/</t>
    </r>
  </si>
  <si>
    <r>
      <t xml:space="preserve">Lesiones autoinfringidas y/o riesgo por tentativa de suicidio </t>
    </r>
    <r>
      <rPr>
        <vertAlign val="superscript"/>
        <sz val="11"/>
        <rFont val="Carlito"/>
        <family val="2"/>
      </rPr>
      <t>1/</t>
    </r>
  </si>
  <si>
    <r>
      <t>Delito de trata de personas y sus dependientes</t>
    </r>
    <r>
      <rPr>
        <vertAlign val="superscript"/>
        <sz val="11"/>
        <rFont val="Carlito"/>
        <family val="2"/>
      </rPr>
      <t xml:space="preserve"> 2/</t>
    </r>
  </si>
  <si>
    <r>
      <t xml:space="preserve">Otros
Niveles </t>
    </r>
    <r>
      <rPr>
        <b/>
        <vertAlign val="superscript"/>
        <sz val="11"/>
        <color theme="1"/>
        <rFont val="Carlito"/>
        <family val="2"/>
      </rPr>
      <t>1/</t>
    </r>
  </si>
  <si>
    <r>
      <t xml:space="preserve">Interac-
tivo II </t>
    </r>
    <r>
      <rPr>
        <b/>
        <vertAlign val="superscript"/>
        <sz val="11"/>
        <color theme="1"/>
        <rFont val="Carlito"/>
        <family val="2"/>
      </rPr>
      <t>2/</t>
    </r>
  </si>
  <si>
    <r>
      <t xml:space="preserve">Ciclo de
Transición </t>
    </r>
    <r>
      <rPr>
        <b/>
        <vertAlign val="superscript"/>
        <sz val="11"/>
        <color theme="1"/>
        <rFont val="Carlito"/>
        <family val="2"/>
      </rPr>
      <t>3/</t>
    </r>
  </si>
  <si>
    <r>
      <t xml:space="preserve">Ciclo de 
Transición </t>
    </r>
    <r>
      <rPr>
        <b/>
        <vertAlign val="superscript"/>
        <sz val="11"/>
        <color theme="1"/>
        <rFont val="Carlito"/>
        <family val="2"/>
      </rPr>
      <t>3/</t>
    </r>
  </si>
  <si>
    <r>
      <t xml:space="preserve">Otros Niveles </t>
    </r>
    <r>
      <rPr>
        <b/>
        <vertAlign val="superscript"/>
        <sz val="11"/>
        <color theme="1"/>
        <rFont val="Carlito"/>
        <family val="2"/>
      </rPr>
      <t>1/</t>
    </r>
  </si>
  <si>
    <r>
      <t xml:space="preserve">Interactivo II  </t>
    </r>
    <r>
      <rPr>
        <b/>
        <vertAlign val="superscript"/>
        <sz val="11"/>
        <color theme="1"/>
        <rFont val="Carlito"/>
        <family val="2"/>
      </rPr>
      <t>2/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</si>
  <si>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Fallecidos</t>
    </r>
  </si>
  <si>
    <t>-</t>
  </si>
  <si>
    <t>NIDIA MARCELA PORRAS ALVAREZ</t>
  </si>
  <si>
    <t>FLORIBETH CARDENAS SOLANO</t>
  </si>
  <si>
    <t>PUNTARENAS / QUEPOS / NARANJITO</t>
  </si>
  <si>
    <t>ELKE MOYA CARPIO</t>
  </si>
  <si>
    <t>SAN JOSE / TIBAS / SAN JUAN</t>
  </si>
  <si>
    <t>SAN JOSE / TIBAS / CINCO ESQUINAS</t>
  </si>
  <si>
    <t>22412009/22410104</t>
  </si>
  <si>
    <t>BRICEIDA ALVARADO CASTILLERO</t>
  </si>
  <si>
    <t>FANNY RODRIGUEZ MORALES</t>
  </si>
  <si>
    <t>FREDDY CALDERON CERDAS</t>
  </si>
  <si>
    <t>LICDA ELIZABETH ALVAREZ ROSALES</t>
  </si>
  <si>
    <t>NELSON SANCHEZ CASTRO</t>
  </si>
  <si>
    <t>KATTIA SUSANA GONZALEZ CASTRO</t>
  </si>
  <si>
    <t>PATRICIA ORTIZ VARGAS</t>
  </si>
  <si>
    <t>DAVID GUTIEREZ ESPINOZA</t>
  </si>
  <si>
    <t>PATRICIA CORRALES VALVERDE</t>
  </si>
  <si>
    <t>FREDDY GERARDO GAMBOA VILLANEA</t>
  </si>
  <si>
    <t>ANDREA MEOÑO MARIN</t>
  </si>
  <si>
    <t>JEIMY CATLON SOLANO</t>
  </si>
  <si>
    <t>PUNTARENAS / QUEPOS / SAVEGRE</t>
  </si>
  <si>
    <t>SAN JOSE / GOICOECHEA / SAN FRANCISCO</t>
  </si>
  <si>
    <t>ERICKA SALAZAR ROMAN</t>
  </si>
  <si>
    <t>JOSUE GERARDO UMAÑA SANCHEZ</t>
  </si>
  <si>
    <t>RONALD RODRIGEZ ALVAREZ</t>
  </si>
  <si>
    <t>MIKE ALEXANDER RAMOS SOLANO</t>
  </si>
  <si>
    <t>25242793/25240856</t>
  </si>
  <si>
    <t>24165218 Ext.2324/2329</t>
  </si>
  <si>
    <t>SAN JOSE / PEREZ ZELEDON / SAN ISIDRO DE EL GENERAL</t>
  </si>
  <si>
    <t>RODRIGO VILLALOBOS VALDERRAMOS</t>
  </si>
  <si>
    <t>GUSTAVO ADOLFO BENAVIDES GARRO</t>
  </si>
  <si>
    <t>SAN JOSE / PEREZ ZELEDON / EL GENERAL</t>
  </si>
  <si>
    <t>BOLIVAR VILLANUEVA VILLALOBOS</t>
  </si>
  <si>
    <t>CARLOS PRENDAS CARBALLO</t>
  </si>
  <si>
    <t>ELENA ALEJANDRA NAVARRO SANCHEZ</t>
  </si>
  <si>
    <t>LIZ KELLEN ACOSTA ARAYA</t>
  </si>
  <si>
    <t>CESAR RODOLFO ORTIZ LEON</t>
  </si>
  <si>
    <t>GRIVIN GOMEZ VENEGAS</t>
  </si>
  <si>
    <t>LUCRECIA MAYELA AVILA LEON</t>
  </si>
  <si>
    <t>JOHANNA ULATE JIMENEZ</t>
  </si>
  <si>
    <t>CATALINA QUESADA PORRAS</t>
  </si>
  <si>
    <t>LUIS FRANCISCO CORELLA ROJAS</t>
  </si>
  <si>
    <t>CATALINA ROJAS RODRIGUEZ</t>
  </si>
  <si>
    <t>HEYNER PEREIRA CHAVES</t>
  </si>
  <si>
    <t>ALAJUELA / OROTINA / HACIENDA VIEJA</t>
  </si>
  <si>
    <t>YENSY PATRICIA ARGUEDAS ROSALES</t>
  </si>
  <si>
    <t>SIANY MARIA GAMBOA ARREDONDO</t>
  </si>
  <si>
    <t>KATHERINE MAYELA RAMIREZ GONZALEZ</t>
  </si>
  <si>
    <t>YASMIN ALVARADO ZUÑIGA</t>
  </si>
  <si>
    <t>ANA ESTER URPI LEDEZMA</t>
  </si>
  <si>
    <t>ROBERTO CESPEDES MORA</t>
  </si>
  <si>
    <t>RAFAEL MARIA HERNANDEZ UMAÑA</t>
  </si>
  <si>
    <t>YADIRA QUESADA MURILLO</t>
  </si>
  <si>
    <t>PAULA ROSALES ESCALANTE</t>
  </si>
  <si>
    <t>ALAJUELA / SAN CARLOS / AGUAS ZARCAS</t>
  </si>
  <si>
    <t>MANUEL RODRIGUEZ SANDOVAL</t>
  </si>
  <si>
    <t>ALAJUELA / SAN RAMON / PEÑAS BLANCAS</t>
  </si>
  <si>
    <t>KAREN CALDERON SOLANO</t>
  </si>
  <si>
    <t>CARTAGO / CARTAGO / DULCE NOMBRE</t>
  </si>
  <si>
    <t>PRISCILLA BOGARIN VILLALOBOS</t>
  </si>
  <si>
    <t>MARTIN RICARDO RIVERA MOLINA</t>
  </si>
  <si>
    <t>FRANCISCO RUIZ RUIZ</t>
  </si>
  <si>
    <t>BETARIZ CAMACHO MARTINEZ</t>
  </si>
  <si>
    <t>JUAN EDUARDO SALAS SANABRIA</t>
  </si>
  <si>
    <t>ANA CRISTINA TUBITO CERDAS</t>
  </si>
  <si>
    <t>LILLIANA RAMIREZ SOLANO</t>
  </si>
  <si>
    <t>KARLA ANDREA ALVARADO MUÑOZYAA</t>
  </si>
  <si>
    <t>ROXENIA CALDERON UREÑA</t>
  </si>
  <si>
    <t>CARTAGO / LA UNION / DULCE NOMBRE</t>
  </si>
  <si>
    <t>CINTHY MONGE GOMEZ</t>
  </si>
  <si>
    <t>25569186 Ext.105</t>
  </si>
  <si>
    <t>JORGE LUIS CAMPOS LEON</t>
  </si>
  <si>
    <t>JORLENY SANCHEZ VEGA</t>
  </si>
  <si>
    <t>RAFAEL ANGEL COTO BENAVIDES</t>
  </si>
  <si>
    <t>LEDYS YAMILETH TORRES CAMPOS</t>
  </si>
  <si>
    <t>25567876 Ext.2</t>
  </si>
  <si>
    <t>24591100 Ext.47521</t>
  </si>
  <si>
    <t>YORLENY CORRALES RODRÌGUEZ</t>
  </si>
  <si>
    <t>KATTIA ZAMORA ARGUEDAS</t>
  </si>
  <si>
    <t>HEREDIA / BELEN / LA ASUNCION</t>
  </si>
  <si>
    <t>MARIANELLA ACOSTA ARCE</t>
  </si>
  <si>
    <t>ANA AGÜERO PARAJELES</t>
  </si>
  <si>
    <t>CARLOS EDUARDO ACUÑA ARCE</t>
  </si>
  <si>
    <t>JOSE E. ARCE ZUÑIGA</t>
  </si>
  <si>
    <t>MARIA AUXILIADORA LEON ARAYA</t>
  </si>
  <si>
    <t>MARTA EUGENIA MATARRITA BALTODANO</t>
  </si>
  <si>
    <t>JOHANNA MARIA AMPIE GUZMAN</t>
  </si>
  <si>
    <t>24591100 Ext.42761</t>
  </si>
  <si>
    <t>GAUDY MORALES MONTERO</t>
  </si>
  <si>
    <t>INGRID VERONICA GARCIA BALTODANO</t>
  </si>
  <si>
    <t>MARIA DE LOS ANGELES ACOSTA GOMEZ</t>
  </si>
  <si>
    <t>ANA VIRGINIA BALTODANO ZUÑIGA</t>
  </si>
  <si>
    <t>MARIA NILA ORTEGA CHAVARRIA</t>
  </si>
  <si>
    <t>PAOLA CRISTINA RAMIREZ BRICEÑO</t>
  </si>
  <si>
    <t>GRICELDA VARGAS SEGURA</t>
  </si>
  <si>
    <t>DAIHANA MARIA ALPIZAR ARREDONDO</t>
  </si>
  <si>
    <t>HENRY OTAROLA ZAMORA</t>
  </si>
  <si>
    <t>LILLIAM CARRILLO BALTODANO</t>
  </si>
  <si>
    <t>GREIVIN CHAVARRIA BRIONES</t>
  </si>
  <si>
    <t>ALEIDY CAMACHO ALVAREZ</t>
  </si>
  <si>
    <t>EVELIA BARQUERO NUÑEZ</t>
  </si>
  <si>
    <t>RODNY ROJAS CAMPOS</t>
  </si>
  <si>
    <t>PUNTARENAS / QUEPOS / QUEPOS</t>
  </si>
  <si>
    <t>OFICIAL DE PARRITA</t>
  </si>
  <si>
    <t>JUAN ARIAS MORA</t>
  </si>
  <si>
    <t>JENNY MARIA MENA SANCHEZ</t>
  </si>
  <si>
    <t>JAIME ALBERTO MORA LEIVA</t>
  </si>
  <si>
    <t>DEIVIN JOSE RODRIGUEZ RAMIREZ</t>
  </si>
  <si>
    <t>SHARISHA ABRAS REID</t>
  </si>
  <si>
    <t>BARRIO PUEBLO NUEVO</t>
  </si>
  <si>
    <t>BARRIO CIENEGUITA</t>
  </si>
  <si>
    <t>KENNIA UREÑA MONGE</t>
  </si>
  <si>
    <t>ALAJUELA / SAN RAMON / PIEDADES NORTE</t>
  </si>
  <si>
    <t>BARRIO Mª AUXILIADORA</t>
  </si>
  <si>
    <t>WILBER MARIN JIMENEZ</t>
  </si>
  <si>
    <t>VERONICA ARCE MORA</t>
  </si>
  <si>
    <t>AMDREA PERAZA ROGADE</t>
  </si>
  <si>
    <t>ANDREA PERAZA ROGADE</t>
  </si>
  <si>
    <t>ESTRELLA CEDEÑO CHAVARRIA</t>
  </si>
  <si>
    <t>JAINE ESQUIVEL VILLEGAS</t>
  </si>
  <si>
    <t>SANDRA VANESSA SEINOR ROJAS</t>
  </si>
  <si>
    <t>XINIA HERNANDEZ RAMIREZ</t>
  </si>
  <si>
    <t>ILEANA EUGENIA DELGADO SOLIS</t>
  </si>
  <si>
    <t>MARIA DEL MAR CALDERON ROSALES</t>
  </si>
  <si>
    <t>JULIANA HIDALGO ARIAS</t>
  </si>
  <si>
    <t>ISABEL MARIA SAENZ FERNANDEZ</t>
  </si>
  <si>
    <t>RUTH VARGAS CORTES</t>
  </si>
  <si>
    <t>ANGELINE SALAZAR GODINEZ</t>
  </si>
  <si>
    <t>CINDY CAMPOS HERNANDEZ</t>
  </si>
  <si>
    <t>HAZEL SALAS CORRALES</t>
  </si>
  <si>
    <t>ICELYN CHAVES ARAHONA</t>
  </si>
  <si>
    <t>INGRID FERNANDEZ VARGAS</t>
  </si>
  <si>
    <t>ZINDY MONTERO MADRIGAL</t>
  </si>
  <si>
    <t>26637268 Ext.1139</t>
  </si>
  <si>
    <t>IVETH ALVAREZ VILLALOBOS</t>
  </si>
  <si>
    <t>MARIA DEL MILAGRO MURILLO HERRERA</t>
  </si>
  <si>
    <t>ROBERTO BEITA MUÑOZ</t>
  </si>
  <si>
    <t>LIDIETH OTAROLA CAMBRONERO</t>
  </si>
  <si>
    <t>YORLENY SOLIS SOLORZANO</t>
  </si>
  <si>
    <t>VERONICA LUCRECIA ZUÑIGA CHAVARRIA</t>
  </si>
  <si>
    <t>GUSTAVO MANUEL CESPEDES PORRAS</t>
  </si>
  <si>
    <t>ADRIAN ROJAS VILLALOBOS</t>
  </si>
  <si>
    <t>LETICIA MATARRITA MORENO</t>
  </si>
  <si>
    <t>MARIA DEL CARMEN MONTOYA PICADO9</t>
  </si>
  <si>
    <t>ALEJANDRA MORENOARIAS</t>
  </si>
  <si>
    <t>SIOMARA OVIEO MORA</t>
  </si>
  <si>
    <t>BARRIO PACUARE VIEJO</t>
  </si>
  <si>
    <t>24591100 Ext.32007</t>
  </si>
  <si>
    <t>ELADIO CORDERO AGÜERO</t>
  </si>
  <si>
    <t>ROXANA CESPEDES BADILLA</t>
  </si>
  <si>
    <t>AIDA CALVO CESPEDES</t>
  </si>
  <si>
    <t>SHEILA MARILYN LEON NAVARRO</t>
  </si>
  <si>
    <t>FRANCISCO CHAVARRIA ALFARO</t>
  </si>
  <si>
    <t>JOHANNA QUIROS ZUMBADO</t>
  </si>
  <si>
    <t>MARIA VILLARREAL MENA</t>
  </si>
  <si>
    <t>JOSE BERNARDINO ROJAS MENDEZ</t>
  </si>
  <si>
    <t>MARIA CRISTINA ORTIZ ̀AVILA</t>
  </si>
  <si>
    <t>ALEXANDER ZAMBRANA LÒPEZ</t>
  </si>
  <si>
    <t>ISABEL VEGA MARTINEZ</t>
  </si>
  <si>
    <t>GLENDY GOMEZ CESPEDES</t>
  </si>
  <si>
    <t>YEUDY GRACIELA RODRIGUEZ RAMIREZ</t>
  </si>
  <si>
    <t>WINSTON SANCHEZ MARIN</t>
  </si>
  <si>
    <t>JEANNETTE SIBAJA MIRANDA</t>
  </si>
  <si>
    <t>ANA PATRICIA MIRANDA SALAZAR</t>
  </si>
  <si>
    <t>GUANACASTE / TILARAN / QUEBRADA GRANDE</t>
  </si>
  <si>
    <t>ROBERTO SANDOVAL CHAVES</t>
  </si>
  <si>
    <t>ERICK CASTILLO CASTILLO</t>
  </si>
  <si>
    <t>ABRAHAM ALVARADO MENDEZ</t>
  </si>
  <si>
    <t>GRETHEL MARIA MONTERO UMAÑA</t>
  </si>
  <si>
    <t>YEIMY CHACON ARAYA</t>
  </si>
  <si>
    <t>SERGIO LEON BARQUERO</t>
  </si>
  <si>
    <t>SELENIA JIMENEZ SOLANO</t>
  </si>
  <si>
    <t>24591100 Ext.33206/44841</t>
  </si>
  <si>
    <t>WILLY DE JESUS FERNANDEZ MONTOYA</t>
  </si>
  <si>
    <t>NAIROBY NUÑEZ MARTINEZ</t>
  </si>
  <si>
    <t>LUIS GUSTAVO ARGUEDAS ROJAS</t>
  </si>
  <si>
    <t>GUANACASTE / TILARAN / TIERRAS MORENAS</t>
  </si>
  <si>
    <t>LUIS RODOLFO OROZCO JUAREZ</t>
  </si>
  <si>
    <t>GUANACASTE / NICOYA / QUEBRADA HONDA</t>
  </si>
  <si>
    <t>FABRICIO VARGAS ALFARO</t>
  </si>
  <si>
    <t>26853425 Ext.1303</t>
  </si>
  <si>
    <t>RUTH MYRIAM HERNANDEZ SOLORZANO</t>
  </si>
  <si>
    <t>MARIA LUISA FIGUEROA MIRANDA</t>
  </si>
  <si>
    <t>26853425 Ext.1301</t>
  </si>
  <si>
    <t>GUISELLE QUIROS JIMENEZ</t>
  </si>
  <si>
    <t>MARIA DE LOS ANGELES VENEGAS LEON</t>
  </si>
  <si>
    <t>MARIA ALEXANDRA ULATE ESPINOZA</t>
  </si>
  <si>
    <t>ANAIS ROMAN GAMBOA</t>
  </si>
  <si>
    <t>SIANY MARIA VASQUEZ PACHECO</t>
  </si>
  <si>
    <t>MIRLEY RAMIREZ CHAVES</t>
  </si>
  <si>
    <t>KEILYN ANCHIA RETANA</t>
  </si>
  <si>
    <t>JACQUELINE CEDEÑO SILES</t>
  </si>
  <si>
    <t>JONNATHAN GARCIA CHEVEZ</t>
  </si>
  <si>
    <t>PAOLA ARIAS ZAMORA</t>
  </si>
  <si>
    <t>TATIANA SALAS CASTRO</t>
  </si>
  <si>
    <t>FANNY GRANADOS GARCIA</t>
  </si>
  <si>
    <t>NANCY MONTERO VARELA</t>
  </si>
  <si>
    <t>SHARON ALBENDA SOLANO</t>
  </si>
  <si>
    <t>DARLING ZUÑIGA SANTANA</t>
  </si>
  <si>
    <t>NESLI JULISSA GOMEZ SOLORZANO</t>
  </si>
  <si>
    <t>GEOVANNA OROZCO PICADO</t>
  </si>
  <si>
    <t>YESENIA GONZALEZ CALDERON</t>
  </si>
  <si>
    <t>ALBERTO MATARRITA MELENDEZ</t>
  </si>
  <si>
    <t>HECTOR GARRO BUSTAMANTE</t>
  </si>
  <si>
    <t>LEDY BARAHONA BOLIVAR</t>
  </si>
  <si>
    <t>WILLIAM DAVID ARIAS MONGE</t>
  </si>
  <si>
    <t>JESUS AVILA UMAÑA</t>
  </si>
  <si>
    <t>LIDIA RUIZ CISNEROS</t>
  </si>
  <si>
    <t>HAZEL GABRIELA SEGURA MORALES</t>
  </si>
  <si>
    <t>KARLA MONGE QUIROS</t>
  </si>
  <si>
    <t>KATERYN BARQUERO GOMEZ</t>
  </si>
  <si>
    <t>ALAJUELA / POAS / SABANA REDONDA</t>
  </si>
  <si>
    <t>LLENDECIRE GUZMAN AGÜERO</t>
  </si>
  <si>
    <t>KARINA LORENA QUESADA ABARCA</t>
  </si>
  <si>
    <t>SONIA MORA QUIROS</t>
  </si>
  <si>
    <t>MARIA MORALES SALINAS</t>
  </si>
  <si>
    <t>MSC.MIRNA CRUZ MORA</t>
  </si>
  <si>
    <t>JAZMIN RODRIGUEZ ALFARO</t>
  </si>
  <si>
    <t>PATRICIA MORA NUÑEZ</t>
  </si>
  <si>
    <t>LUIS ULLOA VALVETRDE</t>
  </si>
  <si>
    <t>JULIO CESAR LORIA MATA</t>
  </si>
  <si>
    <t>BRYAN LEANDRO PIEDRA VARGAS</t>
  </si>
  <si>
    <t>HELLEN GARRO GARITA</t>
  </si>
  <si>
    <t>ANA MENA ALVARADO</t>
  </si>
  <si>
    <t>MILTON OROZCO VELASQUEZ</t>
  </si>
  <si>
    <t>KAREN ALEXANDRA GAITAN VALVERDE</t>
  </si>
  <si>
    <t>TERESITA GUZMAN VARGAS</t>
  </si>
  <si>
    <t>GILLA ELENA WRIGHT BARBOZA</t>
  </si>
  <si>
    <t>ALCIDES ENRIQUEZ PANIAGUA</t>
  </si>
  <si>
    <t>ALEJANDRA MENDEZ CHAVARRIA</t>
  </si>
  <si>
    <t>MAGALY DE LOS ANGELES PORRAS OBREGON</t>
  </si>
  <si>
    <t>SAN FRANCISCO. PILAS</t>
  </si>
  <si>
    <t>ADRIAN FRANCISCO BLANCO ROJAS</t>
  </si>
  <si>
    <t>ANGIE GRANADOS URBINA</t>
  </si>
  <si>
    <t>OSVALDO VARGASCHAVES</t>
  </si>
  <si>
    <t>MARICELA HERNANDEZ HURTADO</t>
  </si>
  <si>
    <t>KENDRY ITALIA MORALES HERNANDEZ</t>
  </si>
  <si>
    <t>YORLENY GONZALEZ UREÑA</t>
  </si>
  <si>
    <t>ARGENIS JIMENEZ SANCHO</t>
  </si>
  <si>
    <t>JOHNNY ANTONIO MENDEZ URBINA</t>
  </si>
  <si>
    <t>SAN JOSE / MORA / PIEDRAS NEGRAS</t>
  </si>
  <si>
    <t>OSCAR ARBEY SALAZAR ROJAS</t>
  </si>
  <si>
    <t>SEIDY ESPINOZA BRENES</t>
  </si>
  <si>
    <t>SARA MAYELA CANTILLO ALEMAN</t>
  </si>
  <si>
    <t>CARMEN NAVARRO FALLAS</t>
  </si>
  <si>
    <t>MILEIDY PICADO JIMENEZ</t>
  </si>
  <si>
    <t>HILDA MARIA ARROYO ZUÑIGA</t>
  </si>
  <si>
    <t>ANGEL JONATHAN TORRES PEREZ</t>
  </si>
  <si>
    <t>KATTIA ARAYA MONTERO</t>
  </si>
  <si>
    <t>DINIA CLARETH MORALES MORALES</t>
  </si>
  <si>
    <t>SANDRO JARQUIN GATIAN</t>
  </si>
  <si>
    <t>GAUDY MAGALLY ARROYO SEQUEIRA</t>
  </si>
  <si>
    <t>24591100 Ext.65712</t>
  </si>
  <si>
    <t>24591100 Ext.65711</t>
  </si>
  <si>
    <t>LOURDES MARIA ARAYA MORERA</t>
  </si>
  <si>
    <t>JONATHAN DUARTE GARRO</t>
  </si>
  <si>
    <t>MILEYDI ARAYA LOPEZ</t>
  </si>
  <si>
    <t>ILEANA MOLINA SIBAJA</t>
  </si>
  <si>
    <t>MAIKOL CAMPOS JAEN</t>
  </si>
  <si>
    <t>KATHIA SEGURA MORA</t>
  </si>
  <si>
    <t>ESTEBAN ALVAREZ VARGAS</t>
  </si>
  <si>
    <t>DEILIN ESQUIVEL RODRIGUEZ</t>
  </si>
  <si>
    <t>22822636 Ext.2112/2113</t>
  </si>
  <si>
    <t>ROXANA DEL CARMEN LEON ALVARADO</t>
  </si>
  <si>
    <t>JEANNETH CESPEDES ROJAS</t>
  </si>
  <si>
    <t>MARCELA LEON EDUARTE</t>
  </si>
  <si>
    <t>VIRGINIA MARIA QUIEL RAMIREZ</t>
  </si>
  <si>
    <t>RODOLFO AQUILES VALVERDE OTOYA</t>
  </si>
  <si>
    <t>JHAYR MORA ROJAS</t>
  </si>
  <si>
    <t>KATTIA GRACIELA MORALES ARIAS</t>
  </si>
  <si>
    <t>PRISCILLA BOGATIN VILLALOBOS</t>
  </si>
  <si>
    <t>KAREN SALVATIERRA SANCHEZ</t>
  </si>
  <si>
    <t>25569182 Ext.105</t>
  </si>
  <si>
    <t>SUSAN SUAREZ GARCIA</t>
  </si>
  <si>
    <t>YAHAIRA VALVERDE GARRO</t>
  </si>
  <si>
    <t>JESSICA GAMBOA UREÑA</t>
  </si>
  <si>
    <t>MONICA NOELY FERNANDEZ GONZALEZ</t>
  </si>
  <si>
    <t>FABIOLA ROJAS HERNANDEZ</t>
  </si>
  <si>
    <t>BARRIO LOS CANGREJOS</t>
  </si>
  <si>
    <t>AUDY SALAZAR FERNANADEZ</t>
  </si>
  <si>
    <t>YARLIN PORRAS CALDERON</t>
  </si>
  <si>
    <t>ADRIANA MENDOZA RODRIGUEZ</t>
  </si>
  <si>
    <t>LUZ ZENEIDA ARAYA MORALES</t>
  </si>
  <si>
    <t>KAREN PATRICIA ARROYO MIRANDA</t>
  </si>
  <si>
    <t>ALICE CANALES SOLANO</t>
  </si>
  <si>
    <t>SEIDY MEDINA SOLANO</t>
  </si>
  <si>
    <t>SANDRA CUBILLO ÀVILA</t>
  </si>
  <si>
    <t>RICHARTH ÀVILA HERNÀNDEZ</t>
  </si>
  <si>
    <t>MARCOS MACOTELO DAVILA</t>
  </si>
  <si>
    <t>02034</t>
  </si>
  <si>
    <t>2943</t>
  </si>
  <si>
    <t>SIETE COLINAS</t>
  </si>
  <si>
    <t>MONICA VANESSA QUESADA MORA</t>
  </si>
  <si>
    <t>EFRAIN DIAZ MATARRITA</t>
  </si>
  <si>
    <t>MARIA DE LOS ANGELES ESTRADA CHAVES</t>
  </si>
  <si>
    <t>RANDAL RIOS BEITA</t>
  </si>
  <si>
    <t>PAULA SEQUEIRA RIOS</t>
  </si>
  <si>
    <t>UNIDAD PEDAGOGICA SAN FRANCISCO</t>
  </si>
  <si>
    <t>GEINER PICHARDO GAITAN</t>
  </si>
  <si>
    <t>GABRIELA VILLALOBOS MIRANDA</t>
  </si>
  <si>
    <t>LUIS GUILLERMO OBANDO CALVO</t>
  </si>
  <si>
    <t>KARLA ARAYA MENDOZA</t>
  </si>
  <si>
    <t>FRANCISCO ERNESTO ESPINOZA BONICHE</t>
  </si>
  <si>
    <t>JULIETA ESPINOZA ACUÑA</t>
  </si>
  <si>
    <t>YERELYN RAQUEL MATAMOROS CASCANTE</t>
  </si>
  <si>
    <t>IVIS RETANA PORRAS</t>
  </si>
  <si>
    <t>YAMILETH OBANDO JIMENEZ</t>
  </si>
  <si>
    <t>VERONICA OBREGON LEIVA</t>
  </si>
  <si>
    <t>LUCIA VIVIANA SOLANO AGÜERO</t>
  </si>
  <si>
    <t>YESSICA BARRANTES GOMEZ</t>
  </si>
  <si>
    <t>MELANNY LEON MORA</t>
  </si>
  <si>
    <t>KAREN MARIN SIRIAS</t>
  </si>
  <si>
    <t>LAUREN PORRAS VILLEGAS</t>
  </si>
  <si>
    <t>CINDY LORENA BRICEÑO OBANDO</t>
  </si>
  <si>
    <t>GLORIA GARCIA AGÜERO</t>
  </si>
  <si>
    <t>JOSE FABIO PANIAGUA OBANDO</t>
  </si>
  <si>
    <t>GEISHI LIZETH JIMENEZ MORA</t>
  </si>
  <si>
    <t>MARISOL KAREIMY ROMAN CHACON</t>
  </si>
  <si>
    <t>GUANACASTE / HOJANCHA / PUERTO CARRILLO</t>
  </si>
  <si>
    <t>PUNTARENAS / MONTES DE ORO / LA UNION</t>
  </si>
  <si>
    <t>DAMARIS GOMEZ MEDRANO</t>
  </si>
  <si>
    <t>24591100 Ext.42241</t>
  </si>
  <si>
    <t>ALEXA MARTINEZ MORA</t>
  </si>
  <si>
    <t>KIMBERLY SALAZAR MUÑOZ</t>
  </si>
  <si>
    <t>ANA PATRICIA GONZALEZ MIRANDA</t>
  </si>
  <si>
    <t>ALICIA BEATRIZ HERNANDEZ ESPINOZA</t>
  </si>
  <si>
    <t>ANA MARIA HIDALGO ROJAS</t>
  </si>
  <si>
    <t>ANA CECILIA VASQUEZ MOLINA</t>
  </si>
  <si>
    <t>KENIA RODRIGUEZ RODRIGUEZ</t>
  </si>
  <si>
    <t>EVELYN JOHANNA ARGUEDAS QUESADA</t>
  </si>
  <si>
    <t>EMMANUEL SALAS HERNANDEZ</t>
  </si>
  <si>
    <t>SANDRA VELA ARIAS</t>
  </si>
  <si>
    <t>KATHERINE JIMENEZ GOMEZ</t>
  </si>
  <si>
    <t>BAYRON BATISTA VALVERDE</t>
  </si>
  <si>
    <t>YESENIA BRENES CONTRERAS</t>
  </si>
  <si>
    <t>WENDY GOMEZ QUESADA</t>
  </si>
  <si>
    <t>GLENDA LOBO GONZALEZ</t>
  </si>
  <si>
    <t>MAINOR ARAGON MARTINEZ</t>
  </si>
  <si>
    <t>GIOVANNI GARCIA CHAVARIA</t>
  </si>
  <si>
    <t>XIOMARA GUADAMUZ AGÜERO</t>
  </si>
  <si>
    <t>YORLENI REYES AGUIRRE</t>
  </si>
  <si>
    <t>KATTIA MEJIA ZARATE</t>
  </si>
  <si>
    <t>CARLA VILLALOBOS ARAYA</t>
  </si>
  <si>
    <t>ROSALIA MARCHENA BRICEÑO</t>
  </si>
  <si>
    <t>LICDA.JEANNETTE VASQUEZ CHACON</t>
  </si>
  <si>
    <t>GEINER RETANA TORRES</t>
  </si>
  <si>
    <t>ESMERALDA VANESSA CARVAJAL QUIJANO</t>
  </si>
  <si>
    <t>CINTHYA CORRALES ALVARADO</t>
  </si>
  <si>
    <t>GERALDYN MORA CASARES</t>
  </si>
  <si>
    <t>MSC.YORLENY ALVAREZ GONZALEZ</t>
  </si>
  <si>
    <t>IZA MARIEL GRIJALBA MOLINA</t>
  </si>
  <si>
    <t>SONIA GUTIERREZ FLORES</t>
  </si>
  <si>
    <t>GRETHEL CASTRO MATA</t>
  </si>
  <si>
    <t>MARICEL TORRES RUIZ</t>
  </si>
  <si>
    <t>KATTIA MATARRITA MATARRITA</t>
  </si>
  <si>
    <t>CINDIA OVARES ARAYA</t>
  </si>
  <si>
    <t>CAYETANO SALAZAR SALAZAR</t>
  </si>
  <si>
    <t>ALMA GEMA VILLEGAS GUEVARA</t>
  </si>
  <si>
    <t>MARIA ACOSTA VARGAS</t>
  </si>
  <si>
    <t>JEAN CARLO ARIAS MORA</t>
  </si>
  <si>
    <t>VIANEY XINIA HERNANDEZ ZUÑIGA</t>
  </si>
  <si>
    <t>MICHAEL JONATHAN GRANADOS CESPEDES</t>
  </si>
  <si>
    <t>KARINA PHILLIPS GRANT</t>
  </si>
  <si>
    <t>MARIELA MORALES NUÑEZ</t>
  </si>
  <si>
    <t>ANA ARIAS DIAZ</t>
  </si>
  <si>
    <t>ARMANDO CARDENAS VILLALTA.</t>
  </si>
  <si>
    <t>CAROLINA GUILLEN SALAZAR</t>
  </si>
  <si>
    <t>JORGE ARTURO BOLIVAR ALVAREZ</t>
  </si>
  <si>
    <t>LISBETH QUESADA MORALES</t>
  </si>
  <si>
    <t>JUAN DE DIOS HIDALGO HIDALGO</t>
  </si>
  <si>
    <t>MARIA ELENA ANGULO LEAL</t>
  </si>
  <si>
    <t>REBECA TORRES GOMEZ</t>
  </si>
  <si>
    <t>FLORIBETH RODRIGUEZ CARRILLO</t>
  </si>
  <si>
    <t>TONY ROJAS CORDERO</t>
  </si>
  <si>
    <t>ALBERTO BEJARANO SALINAS</t>
  </si>
  <si>
    <t>DANIEL RODRIGUEZ SIBAJA</t>
  </si>
  <si>
    <t>CAROLINA SUYEN RETANA VARGAS</t>
  </si>
  <si>
    <t>ROSA ANA SANCHO CARDENAS</t>
  </si>
  <si>
    <t>YANORY RODRIGUEZ SIBAJA</t>
  </si>
  <si>
    <t>BOCANA. ISLA CHIRA</t>
  </si>
  <si>
    <t>KAREN ROSALES PEREZ</t>
  </si>
  <si>
    <t>FARIDE DE LOS ANGELES ENRIQUEZ ROSALES</t>
  </si>
  <si>
    <t>LEONEL URIETA CARRILLO</t>
  </si>
  <si>
    <t>HELLEN CHAVES CHAVES</t>
  </si>
  <si>
    <t>VANESSA GARCIA FERNANDEZ</t>
  </si>
  <si>
    <t>24591100 Ext.33206</t>
  </si>
  <si>
    <t>24591100 Ext.44841</t>
  </si>
  <si>
    <t>MSC IDALIE FERNANDEZ CRUZ</t>
  </si>
  <si>
    <t>M° GABRIELA SANCHEZ CRUZ</t>
  </si>
  <si>
    <t>EDDY ARAYA QUESADA</t>
  </si>
  <si>
    <t>0575</t>
  </si>
  <si>
    <t>LAURA FALLAS DURAN</t>
  </si>
  <si>
    <t>BYANCA NAZARETH UREÑA CASTRO</t>
  </si>
  <si>
    <t>DAMARIS ALFARO CARRILLO.</t>
  </si>
  <si>
    <t>YOICE BONILLA MORALES</t>
  </si>
  <si>
    <t>MARLEN YAJAIRA SOLANO VILLALTA</t>
  </si>
  <si>
    <t>IRENE CASTRO VILLAVICENCIO</t>
  </si>
  <si>
    <t>MARISOL CALDERON CALDERON</t>
  </si>
  <si>
    <t>MONICA MASIS OTAROLA</t>
  </si>
  <si>
    <t>ALBA ROSA SOTO CERDAS.</t>
  </si>
  <si>
    <t>KENIA AVILES ESPINOZA</t>
  </si>
  <si>
    <t>ANA CRISTINA PICADO GARITA</t>
  </si>
  <si>
    <t>HELLEN PORRAS HERNANDEZ</t>
  </si>
  <si>
    <t>MARILIN MEZA CAMPOS</t>
  </si>
  <si>
    <t>WATSI-VOLIO</t>
  </si>
  <si>
    <t>MEYLLIN NAJERA ARAYA</t>
  </si>
  <si>
    <t>YORLENY LOPEZ ZAMORA</t>
  </si>
  <si>
    <t>EVELYN MENDEZ MUÑOZ</t>
  </si>
  <si>
    <t>24591100 Ext.45641</t>
  </si>
  <si>
    <t>JEREMIAS BEJARANO SEGURA</t>
  </si>
  <si>
    <t>IRIS MONCADA PEÑA</t>
  </si>
  <si>
    <t>MARIBEL CHEVEZ ARCE</t>
  </si>
  <si>
    <t>CESAR BARRANTES FERNANDEZ</t>
  </si>
  <si>
    <t>EVELYN ORDOÑEZ MONCADA</t>
  </si>
  <si>
    <t>MARLEN PATRICIA ZUÑIGA LOAIZA</t>
  </si>
  <si>
    <t>FLORIBETH SALAZAR CHAVES</t>
  </si>
  <si>
    <t>CRISTIAN CHAVES CHACON</t>
  </si>
  <si>
    <t>MARIA LUISA ARIAS ESQUIVEL</t>
  </si>
  <si>
    <t>MARLEN ADRIANA SALAS CHIROLDES</t>
  </si>
  <si>
    <t>ALICIA HERRERA SALAS</t>
  </si>
  <si>
    <t>KEYLOR SANDI CHAVARRIA</t>
  </si>
  <si>
    <t>CHRISTINE DAIANA LOBO CASANOVA</t>
  </si>
  <si>
    <t>GLENDA VEGA UREÑA</t>
  </si>
  <si>
    <t>VIVIANA CORTES PEREZ</t>
  </si>
  <si>
    <t>JASON ALFARO ARAYA</t>
  </si>
  <si>
    <t>IVANNIA PIEDRA VILLARREAL</t>
  </si>
  <si>
    <t>JAVIER VILLAFUERTE SANCHEZ</t>
  </si>
  <si>
    <t>GISELLE LOAICIGA CHAVARRIA</t>
  </si>
  <si>
    <t>GERLIN LOPEZ VEGA</t>
  </si>
  <si>
    <t>KEMBLY MARIA CRUZ MARCHENA</t>
  </si>
  <si>
    <t>CINDY MATARRITA ENR̀IQUEZ</t>
  </si>
  <si>
    <t>ANGIE CHAVARRIA CHAVARRIA</t>
  </si>
  <si>
    <t>MARIA CECILIA OBANDO GUTIERREZ</t>
  </si>
  <si>
    <t>EVELYN PADILLA CEDEÑO</t>
  </si>
  <si>
    <t>ANA GABRIELA CHAVES VALVERDE</t>
  </si>
  <si>
    <t>SILVIA MARIA VALERIO MADRIGAL</t>
  </si>
  <si>
    <t>YOSELYN BARQUERO BERMUDEZ</t>
  </si>
  <si>
    <t>ANGELA SALAZAR BADILLA</t>
  </si>
  <si>
    <t>HNA. JUANA FRANCISCA VENTURA CALLEJAS</t>
  </si>
  <si>
    <t>KATTIA GUISELLE MORALES REYES</t>
  </si>
  <si>
    <t>SHARON TATIANA CASTRO RODRIGUEZ</t>
  </si>
  <si>
    <t>LIGIA MARLEY CALDERON ALFARO</t>
  </si>
  <si>
    <t>KIMBERLY MARIA CHAVES RODRIGUEZ</t>
  </si>
  <si>
    <t>EVELYN FRANCINI BADILLA MORA</t>
  </si>
  <si>
    <t>ROSMERY CESPEDES FERNANDEZ</t>
  </si>
  <si>
    <t>DELTA CR</t>
  </si>
  <si>
    <t>SILENY VARGAS MIRANDA</t>
  </si>
  <si>
    <t>24591100 Ext.46981</t>
  </si>
  <si>
    <t>ERIKA ARGUEDAS ORDOÑEZ</t>
  </si>
  <si>
    <t>ADRIANA CRISTAL BADILLA OPORTA</t>
  </si>
  <si>
    <t>ANA LAURA VILLAFUERTE FONSECA</t>
  </si>
  <si>
    <t>LIZBETH ROJAS DIAZ</t>
  </si>
  <si>
    <t>NAYID CUBERO NIETO</t>
  </si>
  <si>
    <t>JOSE WILLIAM PEREZ NAVARRO</t>
  </si>
  <si>
    <t>MANUEL CATON TORRES</t>
  </si>
  <si>
    <t>SARAY CARVAJAL AGUILAR</t>
  </si>
  <si>
    <t>JUAN CARLOS ZAMORA MONTERO</t>
  </si>
  <si>
    <t>KARINA ESPINOZA DIAZ</t>
  </si>
  <si>
    <t>LAURA NICOL DIAZ CRUZ</t>
  </si>
  <si>
    <t>CONVENTILLOS</t>
  </si>
  <si>
    <t>INGRID VINDAS QUIROS</t>
  </si>
  <si>
    <t>ALEJANDRA ELIZONDO MENDEZ</t>
  </si>
  <si>
    <t>KENNIA CAMPOS REYES</t>
  </si>
  <si>
    <t>EUGENIO MORA ACEVEDO</t>
  </si>
  <si>
    <t>VIKY VILLARREAL CARRANZA</t>
  </si>
  <si>
    <t>ARELYS ARRIETA LARA</t>
  </si>
  <si>
    <t>NORBIN HERRERA CENTENO</t>
  </si>
  <si>
    <t>OSBALDO CASTRO SEGURA</t>
  </si>
  <si>
    <t>KERLYN FALLAS GAMBOA</t>
  </si>
  <si>
    <t>MARYI SEGURA MARTINEZ</t>
  </si>
  <si>
    <t>EVELYN PATRICIA SANCHEZ BOLAÑOS</t>
  </si>
  <si>
    <t>XIOMARA CORRALES GUTIERREZ</t>
  </si>
  <si>
    <t>SABRINA HERNANDEZ CALVO</t>
  </si>
  <si>
    <t>SHEYLEN FIGUEROA MORALES</t>
  </si>
  <si>
    <t>ANA MARIA GOMEZ CRUZ</t>
  </si>
  <si>
    <t>JENNIFER VALVERDE ARIAS</t>
  </si>
  <si>
    <t>SINDYS BARANTES RODRIGUEZ</t>
  </si>
  <si>
    <t>GINETTE MARIA CHACON ROJAS</t>
  </si>
  <si>
    <t>LISBETH CHACON SOTO</t>
  </si>
  <si>
    <t>GERALD VINICIO ALFARO ALVAREZ</t>
  </si>
  <si>
    <t>CLARIBEL BEITA RODRIGUEZ</t>
  </si>
  <si>
    <t>RAUL HERNANDEZ CORDOBA</t>
  </si>
  <si>
    <t>LISBETH MENA HERNANDEZ</t>
  </si>
  <si>
    <t>GRETTEL RAMOS ESPINOZA</t>
  </si>
  <si>
    <t>GABRIELA ROJAS BARRANTES</t>
  </si>
  <si>
    <t>24591100 Ext.55992</t>
  </si>
  <si>
    <t>CINTIA SIBAJA CRUZ</t>
  </si>
  <si>
    <t>YOSSELYN TASHIRA MITCHELL CRUZ</t>
  </si>
  <si>
    <t>GRISELDY SOLORZANO ROJAS</t>
  </si>
  <si>
    <t>MARIA EMILETH RIBERA MOYA</t>
  </si>
  <si>
    <t>LISSETH PORRAS UMAÑA</t>
  </si>
  <si>
    <t>LEIDY MARTINEZ AGUILAR</t>
  </si>
  <si>
    <t>DANIEL CASTRO NAVARRO</t>
  </si>
  <si>
    <t>GRACE SALAZAR TORUÑO</t>
  </si>
  <si>
    <t>LOURDES RAMIREZ ORTIZ</t>
  </si>
  <si>
    <t>TULESI</t>
  </si>
  <si>
    <t>MARIA ALEJANDRA CHACON ACUÑA</t>
  </si>
  <si>
    <t>CARMEN MACHADO CISNEROS</t>
  </si>
  <si>
    <t>ANFREA PERAZA ROGADE</t>
  </si>
  <si>
    <t>26637268 Ext.1139/1140</t>
  </si>
  <si>
    <t>ROBERTO DUARTE DUARTE</t>
  </si>
  <si>
    <t>PETER JOHNSON BAÑEZ REYES</t>
  </si>
  <si>
    <t>MAIKOL SALAZAR CESPEDES</t>
  </si>
  <si>
    <t>ERICKA MADRIGAL BERMUDEZ</t>
  </si>
  <si>
    <t>ANA LUISA ARAYA FUENTES</t>
  </si>
  <si>
    <t>1938</t>
  </si>
  <si>
    <t>LAURA ALVAREZ ALFARO</t>
  </si>
  <si>
    <t>IVANNIA ARAYA HERRERA</t>
  </si>
  <si>
    <t>ANALIVE GUIDO OLIVALES</t>
  </si>
  <si>
    <t>LINETH GLORIANA SANCHEZ CECILIANO</t>
  </si>
  <si>
    <t>EDUARDO GONZALEZ ARAGON</t>
  </si>
  <si>
    <t>KATTIA CALVO CAMBRONERO</t>
  </si>
  <si>
    <t>3888</t>
  </si>
  <si>
    <t>ROY DUARTE JIMENEZ</t>
  </si>
  <si>
    <t>01807</t>
  </si>
  <si>
    <t>LICCI SPENCE PATTERSON</t>
  </si>
  <si>
    <t>VERONICA SOLIS ARAYA</t>
  </si>
  <si>
    <t>RENE LEIVA GONZALEZ</t>
  </si>
  <si>
    <t>RANDALL FERNANDEZ MORALES</t>
  </si>
  <si>
    <t>SHARON FONSECA CUBERO</t>
  </si>
  <si>
    <t>ALEXA MARIELA FERNANDEZ ARAUZ</t>
  </si>
  <si>
    <t>STEFANNY JAZMIN ORTIZ ORTIZ</t>
  </si>
  <si>
    <t>LILIAN CALDERON ROJAS</t>
  </si>
  <si>
    <t>KRISTEL DAYANA LOPEZ MORA</t>
  </si>
  <si>
    <t>LUCIA CORDOBA CALDERON</t>
  </si>
  <si>
    <t>03543</t>
  </si>
  <si>
    <t>6703</t>
  </si>
  <si>
    <t>CAÑO DE MASAYA</t>
  </si>
  <si>
    <t>ASENTAMIENTO CAMPESINO LA FE</t>
  </si>
  <si>
    <t>MIRNA DOWNS VALLE</t>
  </si>
  <si>
    <t>GABRIELA BENAVIDES HERNANDEZ</t>
  </si>
  <si>
    <t>VANESSA CUBILLO ZUÑIGA</t>
  </si>
  <si>
    <t>24591100 Ext.41461</t>
  </si>
  <si>
    <t>MELVIN ATENCIO PALACIOS</t>
  </si>
  <si>
    <t>2975</t>
  </si>
  <si>
    <t>COTO SUR</t>
  </si>
  <si>
    <t>JORGE GUTIERREZ RODRIGUEZ</t>
  </si>
  <si>
    <t>ELENA JIMENEZ MENDEZ</t>
  </si>
  <si>
    <t>YOILYN PORRAS FALLAS</t>
  </si>
  <si>
    <t>1799</t>
  </si>
  <si>
    <t>VICTOR CAMPOS VALVERDE</t>
  </si>
  <si>
    <t>3493</t>
  </si>
  <si>
    <t>JOAT SANCHEZ PINEDA</t>
  </si>
  <si>
    <t>JULISSA SOSA PORRAS</t>
  </si>
  <si>
    <t>CARLOS EDUARDO AMADOR TIAISGUE</t>
  </si>
  <si>
    <t>YENDY MIRIETH SOTO SOTO</t>
  </si>
  <si>
    <t>EMILETH ESPINOZA VASQUEZ</t>
  </si>
  <si>
    <t>ANA ELENA CORELLA UREÑA</t>
  </si>
  <si>
    <t>MARCELA MARIA MARTINEZ UMAÑA</t>
  </si>
  <si>
    <t>YULISSA LOANA SELIN GARCIA</t>
  </si>
  <si>
    <t>LEONZO MEDINA ESPINOZA</t>
  </si>
  <si>
    <t>IVANNIA BADILLA FERNANDEZ</t>
  </si>
  <si>
    <t>ANELIS ALVAREZ SANDOVAL</t>
  </si>
  <si>
    <t>JOAQUIN ALEJANDRO CESPEDES RAMOS</t>
  </si>
  <si>
    <t>MEYBELEN CASTRO CASNOVA</t>
  </si>
  <si>
    <t>MARIA FERNANDA JIMENEZ MOYA</t>
  </si>
  <si>
    <t>03651</t>
  </si>
  <si>
    <t>3870</t>
  </si>
  <si>
    <t>MAGALY PICADO CHAVES</t>
  </si>
  <si>
    <t>02120</t>
  </si>
  <si>
    <t>SAN LUIS DE PATASTE</t>
  </si>
  <si>
    <t>ASTRID BERENICE HERNANDEZ BLANCO</t>
  </si>
  <si>
    <t>ENIA GONZALEZ VILLEGAS</t>
  </si>
  <si>
    <t>VALERIA MORALES UGALDE</t>
  </si>
  <si>
    <t>YANGIS YECZI SALAZAR MORA</t>
  </si>
  <si>
    <t>HENRY MANUEL HERRERA GARCIA</t>
  </si>
  <si>
    <t>CINTHYA DUBON SANABRIA</t>
  </si>
  <si>
    <t>5695</t>
  </si>
  <si>
    <t>SELIKÖ</t>
  </si>
  <si>
    <t>JOSE ORTIZ MOYA</t>
  </si>
  <si>
    <t>HEINER MAURICIO ACOSTA CONTRERAS</t>
  </si>
  <si>
    <t>RIO PEJE. NIMARI TÄWÄ</t>
  </si>
  <si>
    <t>2355</t>
  </si>
  <si>
    <t>GRACE MARIA MENA QUIROS</t>
  </si>
  <si>
    <t>JESSICA ALVARADO FONSECA</t>
  </si>
  <si>
    <t>JEYNER JAEN CARRERA</t>
  </si>
  <si>
    <t>GUSTAVO CASARES MUÑOZ</t>
  </si>
  <si>
    <t>GEOVANNY MONTEZUMA RODRIGUEZ</t>
  </si>
  <si>
    <t>PRISCILA ELIZONDO CARVAJAL</t>
  </si>
  <si>
    <t>KATHERINE QUIROS RODRIGUEZ</t>
  </si>
  <si>
    <t>STEPHANIE MORA GONZALEZ</t>
  </si>
  <si>
    <t>DANELLIS LOPEZ DUARTE</t>
  </si>
  <si>
    <t>DENIS MAURICIO ESPINOZA ANCHIA</t>
  </si>
  <si>
    <t>MARIBEL ROMERO ESTRADA</t>
  </si>
  <si>
    <t>JOSUE LEITON CARDENAS</t>
  </si>
  <si>
    <t>ROSAURA CCHAVES ARRIETA</t>
  </si>
  <si>
    <t>SHEILA GONZALEZ ABELLA</t>
  </si>
  <si>
    <t>YARENIS MEZA MORAGA</t>
  </si>
  <si>
    <t>GUSTAVO MUÑOZ CASERES</t>
  </si>
  <si>
    <t>HUGUETTE VELLUTI BOLAÑOS</t>
  </si>
  <si>
    <t>MARCELA BRENES NOVOA</t>
  </si>
  <si>
    <t>CHRISTIAN SOLANO SANCHEZ.</t>
  </si>
  <si>
    <t>JEANNETHE RODRIGUEZ MOLINA</t>
  </si>
  <si>
    <t>24591100 Ext.47502/47501</t>
  </si>
  <si>
    <t>2054</t>
  </si>
  <si>
    <t>EL VOLCAN</t>
  </si>
  <si>
    <t>DÖRBATA SANTUBAL</t>
  </si>
  <si>
    <t>KAREN NAVARRO VARGAS</t>
  </si>
  <si>
    <t>GILBERTO SOTO ALFARO.</t>
  </si>
  <si>
    <t>YALITZA GOMEZ GOMEZ</t>
  </si>
  <si>
    <t>GENESIS JOSE ALFARO GONZALEZ</t>
  </si>
  <si>
    <t>OSCAR QUIROS ZUÑIGA</t>
  </si>
  <si>
    <t>YEINY PATRICIA JIM'ENEZ MORA</t>
  </si>
  <si>
    <t>KATIA SERRANO CALDERON</t>
  </si>
  <si>
    <t>JULISSA GARCIA LEAL</t>
  </si>
  <si>
    <t>1963</t>
  </si>
  <si>
    <t>BAYEI</t>
  </si>
  <si>
    <t>BÄYËI</t>
  </si>
  <si>
    <t>GREVIN JOHEL DELGADO ZUÑIGA</t>
  </si>
  <si>
    <t>LOURDES VANESSA ROSALES RAMIREZ</t>
  </si>
  <si>
    <t>BRENDA MADRIGAL RETANA</t>
  </si>
  <si>
    <t>NOEMY TRUJILLO OLIVA</t>
  </si>
  <si>
    <t>RICARDO LEIVA MORA.</t>
  </si>
  <si>
    <t>NANCY CARVAJAL VILLARREAL</t>
  </si>
  <si>
    <t>GEMA VASQUEZ HERNANDEZ</t>
  </si>
  <si>
    <t>YORLENY RODRIGUEZ ZAMORA</t>
  </si>
  <si>
    <t>JOSE ERIBERTO FISCHERAL LOPEZ</t>
  </si>
  <si>
    <t>MARIA ISABEL HERNANDEZ BALMACEDA</t>
  </si>
  <si>
    <t>3565</t>
  </si>
  <si>
    <t>ERICK ARIEL SAMUDIO CORTES</t>
  </si>
  <si>
    <t>NORLAN JOAQUIN RAMIREZ RODRIGUEZ</t>
  </si>
  <si>
    <t>ANA ESTHER LOPEZ ESPINOZA</t>
  </si>
  <si>
    <t>ADRITT SEQUEIRA NAVARRETE</t>
  </si>
  <si>
    <t>3219</t>
  </si>
  <si>
    <t>LILIANA MORALES OBANDO</t>
  </si>
  <si>
    <t>ARIANA YANELA VINDAS QUIROS</t>
  </si>
  <si>
    <t>MARTHA YORLENI CASCANTE ALVAREZ</t>
  </si>
  <si>
    <t>NAYUDEL HERNANDEZ DEL VALLE</t>
  </si>
  <si>
    <t>3271</t>
  </si>
  <si>
    <t>ALTOS DE BONILLA</t>
  </si>
  <si>
    <t>LOS LLANOS DE FLORIDA</t>
  </si>
  <si>
    <t>ANGELA BARRIOS ARCE</t>
  </si>
  <si>
    <t>MARTA ELENA CHACON MARTINEZ</t>
  </si>
  <si>
    <t>3452</t>
  </si>
  <si>
    <t>LIZETH BRIGTH COLE</t>
  </si>
  <si>
    <t>1867</t>
  </si>
  <si>
    <t>KAROL UMAÑA CASTILLO</t>
  </si>
  <si>
    <t>MIGUEL ANGEL GONZALEZ ROJAS</t>
  </si>
  <si>
    <t>04106</t>
  </si>
  <si>
    <t>0973</t>
  </si>
  <si>
    <t>DEYBER MURILLO GAUDAMUZ</t>
  </si>
  <si>
    <t>KATHIA CARVAJAL MORALES</t>
  </si>
  <si>
    <t>MAURO MENDOZA CHAVES</t>
  </si>
  <si>
    <t>JOSUE ARMANDO AGUILAR JIMENEZ</t>
  </si>
  <si>
    <t>TATIANA ARAYA FUENTES</t>
  </si>
  <si>
    <t>WENDY YOLANDA LEIVA MORA</t>
  </si>
  <si>
    <t>YENDRI MARLEY HIDALGO CHINCHILLA</t>
  </si>
  <si>
    <t>ARLES VIALES BALTODANO</t>
  </si>
  <si>
    <t>ERIKA CHAVARRIA BLANCO</t>
  </si>
  <si>
    <t>CINDI ROCIO UVA FERNANDEZ</t>
  </si>
  <si>
    <t>LEONOR ALEJANDRA MONGE SANCHEZ</t>
  </si>
  <si>
    <t>GUSTAVO ADOLFO VINDAS AGUILAR</t>
  </si>
  <si>
    <t>24591100 Ext..55716</t>
  </si>
  <si>
    <t>MAUREN VILLALOBOS GUZMAN</t>
  </si>
  <si>
    <t>ILIANA MARIA PEREZ RAMIREZ</t>
  </si>
  <si>
    <t>LUIS ENRIQUE LARA CAMARENO</t>
  </si>
  <si>
    <t>NOILY VANESSA SANCHEZ MENA</t>
  </si>
  <si>
    <t>1892</t>
  </si>
  <si>
    <t>JENNIFER CRUZ BONILLA</t>
  </si>
  <si>
    <t>6391</t>
  </si>
  <si>
    <t>BAJO BLEY SUR</t>
  </si>
  <si>
    <t>BAJO BLEY SUR-TELIRE</t>
  </si>
  <si>
    <t>ELIECER ZUÑIGA ZUÑIGA</t>
  </si>
  <si>
    <t>0957</t>
  </si>
  <si>
    <t>IRIS ZUÑIGA DIAZ</t>
  </si>
  <si>
    <t>1706</t>
  </si>
  <si>
    <t>DONALD SAMUEL MONTERO BONILLA</t>
  </si>
  <si>
    <t>1713</t>
  </si>
  <si>
    <t>MARLEN VICTOR PICAHRDO</t>
  </si>
  <si>
    <t>04330</t>
  </si>
  <si>
    <t>3744</t>
  </si>
  <si>
    <t>LA LOMA</t>
  </si>
  <si>
    <t>SONIA DURAN ROJAS</t>
  </si>
  <si>
    <t>04335</t>
  </si>
  <si>
    <t>0642</t>
  </si>
  <si>
    <t>TUFARES</t>
  </si>
  <si>
    <t>DAVID HERRERA DELGADO</t>
  </si>
  <si>
    <t>04336</t>
  </si>
  <si>
    <t>5653</t>
  </si>
  <si>
    <t>TKAK-RI</t>
  </si>
  <si>
    <t>RONALD MOISES ALPIZAR HERNANDEZ</t>
  </si>
  <si>
    <t>0528</t>
  </si>
  <si>
    <t>KATHERINE PICADO QUESADA</t>
  </si>
  <si>
    <t>5013</t>
  </si>
  <si>
    <t>FRANCISCO GOMEZ GODOY</t>
  </si>
  <si>
    <t>04342</t>
  </si>
  <si>
    <t>0792</t>
  </si>
  <si>
    <t>CALLE MORA ARRIBA</t>
  </si>
  <si>
    <t>SAN JUAN DE LA CRUZ</t>
  </si>
  <si>
    <t>JACQUELINE JIMENEZ OLIVARES</t>
  </si>
  <si>
    <t>1570</t>
  </si>
  <si>
    <t>LUIS CARLOS PORRAS CARRANZA</t>
  </si>
  <si>
    <t>2267</t>
  </si>
  <si>
    <t>I.D.A. LAS PLAYITAS</t>
  </si>
  <si>
    <t>PLAYITAS</t>
  </si>
  <si>
    <t>ANDREA ALVARADI DIAZ</t>
  </si>
  <si>
    <t>3742</t>
  </si>
  <si>
    <t>LA GALLEGA</t>
  </si>
  <si>
    <t>LA GALLLEGA</t>
  </si>
  <si>
    <t>NUBIA ANCHIA SOLANO</t>
  </si>
  <si>
    <t>JESSICA CONTRERAS SOLANO</t>
  </si>
  <si>
    <t>3116</t>
  </si>
  <si>
    <t>SANTA MARIA DE PITTIER</t>
  </si>
  <si>
    <t>DAHIANNA GOMEZ AVILA</t>
  </si>
  <si>
    <t>02708</t>
  </si>
  <si>
    <t>3099</t>
  </si>
  <si>
    <t>RIYITO</t>
  </si>
  <si>
    <t>HEYLIN ARGUEDAS LOPEZ</t>
  </si>
  <si>
    <t>04404</t>
  </si>
  <si>
    <t>1373</t>
  </si>
  <si>
    <t>EMIDEY ARIAS HERNANDEZ</t>
  </si>
  <si>
    <t>ERNESTO ALFONSO FORBES SHAW</t>
  </si>
  <si>
    <t>1254</t>
  </si>
  <si>
    <t>VANESSA MARIA SANCHO VARGAS</t>
  </si>
  <si>
    <t>CENSO ESCOLAR 2025 -- INFORME FINAL</t>
  </si>
  <si>
    <t>Renombre este archivo Excel como se indica seguidamente:</t>
  </si>
  <si>
    <t>00009--COSTA RICA</t>
  </si>
  <si>
    <t>00014--MARIA AUXILIADORA</t>
  </si>
  <si>
    <t>00015--NIÑO JESUS DE PRAGA</t>
  </si>
  <si>
    <t>00023--NACIONES UNIDAS</t>
  </si>
  <si>
    <t>01313--EL RODEO</t>
  </si>
  <si>
    <t>02003--LA ISLITA</t>
  </si>
  <si>
    <t>02457--PORTON DE NARANJO</t>
  </si>
  <si>
    <t>00042--JOSE ANGEL VIETO RANGEL</t>
  </si>
  <si>
    <t>00030--DR. JOSE MARIA CASTRO MADRIZ</t>
  </si>
  <si>
    <t>00037--QUINCE DE AGOSTO</t>
  </si>
  <si>
    <t>03219--EL ROSARIO</t>
  </si>
  <si>
    <t>00039--CENTRO AMERICA</t>
  </si>
  <si>
    <t>00041--SANTA MARTA</t>
  </si>
  <si>
    <t>00050--SAN RAFAEL</t>
  </si>
  <si>
    <t>00054--LA PEREGRINA</t>
  </si>
  <si>
    <t>00053--JESUS JIMENEZ ZAMORA</t>
  </si>
  <si>
    <t>00047--RAFAEL VARGAS QUIROS</t>
  </si>
  <si>
    <t>00051--LAS BRISAS</t>
  </si>
  <si>
    <t>00052--ANTONIO JOSE DE SUCRE</t>
  </si>
  <si>
    <t>00055--MONSEÑOR ANSELMO LLORENTE Y LA FUENTE</t>
  </si>
  <si>
    <t>03225--UNIDAD PEDAGOGICA CUATRO REINAS</t>
  </si>
  <si>
    <t>00010--UNIDAD PEDAGOGICA JOSE FIDEL TRISTAN</t>
  </si>
  <si>
    <t>00073--UNIDAD PEDAGOGICA DANIEL ODUBER QUIROS</t>
  </si>
  <si>
    <t>00163--SAUREZ</t>
  </si>
  <si>
    <t>00082--CARMEN LYRA</t>
  </si>
  <si>
    <t>00083--QUINCE DE SETIEMBRE</t>
  </si>
  <si>
    <t>00077--EL LLANO</t>
  </si>
  <si>
    <t>00084--PACIFICA FERNANDEZ OREAMUNO</t>
  </si>
  <si>
    <t>00086--SAN FELIPE</t>
  </si>
  <si>
    <t>00092--HATILLO 2</t>
  </si>
  <si>
    <t>00080--LOS PINOS</t>
  </si>
  <si>
    <t>00096--SAN RAFAEL</t>
  </si>
  <si>
    <t>00097--CAROLINA DENT ALVARADO</t>
  </si>
  <si>
    <t>00095--JOSE MARIA ZELEDON BRENES</t>
  </si>
  <si>
    <t>00098--DR. CALDERON MUÑOZ</t>
  </si>
  <si>
    <t>00101--REPUBLICA DE HONDURAS</t>
  </si>
  <si>
    <t>00094--SOR MARIA ROMERO MENESES</t>
  </si>
  <si>
    <t>00142--LOS GUIDO</t>
  </si>
  <si>
    <t>00113--EL CARMEN</t>
  </si>
  <si>
    <t>00117--BELLO HORIZONTE</t>
  </si>
  <si>
    <t>00109--SAN RAFAEL</t>
  </si>
  <si>
    <t>00114--CORAZON DE JESUS</t>
  </si>
  <si>
    <t>00125--REPUBLICA DE VENEZUELA</t>
  </si>
  <si>
    <t>00122--GUACHIPELIN</t>
  </si>
  <si>
    <t>00119--ISABEL LA CATOLICA</t>
  </si>
  <si>
    <t>00123--EZEQUIEL MORALES AGUILAR</t>
  </si>
  <si>
    <t>00120--REPUBLICA DE FRANCIA</t>
  </si>
  <si>
    <t>00118--BENJAMIN HERRERA ANGULO</t>
  </si>
  <si>
    <t>00121--I.E.G.B. PBRO. YANUARIO QUESADA</t>
  </si>
  <si>
    <t>00116--JORGE VOLIO JIMENEZ</t>
  </si>
  <si>
    <t>00130--JOSE TRINIDAD MORA VALVERDE</t>
  </si>
  <si>
    <t>00133--CIUDADELA FATIMA</t>
  </si>
  <si>
    <t>00138--LAS GRAVILIAS</t>
  </si>
  <si>
    <t>00137--JUAN MONGE GUILLEN</t>
  </si>
  <si>
    <t>00139--FRANCISCO GAMBOA MORA</t>
  </si>
  <si>
    <t>00140--I.E.G.B. REPUBLICA DE PANAMA</t>
  </si>
  <si>
    <t>00136--GUATUSO</t>
  </si>
  <si>
    <t>00141--SAN JERONIMO</t>
  </si>
  <si>
    <t>00135--REVERENDO FRANCISCO SCHMITZ</t>
  </si>
  <si>
    <t>00154--MARTIN MORA ROJAS</t>
  </si>
  <si>
    <t>00155--CECILIO PIEDRA GUTIERREZ</t>
  </si>
  <si>
    <t>00157--AGUSTIN SEGURA</t>
  </si>
  <si>
    <t>00146--CECILIA ORLICH FIGUERES</t>
  </si>
  <si>
    <t>00148--MANUEL PADILLA UREÑA</t>
  </si>
  <si>
    <t>00161--JUSTO MARIA PADILLA CASTRO</t>
  </si>
  <si>
    <t>03442--RAFAEL ANGEL CALDERON GUARDIA</t>
  </si>
  <si>
    <t>00182--MANUEL HIDALGO MORA</t>
  </si>
  <si>
    <t>00177--SANTA TERESITA</t>
  </si>
  <si>
    <t>00181--ANDRES CORRALES MORA</t>
  </si>
  <si>
    <t>00179--LAS MERCEDES</t>
  </si>
  <si>
    <t>00150--LA FILA</t>
  </si>
  <si>
    <t>00190--DOMINGO FAUSTINO SARMIENTO</t>
  </si>
  <si>
    <t>00188--GABRIEL BRENES ROBLES</t>
  </si>
  <si>
    <t>00189--ALEJANDRO RODRIGUEZ RODRIGUEZ</t>
  </si>
  <si>
    <t>02986--FREEMAN</t>
  </si>
  <si>
    <t>03343--CORAZON DE JESUS</t>
  </si>
  <si>
    <t>02974--PUEBLO CIVIL</t>
  </si>
  <si>
    <t>02459--SANTA MARTA</t>
  </si>
  <si>
    <t>00197--MADRE DEL DIVINO PASTOR</t>
  </si>
  <si>
    <t>00203--DOCTOR FERRAZ</t>
  </si>
  <si>
    <t>00198--CLAUDIO CORTES CASTRO</t>
  </si>
  <si>
    <t>00199--JUAN FLORES UMAÑA</t>
  </si>
  <si>
    <t>00206--LOS ANGELES</t>
  </si>
  <si>
    <t>00205--JOSE CUBERO MUÑOZ</t>
  </si>
  <si>
    <t>00200--FILOMENA BLANCO DE QUIROS</t>
  </si>
  <si>
    <t>00244--TABLAZO</t>
  </si>
  <si>
    <t>00229--MARIA INMACULADA</t>
  </si>
  <si>
    <t>00222--LA ISLA</t>
  </si>
  <si>
    <t>00217--LA TRINIDAD</t>
  </si>
  <si>
    <t>00230--ESTADO DE ISRAEL</t>
  </si>
  <si>
    <t>00231--SAN BLAS</t>
  </si>
  <si>
    <t>00224--SAN JERONIMO</t>
  </si>
  <si>
    <t>00219--MANUEL MARIA GUTIERREZ ZAMORA</t>
  </si>
  <si>
    <t>00225--SAN RAFAEL</t>
  </si>
  <si>
    <t>00251--CRISTOBAL COLON</t>
  </si>
  <si>
    <t>00241--SAN LUIS</t>
  </si>
  <si>
    <t>00243--FERNANDO DE ARAGON</t>
  </si>
  <si>
    <t>00283--BETANIA</t>
  </si>
  <si>
    <t>00284--MONTERREY VARGAS ARAYA</t>
  </si>
  <si>
    <t>00280--LABORATORIO U.C.R.</t>
  </si>
  <si>
    <t>00285--JOSE FIGUERES FERRER</t>
  </si>
  <si>
    <t>00286--FRANKLIN DELANO ROOSEVELT</t>
  </si>
  <si>
    <t>00038--GRANADILLA NORTE</t>
  </si>
  <si>
    <t>00291--CEDROS</t>
  </si>
  <si>
    <t>00279--SANTA MARTA</t>
  </si>
  <si>
    <t>00298--JUNQUILLO ABAJO</t>
  </si>
  <si>
    <t>00295--MERCEDES NORTE</t>
  </si>
  <si>
    <t>00300--DARIO FLORES HERNANDEZ</t>
  </si>
  <si>
    <t>00299--RAMON BEDOYA MONGE</t>
  </si>
  <si>
    <t>00352--MIXTA DE SAN JUAN</t>
  </si>
  <si>
    <t>00366--JACINTO MORA GOMEZ</t>
  </si>
  <si>
    <t>00364--SAN BOSCO DE MORA</t>
  </si>
  <si>
    <t>00370--PALMICHAL DE ACOSTA</t>
  </si>
  <si>
    <t>00363--LISIMACO CHAVARRIA PALMA</t>
  </si>
  <si>
    <t>00371--ROGELIO FERNANDEZ GÜELL</t>
  </si>
  <si>
    <t>00405--SAN ANDRES</t>
  </si>
  <si>
    <t>00412--SAGRADA FAMILIA</t>
  </si>
  <si>
    <t>00413--LA ASUNCION</t>
  </si>
  <si>
    <t>00415--PEDRO PEREZ ZELEDON</t>
  </si>
  <si>
    <t>00406--EL HOYON</t>
  </si>
  <si>
    <t>00411--FRANCISCO MORAZAN QUESADA</t>
  </si>
  <si>
    <t>00414--SINAI</t>
  </si>
  <si>
    <t>00416--12 DE MARZO DE 1948</t>
  </si>
  <si>
    <t>00422--GUSTAVO AGÜERO BARRANTES</t>
  </si>
  <si>
    <t>00456--LABORATORIO</t>
  </si>
  <si>
    <t>00448--LOS ANGELES</t>
  </si>
  <si>
    <t>00447--PAVONES</t>
  </si>
  <si>
    <t>00450--VILLA LIGIA</t>
  </si>
  <si>
    <t>00494--LOURDES</t>
  </si>
  <si>
    <t>00495--LA AURORA</t>
  </si>
  <si>
    <t>00498--DANIEL FLORES ZAVALETA</t>
  </si>
  <si>
    <t>00503--LA REPUNTA</t>
  </si>
  <si>
    <t>00505--UNIDAD PEDAGOGICA JOSE BREINDERHOFF</t>
  </si>
  <si>
    <t>00504--HERNAN RODRIGUEZ RUIZ</t>
  </si>
  <si>
    <t>00506--PEÑAS BLANCAS</t>
  </si>
  <si>
    <t>00512--JUAN VALVERDE MORA</t>
  </si>
  <si>
    <t>00526--EL CARMEN</t>
  </si>
  <si>
    <t>03485--LA LAGUNA</t>
  </si>
  <si>
    <t>00235--AGUA BLANCA</t>
  </si>
  <si>
    <t>00593--VALLE DE LA CRUZ</t>
  </si>
  <si>
    <t>00600--HOLANDA</t>
  </si>
  <si>
    <t>00603--LA PIÑERA</t>
  </si>
  <si>
    <t>00625--ROGELIO FERNANDEZ GÜELL</t>
  </si>
  <si>
    <t>00610--SANTA CRUZ</t>
  </si>
  <si>
    <t>00634--VOLCAN</t>
  </si>
  <si>
    <t>03293--SAN GERARDO</t>
  </si>
  <si>
    <t>00725--MANUEL FRANCISCO CARRILLO SABORIO</t>
  </si>
  <si>
    <t>00727--ASCENSION ESQUIVEL IBARRA</t>
  </si>
  <si>
    <t>00724--LEON CORTES CASTRO</t>
  </si>
  <si>
    <t>00732--AEROPUERTO</t>
  </si>
  <si>
    <t>00739--MIGUEL HIDALGO BASTOS</t>
  </si>
  <si>
    <t>00737--HOLANDA</t>
  </si>
  <si>
    <t>00733--DAVID GONZALEZ ALFARO</t>
  </si>
  <si>
    <t>00734--INVU LAS CAÑAS</t>
  </si>
  <si>
    <t>00752--GUADALAJARA</t>
  </si>
  <si>
    <t>00744--SILVIA MONTERO ZAMORA</t>
  </si>
  <si>
    <t>00749--ITIQUIS</t>
  </si>
  <si>
    <t>00746--ERMIDA BLANCO GONZALEZ</t>
  </si>
  <si>
    <t>00754--LUIS FELIPE GONZALEZ FLORES</t>
  </si>
  <si>
    <t>00753--ALBERTO ECHANDI MONTERO</t>
  </si>
  <si>
    <t>00765--PACTO DEL JOCOTE</t>
  </si>
  <si>
    <t>00759--I.E.G.B. MARIA VARGAS RODRIGUEZ</t>
  </si>
  <si>
    <t>00755--LEON CORTES CASTRO</t>
  </si>
  <si>
    <t>00760--EL ROBLE</t>
  </si>
  <si>
    <t>00758--JESUS OCAÑA ROJAS</t>
  </si>
  <si>
    <t>00761--GABRIELA MISTRAL</t>
  </si>
  <si>
    <t>00768--MAURILIO SOTO ALFARO</t>
  </si>
  <si>
    <t>00757--ONCE DE ABRIL</t>
  </si>
  <si>
    <t>00763--SAN ANTONIO</t>
  </si>
  <si>
    <t>00766--ENRIQUE PINTO FERNANDEZ</t>
  </si>
  <si>
    <t>00767--JULIA FERNANDEZ RODRIGUEZ</t>
  </si>
  <si>
    <t>00762--VILLA BONITA</t>
  </si>
  <si>
    <t>00769--JOSE MIGUEL ZUMBADO SOTO</t>
  </si>
  <si>
    <t>00778--SAN LUIS DE CARRILLOS</t>
  </si>
  <si>
    <t>00780--JESUS MAGDALENO VARGAS AGUILAR</t>
  </si>
  <si>
    <t>00785--GENERAL JOSE DE SAN MARTIN</t>
  </si>
  <si>
    <t>00782--EDUARDO PINTO HERNANDEZ</t>
  </si>
  <si>
    <t>00784--RICARDO FERNANDEZ GUARDIA</t>
  </si>
  <si>
    <t>00776--SILVESTRE ROJAS MURILLO</t>
  </si>
  <si>
    <t>00781--DR. ADOLFO JIMENEZ DE LA GUARDIA</t>
  </si>
  <si>
    <t>00777--MARIANA MADRIGAL DE LA O</t>
  </si>
  <si>
    <t>00779--TURRUCARES</t>
  </si>
  <si>
    <t>00799--MARIA INMACULADA</t>
  </si>
  <si>
    <t>00796--ALFREDO GOMEZ ZAMORA</t>
  </si>
  <si>
    <t>00787--JOSE MANUEL PERALTA QUESADA</t>
  </si>
  <si>
    <t>00788--JACINTO PANIAGÜA RODRIGUEZ</t>
  </si>
  <si>
    <t>00791--JULIO PEÑA MORUA</t>
  </si>
  <si>
    <t>00802--EULOGIA RUIZ RUIZ</t>
  </si>
  <si>
    <t>00792--RAMON HERRERO VITORIA</t>
  </si>
  <si>
    <t>00790--PUENTE DE PIEDRA</t>
  </si>
  <si>
    <t>00794--JUAN ARRIETA MIRANDA</t>
  </si>
  <si>
    <t>00800--MARIA TERESA OBREGON LORIA</t>
  </si>
  <si>
    <t>00801--ALICE MOYA RODRIGUEZ</t>
  </si>
  <si>
    <t>00818--CARLOS MANUEL ROJAS QUIROS</t>
  </si>
  <si>
    <t>00806--LUIS RODRIGUEZ SALAS</t>
  </si>
  <si>
    <t>00807--SANTA GERTRUDIS SUR</t>
  </si>
  <si>
    <t>00825--ARTURO QUIROS CARRANZA</t>
  </si>
  <si>
    <t>00829--HACIENDA VIEJA</t>
  </si>
  <si>
    <t>00850--RAMONA SOSA MORENO</t>
  </si>
  <si>
    <t>00839--TOBIAS GUZMAN BRENES</t>
  </si>
  <si>
    <t>00871--CENTRAL DE ATENAS</t>
  </si>
  <si>
    <t>00854--THOMAS JEFFERSON</t>
  </si>
  <si>
    <t>00857--JESUS DE ATENAS</t>
  </si>
  <si>
    <t>00883--PATRIARCA SAN JOSE</t>
  </si>
  <si>
    <t>00884--LA UNION</t>
  </si>
  <si>
    <t>00886--SANTIAGO</t>
  </si>
  <si>
    <t>00878--LABORATORIO</t>
  </si>
  <si>
    <t>00907--JULIAN VOLIO LLORENTE</t>
  </si>
  <si>
    <t>00912--GERARDO BADILLA MORA</t>
  </si>
  <si>
    <t>00940--LOS ANGELES</t>
  </si>
  <si>
    <t>00934--SAN JUAN</t>
  </si>
  <si>
    <t>00935--EULOGIO SALAZAR LARA</t>
  </si>
  <si>
    <t>00946--JUAN SANTAMARIA</t>
  </si>
  <si>
    <t>00949--JUDAS TADEO CORRALES SAENZ</t>
  </si>
  <si>
    <t>00950--PALMITOS</t>
  </si>
  <si>
    <t>00951--REPUBLICA DEL ECUADOR</t>
  </si>
  <si>
    <t>00956--SANTIAGO CRESPO CALVO</t>
  </si>
  <si>
    <t>00969--LA UNION</t>
  </si>
  <si>
    <t>00966--JACINTO AVILA ARAYA</t>
  </si>
  <si>
    <t>00976--ERMIDA BLANCO GONZALEZ</t>
  </si>
  <si>
    <t>00977--JOAQUIN LORENZO SANCHO QUESADA</t>
  </si>
  <si>
    <t>00972--JULIA FERNANDEZ RODRIGUEZ</t>
  </si>
  <si>
    <t>00973--DR. RICARDO MORENO CAÑAS</t>
  </si>
  <si>
    <t>00974--PABLO ALVARADO VARGAS</t>
  </si>
  <si>
    <t>00975--PBRO. VENANCIO DE OÑA Y MARTINEZ</t>
  </si>
  <si>
    <t>00988--OTILIO ULATE BLANCO</t>
  </si>
  <si>
    <t>01006--JOSE MARIA VARGAS ARIAS</t>
  </si>
  <si>
    <t>01031--CARLOS MAROTO QUIROS</t>
  </si>
  <si>
    <t>01023--ECOLOGICA LA TIGRA</t>
  </si>
  <si>
    <t>01022--REPUBLICA DE ITALIA</t>
  </si>
  <si>
    <t>03248--BARRIO LOS ANGELES</t>
  </si>
  <si>
    <t>01041--EL CARMEN</t>
  </si>
  <si>
    <t>01053--DIOCESANO PADRE ELADIO SANCHO</t>
  </si>
  <si>
    <t>01045--CEDRAL</t>
  </si>
  <si>
    <t>01046--ANTONIO JOSE DE SUCRE</t>
  </si>
  <si>
    <t>01057--JUAN BAUTISTA SOLIS RODRIGUEZ</t>
  </si>
  <si>
    <t>01055--JUAN CHAVES ROJAS</t>
  </si>
  <si>
    <t>01054--SAN MARTIN</t>
  </si>
  <si>
    <t>01073--MARIO SALAZAR MORA</t>
  </si>
  <si>
    <t>01101--GONZALO MONGE BERMUDEZ</t>
  </si>
  <si>
    <t>01106--SANTA RITA</t>
  </si>
  <si>
    <t>01116--PROCOPIO GAMBOA VILLALOBOS</t>
  </si>
  <si>
    <t>01124--LA FORTUNA</t>
  </si>
  <si>
    <t>01137--JUAN RAFAEL CHACON CASTRO</t>
  </si>
  <si>
    <t>01174--SANTA ROSA</t>
  </si>
  <si>
    <t>01228--RICARDO VARGAS MURILLO</t>
  </si>
  <si>
    <t>01281--SAN RAFAEL</t>
  </si>
  <si>
    <t>00345--ELOY MORUA CARRILLO</t>
  </si>
  <si>
    <t>01318--SAN LORENZO</t>
  </si>
  <si>
    <t>01319--LEON CORTES CASTRO</t>
  </si>
  <si>
    <t>01344--REPUBLICA DE BOLIVIA</t>
  </si>
  <si>
    <t>01361--MANUEL CASTRO BLANCO</t>
  </si>
  <si>
    <t>01368--WINSTON CHURCHILL SPENCER</t>
  </si>
  <si>
    <t>01371--NUESTRA SEÑORA DE FATIMA</t>
  </si>
  <si>
    <t>01376--JULIAN VOLIO LLORENTE</t>
  </si>
  <si>
    <t>01372--LOS ANGELES</t>
  </si>
  <si>
    <t>01374--PADRE PERALTA</t>
  </si>
  <si>
    <t>01370--UNIDAD PEDAGOGICA RAFAEL HERNANDEZ MADRIZ</t>
  </si>
  <si>
    <t>01373--SAN BLAS</t>
  </si>
  <si>
    <t>01388--PROCESO SOLANO RAMIREZ</t>
  </si>
  <si>
    <t>01398--CORRALILLO</t>
  </si>
  <si>
    <t>01394--DOMINGO FAUSTINO SARMIENTO</t>
  </si>
  <si>
    <t>01381--SAN IGNACIO DE LOYOLA</t>
  </si>
  <si>
    <t>01390--FILADELFO SALAS CESPEDES</t>
  </si>
  <si>
    <t>01402--FELIX MATA VALLE</t>
  </si>
  <si>
    <t>01383--CARLOS MONGE ALFARO</t>
  </si>
  <si>
    <t>01392--QUEBRADILLA</t>
  </si>
  <si>
    <t>01385--QUIRCOT</t>
  </si>
  <si>
    <t>01396--ANTONIO CAMACHO ORTEGA</t>
  </si>
  <si>
    <t>01399--LA PITAHAYA</t>
  </si>
  <si>
    <t>01401--ARTURO VOLIO JIMENEZ</t>
  </si>
  <si>
    <t>01424--LA ASUNCION</t>
  </si>
  <si>
    <t>01426--CARLOS LUIS VALVERDE VEGA</t>
  </si>
  <si>
    <t>01413--GUATUSO</t>
  </si>
  <si>
    <t>01415--REPUBLICA DE BRASIL</t>
  </si>
  <si>
    <t>01419--JUAN RAMIREZ RAMIREZ</t>
  </si>
  <si>
    <t>01425--UNIDAD PEDAGOGICA BARRIO NUEVO</t>
  </si>
  <si>
    <t>01417--JAPON</t>
  </si>
  <si>
    <t>01446--PASTOR BARQUERO OBANDO</t>
  </si>
  <si>
    <t>01428--ENCARNACION GAMBOA PIEDRA</t>
  </si>
  <si>
    <t>01445--CIPRESES</t>
  </si>
  <si>
    <t>01442--LEON CORTES CASTRO</t>
  </si>
  <si>
    <t>01443--CORAZON DE JESUS</t>
  </si>
  <si>
    <t>01447--EL BOSQUE</t>
  </si>
  <si>
    <t>01444--LLANO GRANDE</t>
  </si>
  <si>
    <t>01441--PBRO. JUAN DE DIOS TREJOS</t>
  </si>
  <si>
    <t>01448--MANUEL DE JESUS JIMENEZ</t>
  </si>
  <si>
    <t>01474--RESCATE DE UJARRAS</t>
  </si>
  <si>
    <t>01465--VICENTE LACHNER SANDOVAL</t>
  </si>
  <si>
    <t>01466--FLORENCIO DEL CASTILLO</t>
  </si>
  <si>
    <t>01471--LUIS CRUZ MEZA</t>
  </si>
  <si>
    <t>01468--ALVARO ESQUIVEL BONILLA</t>
  </si>
  <si>
    <t>01472--OROSI</t>
  </si>
  <si>
    <t>01473--PALOMO</t>
  </si>
  <si>
    <t>01467--JOSE LIENDO Y GOICOECHEA</t>
  </si>
  <si>
    <t>01469--EUGENIO CORRALES BIANCHINI</t>
  </si>
  <si>
    <t>01470--MIGUEL PICADO BARQUERO</t>
  </si>
  <si>
    <t>01480--CALLE MESEN</t>
  </si>
  <si>
    <t>01484--SAN VICENTE</t>
  </si>
  <si>
    <t>01492--FERNANDO TERAN VALLS</t>
  </si>
  <si>
    <t>01487--YERBABUENA</t>
  </si>
  <si>
    <t>01490--MOISES COTO FERNANDEZ</t>
  </si>
  <si>
    <t>01488--RICARDO ANDRE STRAUSS</t>
  </si>
  <si>
    <t>01491--UNIDAD PEDAGOGICA SAN DIEGO</t>
  </si>
  <si>
    <t>01485--MARIA AMELIA MONTEALEGRE</t>
  </si>
  <si>
    <t>01489--CAROLINA BELLELLI</t>
  </si>
  <si>
    <t>01486--DOMINGO FAUSTINO SARMIENTO</t>
  </si>
  <si>
    <t>01481--BARRIO EL CARMEN</t>
  </si>
  <si>
    <t>01482--SANTIAGO DEL MONTE</t>
  </si>
  <si>
    <t>01503--CECILIO LINDO MORALES</t>
  </si>
  <si>
    <t>01504--DR. JOSE MARIA CASTRO MADRIZ</t>
  </si>
  <si>
    <t>01500--EDUARDO PERALTA JIMENEZ</t>
  </si>
  <si>
    <t>01502--MARCO AURELIO PEREIRA RAMIREZ</t>
  </si>
  <si>
    <t>01665--BARRIO EL SOCORRO</t>
  </si>
  <si>
    <t>01515--AZUL</t>
  </si>
  <si>
    <t>01518--EL RECREO</t>
  </si>
  <si>
    <t>01529--DR. VALERIANO FERNANDEZ FERRAZ</t>
  </si>
  <si>
    <t>01531--LAS AMERICAS</t>
  </si>
  <si>
    <t>01528--MARIANO CORTES CORTES</t>
  </si>
  <si>
    <t>01524--NUESTRA SEÑORA DE SION</t>
  </si>
  <si>
    <t>01538--CANADA</t>
  </si>
  <si>
    <t>01544--JABILLOS</t>
  </si>
  <si>
    <t>01539--RODOLFO HERZOG MULLER</t>
  </si>
  <si>
    <t>01561--SANTA TERESITA</t>
  </si>
  <si>
    <t>01563--SANTA ROSA</t>
  </si>
  <si>
    <t>01597--BARRIO FATIMA</t>
  </si>
  <si>
    <t>01601--BRAULIO MORALES CERVANTES</t>
  </si>
  <si>
    <t>01603--LA PUEBLA</t>
  </si>
  <si>
    <t>01600--JOSE RAMON HERNANDEZ BADILLA</t>
  </si>
  <si>
    <t>01604--FINCA GUARARI</t>
  </si>
  <si>
    <t>01614--LOS LAGOS</t>
  </si>
  <si>
    <t>01616--CUBUJUQUI</t>
  </si>
  <si>
    <t>01611--LA AURORA</t>
  </si>
  <si>
    <t>01610--ULLOA</t>
  </si>
  <si>
    <t>01612--JOSE FIGUERES FERRER</t>
  </si>
  <si>
    <t>01617--SAN FRANCISCO DE ASIS</t>
  </si>
  <si>
    <t>01608--VILLALOBOS</t>
  </si>
  <si>
    <t>01613--MERCEDES SUR</t>
  </si>
  <si>
    <t>01619--SAN BOSCO</t>
  </si>
  <si>
    <t>01631--MANUEL DEL PILAR ZUMBADO GONZALEZ</t>
  </si>
  <si>
    <t>01628--RAMON BARRANTES HERRERA</t>
  </si>
  <si>
    <t>01626--ALFREDO VOLIO JIMENEZ</t>
  </si>
  <si>
    <t>01632--UNIDAD PEDAGOGICA EL ROBLE</t>
  </si>
  <si>
    <t>01629--JESUS</t>
  </si>
  <si>
    <t>01630--FIDEL CHAVES MURILLO</t>
  </si>
  <si>
    <t>01625--LLORENTE DE FLORES</t>
  </si>
  <si>
    <t>01627--TRANQUILINO SAENZ ROJAS</t>
  </si>
  <si>
    <t>01633--ELISA SOTO JIMENEZ</t>
  </si>
  <si>
    <t>01624--RODOLFO PETERS SCHEIDER</t>
  </si>
  <si>
    <t>00786--MIXTA DE SIQUIARES</t>
  </si>
  <si>
    <t>01649--SAN PABLO</t>
  </si>
  <si>
    <t>01659--MANUEL CAMACHO HERNANDEZ</t>
  </si>
  <si>
    <t>01643--ENRIQUE STRACHAN</t>
  </si>
  <si>
    <t>01661--CONCEPCION</t>
  </si>
  <si>
    <t>01640--SANTIAGO</t>
  </si>
  <si>
    <t>01642--ALBERTO PANIAGUA CHAVARRIA</t>
  </si>
  <si>
    <t>01656--LABORATORIO</t>
  </si>
  <si>
    <t>01651--LOS ANGELES</t>
  </si>
  <si>
    <t>01644--ARTURO MORALES GUTIERREZ</t>
  </si>
  <si>
    <t>01658--PUENTE SALAS</t>
  </si>
  <si>
    <t>01646--SAN JOSE</t>
  </si>
  <si>
    <t>01648--JOAQUIN CAMACHO ULATE</t>
  </si>
  <si>
    <t>01639--RAFAEL ARGUEDAS GUTIERREZ</t>
  </si>
  <si>
    <t>01652--DOMINGO GONZALEZ PEREZ</t>
  </si>
  <si>
    <t>01657--MIGUEL AGUILAR BONILLA</t>
  </si>
  <si>
    <t>01676--MIRAFLORES</t>
  </si>
  <si>
    <t>01680--APOLINAR LOBO UMAÑA</t>
  </si>
  <si>
    <t>01685--SAN FRANCISCO</t>
  </si>
  <si>
    <t>01672--JESUS ARGÜELLO VILLALOBOS</t>
  </si>
  <si>
    <t>01677--SAN LUIS GONZAGA</t>
  </si>
  <si>
    <t>01674--CRISTOBAL COLON</t>
  </si>
  <si>
    <t>01678--PBRO. RICARDO SALAS CAMPOS</t>
  </si>
  <si>
    <t>01671--RUBEN DARIO</t>
  </si>
  <si>
    <t>01684--SANTO TOMAS</t>
  </si>
  <si>
    <t>01696--PUERTO VIEJO</t>
  </si>
  <si>
    <t>01711--CLAUDIO LARA CAMPOS</t>
  </si>
  <si>
    <t>01699--LA GUARIA</t>
  </si>
  <si>
    <t>01738--BUENOS AIRES</t>
  </si>
  <si>
    <t>01725--JUAN SANTAMARIA</t>
  </si>
  <si>
    <t>01745--FINCA SEIS</t>
  </si>
  <si>
    <t>01744--FINCA DIEZ</t>
  </si>
  <si>
    <t>01784--SALVADOR VILLAR MUÑOZ</t>
  </si>
  <si>
    <t>01803--SANTA CECILIA</t>
  </si>
  <si>
    <t>01827--BARRIO GUADALUPE</t>
  </si>
  <si>
    <t>01835--CAÑAS DULCES</t>
  </si>
  <si>
    <t>01817--EL CAPULIN</t>
  </si>
  <si>
    <t>01825--GUARDIA</t>
  </si>
  <si>
    <t>01824--LABORATORIO JOHN FITGERALD KENNEDY</t>
  </si>
  <si>
    <t>01816--MORACIA</t>
  </si>
  <si>
    <t>01813--JESUS DE NAZARETH</t>
  </si>
  <si>
    <t>01814--LA VICTORIA</t>
  </si>
  <si>
    <t>01821--BARRIO LA CRUZ</t>
  </si>
  <si>
    <t>01844--GENERAL TOMAS GUARDIA GUTIERREZ</t>
  </si>
  <si>
    <t>01840--FAUSTO GUZMAN CALVO</t>
  </si>
  <si>
    <t>01868--LEONIDAS BRICEÑO BALTODANO</t>
  </si>
  <si>
    <t>01866--SAN MARTIN</t>
  </si>
  <si>
    <t>01867--CACIQUE NICOA</t>
  </si>
  <si>
    <t>01905--ANTONIO MACEO Y GRAJALES</t>
  </si>
  <si>
    <t>01940--VICTORIANO MENA MENA</t>
  </si>
  <si>
    <t>01971--SERAPIO LOPEZ FAJARDO</t>
  </si>
  <si>
    <t>01980--PBRO. JOSE DANIEL CARMONA BRICEÑO</t>
  </si>
  <si>
    <t>01979--GUILLERMO ALVARADO HERNANDEZ</t>
  </si>
  <si>
    <t>02033--MARIA MARIN GALAGARZA</t>
  </si>
  <si>
    <t>02029--MARIA LEAL RODRIGUEZ</t>
  </si>
  <si>
    <t>02041--27 DE ABRIL</t>
  </si>
  <si>
    <t>02061--CARTAGENA</t>
  </si>
  <si>
    <t>02094--PACIFICA GARCIA FERNANDEZ</t>
  </si>
  <si>
    <t>02095--BELEN</t>
  </si>
  <si>
    <t>02097--EL COCO</t>
  </si>
  <si>
    <t>02087--OMAR DENGO GUERRERO</t>
  </si>
  <si>
    <t>02098--BERNARDO GUTIERREZ</t>
  </si>
  <si>
    <t>02116--TEODORO PICADO MICHALSKY</t>
  </si>
  <si>
    <t>02161--BIJAGUA</t>
  </si>
  <si>
    <t>02181--ANTONIO OBANDO ESPINOZA</t>
  </si>
  <si>
    <t>02182--BEBEDERO</t>
  </si>
  <si>
    <t>02207--COLORADO</t>
  </si>
  <si>
    <t>02211--DELIA OVIEDO DE ACUÑA</t>
  </si>
  <si>
    <t>02242--ARENAL</t>
  </si>
  <si>
    <t>02243--EL CARMEN</t>
  </si>
  <si>
    <t>02258--JOSE MARIA CALDERON</t>
  </si>
  <si>
    <t>02275--AUGUSTO COLOMBARI CHICOLI</t>
  </si>
  <si>
    <t>02270--CIUDADELA KENNEDY</t>
  </si>
  <si>
    <t>02274--EL CARMEN</t>
  </si>
  <si>
    <t>02280--JOSE RICARDO ORLICH ZAMORA</t>
  </si>
  <si>
    <t>02269--BARRIO SAN LUIS</t>
  </si>
  <si>
    <t>02271--FLORA GUEVARA BARAHONA</t>
  </si>
  <si>
    <t>02279--MORA Y CAÑAS</t>
  </si>
  <si>
    <t>02276--VEINTE DE NOVIEMBRE</t>
  </si>
  <si>
    <t>02325--DR. RICARDO MORENO CAÑAS</t>
  </si>
  <si>
    <t>02348--JULIO ACOSTA GARCIA</t>
  </si>
  <si>
    <t>02366--SANTA ELENA</t>
  </si>
  <si>
    <t>02401--MARAÑONAL</t>
  </si>
  <si>
    <t>02424--JOSE MARIA ZELEDON BRENES</t>
  </si>
  <si>
    <t>02450--REPUBLICA DE COREA</t>
  </si>
  <si>
    <t>02445--MARIA LUISA DE CASTRO</t>
  </si>
  <si>
    <t>02483--PARRITA</t>
  </si>
  <si>
    <t>02515--LA JULIETA</t>
  </si>
  <si>
    <t>02523--VALLE DE EL DIQUIS</t>
  </si>
  <si>
    <t>02520--NIEBOROWSKY</t>
  </si>
  <si>
    <t>02565--EDUARDO GARNIER UGALDE</t>
  </si>
  <si>
    <t>02610--ALVARO PARIS STEFFENS</t>
  </si>
  <si>
    <t>02607--ANA MARIA GUARDIA MORA</t>
  </si>
  <si>
    <t>02602--CENTRAL SAN JOSE</t>
  </si>
  <si>
    <t>02606--KILOMETRO UNO</t>
  </si>
  <si>
    <t>02644--LA INDEPENDENCIA</t>
  </si>
  <si>
    <t>02645--SATURNINO CEDEÑO CEDEÑO</t>
  </si>
  <si>
    <t>02674--CENTRAL RIO CLARO</t>
  </si>
  <si>
    <t>02707--MARIA AUXILIADORA</t>
  </si>
  <si>
    <t>02730--JOSE GONZALO ACUÑA HERNANDEZ</t>
  </si>
  <si>
    <t>02755--SAN ANTONIO DE SABALITO</t>
  </si>
  <si>
    <t>02756--COOPA BUENA</t>
  </si>
  <si>
    <t>00326--ZAPATON</t>
  </si>
  <si>
    <t>02807--ALBERTO ECHANDI MONTERO</t>
  </si>
  <si>
    <t>02792--LA FORTUNA</t>
  </si>
  <si>
    <t>02796--CENTRAL COTO 47</t>
  </si>
  <si>
    <t>02824--PASO CANOAS</t>
  </si>
  <si>
    <t>02866--JUAN LARA ALFARO</t>
  </si>
  <si>
    <t>02898--LOS CORALES</t>
  </si>
  <si>
    <t>02900--GENERAL TOMAS GUARDIA GUTIERREZ</t>
  </si>
  <si>
    <t>02901--OLYMPIA TREJOS LOPEZ</t>
  </si>
  <si>
    <t>02887--MARGARITA ROJAS ZUÑIGA</t>
  </si>
  <si>
    <t>02893--RAFAEL YGLESIAS CASTRO</t>
  </si>
  <si>
    <t>02891--SANTA EDUVIGES</t>
  </si>
  <si>
    <t>02915--BALVANERO VARGAS MOLINA</t>
  </si>
  <si>
    <t>02909--ATILIA MATA FRESES</t>
  </si>
  <si>
    <t>02913--BARRIO LIMONCITO</t>
  </si>
  <si>
    <t>02914--LA BOMBA</t>
  </si>
  <si>
    <t>02911--LA COLINA</t>
  </si>
  <si>
    <t>00369--SAN PABLO DE PALMICHAL</t>
  </si>
  <si>
    <t>02962--SECTOR NORTE</t>
  </si>
  <si>
    <t>00895--FRANCISCO JOSE ORLICH BOLMARCICH</t>
  </si>
  <si>
    <t>02998--CIMARRONES</t>
  </si>
  <si>
    <t>02992--EL CARMEN</t>
  </si>
  <si>
    <t>02989--JUSTO ANTONIO FACIO</t>
  </si>
  <si>
    <t>02981--SAN ALBERTO</t>
  </si>
  <si>
    <t>03024--BERNARDO DRÜG INGERMAN</t>
  </si>
  <si>
    <t>03025--BRIBRI</t>
  </si>
  <si>
    <t>03022--SHIROLES</t>
  </si>
  <si>
    <t>03048--CAHUITA</t>
  </si>
  <si>
    <t>03049--DAYTONIA</t>
  </si>
  <si>
    <t>03044--HONE CREEK</t>
  </si>
  <si>
    <t>03050--FINCA COSTA RICA</t>
  </si>
  <si>
    <t>03057--FINCA MARGARITA</t>
  </si>
  <si>
    <t>03080--BATAAN</t>
  </si>
  <si>
    <t>03079--MATINA</t>
  </si>
  <si>
    <t>03076--VEINTIOCHO MILLAS</t>
  </si>
  <si>
    <t>03095--JIMENEZ</t>
  </si>
  <si>
    <t>03096--LOS DIAMANTES</t>
  </si>
  <si>
    <t>03097--BARRIO LOS ANGELES</t>
  </si>
  <si>
    <t>03094--EL PRADO</t>
  </si>
  <si>
    <t>03121--LA RITA</t>
  </si>
  <si>
    <t>03115--TICABAN</t>
  </si>
  <si>
    <t>03120--LAS MERCEDES</t>
  </si>
  <si>
    <t>03147--ASTUA PIRIE</t>
  </si>
  <si>
    <t>03132--CAMPO DE ATERRIZAJE</t>
  </si>
  <si>
    <t>03148--CAMPO KENNEDY</t>
  </si>
  <si>
    <t>03139--CAMPO CINCO</t>
  </si>
  <si>
    <t>03141--EL PROGRESO</t>
  </si>
  <si>
    <t>03172--MANUEL MARIA GUTIERREZ ZAMORA</t>
  </si>
  <si>
    <t>03167--POCORA</t>
  </si>
  <si>
    <t>03169--BALSAVILLE</t>
  </si>
  <si>
    <t>03173--SAN LUIS</t>
  </si>
  <si>
    <t>03193--ROXANA</t>
  </si>
  <si>
    <t>03192--SAN ANTONIO</t>
  </si>
  <si>
    <t>00358--JESUS QUESADA ALVARADO</t>
  </si>
  <si>
    <t>01819--JULIA ACUÑA DE SOMARRIBAS</t>
  </si>
  <si>
    <t>02837--SANTA MARTA</t>
  </si>
  <si>
    <t>02822--CONFRATERNIDAD</t>
  </si>
  <si>
    <t>03385--PUEBLO NUEVO</t>
  </si>
  <si>
    <t>00528--REPUBLICA DE MEXICO</t>
  </si>
  <si>
    <t>01550--AQUIARES</t>
  </si>
  <si>
    <t>00999--LA UNION</t>
  </si>
  <si>
    <t>00747--TIMOLEON MORERA SOTO</t>
  </si>
  <si>
    <t>03294--RINCON CHIQUITO</t>
  </si>
  <si>
    <t>00783--SANTA RITA</t>
  </si>
  <si>
    <t>03295--TUETAL SUR</t>
  </si>
  <si>
    <t>00789--FRANCISCO ALFARO ROJAS</t>
  </si>
  <si>
    <t>03441--RAUL ROJAS RODRIGUEZ</t>
  </si>
  <si>
    <t>00831--CENTRAL DE JACO</t>
  </si>
  <si>
    <t>00917--MONSEÑOR JUAN VICENTE SOLIS FERNANDEZ</t>
  </si>
  <si>
    <t>00941--SAN PEDRO</t>
  </si>
  <si>
    <t>00933--PETERS</t>
  </si>
  <si>
    <t>00953--SAN RAFAEL</t>
  </si>
  <si>
    <t>03418--COCORI</t>
  </si>
  <si>
    <t>03265--CACIQUE GUARCO</t>
  </si>
  <si>
    <t>03527--LAS PALMAS</t>
  </si>
  <si>
    <t>03420--VILLAS DE AYARCO</t>
  </si>
  <si>
    <t>02965--IMPERIO</t>
  </si>
  <si>
    <t>02984--LA PERLA</t>
  </si>
  <si>
    <t>02977--BETANIA</t>
  </si>
  <si>
    <t>01718--LA CIMA</t>
  </si>
  <si>
    <t>03422--ALBERTO MANUEL BRENES MORA</t>
  </si>
  <si>
    <t>00954--ALFONSO MONGE RAMIREZ</t>
  </si>
  <si>
    <t>02192--SANTA CECILIA</t>
  </si>
  <si>
    <t>01606--I.M.A.S. DE ULLOA</t>
  </si>
  <si>
    <t>01620--ALFREDO GONZALEZ FLORES</t>
  </si>
  <si>
    <t>01622--ANICETO ESQUIVEL SAENZ</t>
  </si>
  <si>
    <t>01748--FINCA ONCE</t>
  </si>
  <si>
    <t>00820--CHILAMATE</t>
  </si>
  <si>
    <t>01641--LUCILA GURDIAN MORALES</t>
  </si>
  <si>
    <t>01731--I.D.A. OTOYA</t>
  </si>
  <si>
    <t>00061--RAFAEL FRANCISCO OSEJO</t>
  </si>
  <si>
    <t>03382--FINCA CAPRI</t>
  </si>
  <si>
    <t>00108--BRASIL DE SANTA ANA</t>
  </si>
  <si>
    <t>03345--DOS CERCAS</t>
  </si>
  <si>
    <t>00175--PRAGA</t>
  </si>
  <si>
    <t>00817--SANTA ROSA</t>
  </si>
  <si>
    <t>01522--LA MARGOT</t>
  </si>
  <si>
    <t>03383--CALLE EL ALTO</t>
  </si>
  <si>
    <t>00771--LA CATALUÑA</t>
  </si>
  <si>
    <t>00019--MAURO FERNANDEZ ACUÑA</t>
  </si>
  <si>
    <t>00808--CARLOS MARIA RODRIGUEZ</t>
  </si>
  <si>
    <t>02632--CARMEN LYRA</t>
  </si>
  <si>
    <t>00877--MACARIO VALVERDE MADRIGAL</t>
  </si>
  <si>
    <t>00341--ROBERTO LOPEZ VARELA</t>
  </si>
  <si>
    <t>00722--JOSE MANUEL HERRERA SALAS</t>
  </si>
  <si>
    <t>02372--UNIDAD PEDAGOGICA DR. RAFAEL ANGEL CALDERON GUARDIA</t>
  </si>
  <si>
    <t>01499--MARIA AUXILIADORA</t>
  </si>
  <si>
    <t>01510--MANUEL JIMENEZ DE LA GUARDIA</t>
  </si>
  <si>
    <t>03502--LA AMELIA</t>
  </si>
  <si>
    <t>03509--SAN JOAQUIN</t>
  </si>
  <si>
    <t>03197--BANANITO SUR</t>
  </si>
  <si>
    <t>02970--LAS PALMIRAS</t>
  </si>
  <si>
    <t>01405--GUAYABAL</t>
  </si>
  <si>
    <t>02336--CALLE LILES</t>
  </si>
  <si>
    <t>00306--CERBATANA</t>
  </si>
  <si>
    <t>00342--JUAN LUIS GARCIA GONZALEZ</t>
  </si>
  <si>
    <t>00347--NAZARIO VALVERDE JIMENEZ</t>
  </si>
  <si>
    <t>00360--NINFA CABEZAS GONZALEZ</t>
  </si>
  <si>
    <t>00367--ADELA RODRIGUEZ VENEGAS</t>
  </si>
  <si>
    <t>02673--LA ESPERANZA</t>
  </si>
  <si>
    <t>02809--LA FUENTE</t>
  </si>
  <si>
    <t>02303--BRISAS DEL GOLFO</t>
  </si>
  <si>
    <t>02376--CARMEN LYRA</t>
  </si>
  <si>
    <t>03539--LINDA VISTA</t>
  </si>
  <si>
    <t>00855--TOMAS SANDOVAL</t>
  </si>
  <si>
    <t>03074--SANTA MARTA</t>
  </si>
  <si>
    <t>03070--ESTRADA</t>
  </si>
  <si>
    <t>01605--LA GRAN SAMARIA</t>
  </si>
  <si>
    <t>00947--LA CUEVA</t>
  </si>
  <si>
    <t>00955--REPUBLICA DE CUBA</t>
  </si>
  <si>
    <t>00970--PBRO. JOSE DEL OLMO</t>
  </si>
  <si>
    <t>00449--LOMAS DE COCORI</t>
  </si>
  <si>
    <t>03446--LUIS DEMETRIO TINOCO CASTRO</t>
  </si>
  <si>
    <t>00828--MIGUEL RODRIGUEZ VILLARREAL</t>
  </si>
  <si>
    <t>00750--LUIS SIBAJA GARCIA</t>
  </si>
  <si>
    <t>00814--SAN JUAN SUR</t>
  </si>
  <si>
    <t>02918--BEVERLY</t>
  </si>
  <si>
    <t>03168--DR. LUIS SHAPIRO</t>
  </si>
  <si>
    <t>02573--PALMAR SUR</t>
  </si>
  <si>
    <t>00834--LAS PARCELAS DEL I.T.C.O.</t>
  </si>
  <si>
    <t>01259--SAN ANTONIO</t>
  </si>
  <si>
    <t>00863--SAN JOSE NORTE</t>
  </si>
  <si>
    <t>03391--JUANITO MORA PORRAS</t>
  </si>
  <si>
    <t>00007--SECTOR SIETE</t>
  </si>
  <si>
    <t>00107--DAVID MARIN HIDALGO</t>
  </si>
  <si>
    <t>02439--FINCA MARITIMA</t>
  </si>
  <si>
    <t>03474--FINCA SAN JUAN</t>
  </si>
  <si>
    <t>03003--LA HEREDIANA</t>
  </si>
  <si>
    <t>02904--VILLA DEL MAR # 2</t>
  </si>
  <si>
    <t>02983--FAUSTO HERRERA CORDERO</t>
  </si>
  <si>
    <t>03058--DAVAO</t>
  </si>
  <si>
    <t>03061--BOSTON</t>
  </si>
  <si>
    <t>02752--SAN FRANCISCO</t>
  </si>
  <si>
    <t>03145--LOS ANGELES</t>
  </si>
  <si>
    <t>03133--LAS PALMITAS</t>
  </si>
  <si>
    <t>02176--JERONIMO FERNANDEZ ROJAS</t>
  </si>
  <si>
    <t>03164--MARIA HIDALGO HIDALGO</t>
  </si>
  <si>
    <t>03171--LOS ANGELES</t>
  </si>
  <si>
    <t>03191--PUEBLO NUEVO</t>
  </si>
  <si>
    <t>02438--MANUEL ANTONIO</t>
  </si>
  <si>
    <t>00726--BERNARDO SOTO ALFARO</t>
  </si>
  <si>
    <t>00745--ENRIQUE RIBA MORELLA</t>
  </si>
  <si>
    <t>03486--LA PRADERA</t>
  </si>
  <si>
    <t>02841--LAUREL</t>
  </si>
  <si>
    <t>00805--GUATUSA</t>
  </si>
  <si>
    <t>00454--LAS JUNTAS DE PACUAR</t>
  </si>
  <si>
    <t>03508--SAN FRANCISCO</t>
  </si>
  <si>
    <t>03247--CAIMITOS</t>
  </si>
  <si>
    <t>01049--SAN JUAN</t>
  </si>
  <si>
    <t>01077--JOSE RODRIGUEZ MARTINEZ</t>
  </si>
  <si>
    <t>01066--LOS CHILES</t>
  </si>
  <si>
    <t>01494--CARLOS LUIS VALVERDE VEGA</t>
  </si>
  <si>
    <t>01595--SAN FRANCISCO</t>
  </si>
  <si>
    <t>03438--NUEVO HORIZONTE</t>
  </si>
  <si>
    <t>03601--CRISTO REY</t>
  </si>
  <si>
    <t>03093--TORO AMARILLO</t>
  </si>
  <si>
    <t>03089--EL MOLINO</t>
  </si>
  <si>
    <t>03101--SUERRE</t>
  </si>
  <si>
    <t>03086--LA MARINA</t>
  </si>
  <si>
    <t>03532--RESIDENCIAL UREÑA</t>
  </si>
  <si>
    <t>03181--LA GUAIRA</t>
  </si>
  <si>
    <t>03259--TIERRA PROMETIDA</t>
  </si>
  <si>
    <t>03092--SAN RAFAEL</t>
  </si>
  <si>
    <t>02049--EL CHAGÜITE</t>
  </si>
  <si>
    <t>03568--CIUDADELAS UNIDAS</t>
  </si>
  <si>
    <t>03591--EL CRUCE</t>
  </si>
  <si>
    <t>02214--TEJARCILLOS</t>
  </si>
  <si>
    <t>02190--BARRIO LAMPARAS</t>
  </si>
  <si>
    <t>00152--PAQUITA FERRER DE FIGUERES</t>
  </si>
  <si>
    <t>00143--JOSE ANGEL PADILLA SOLIS</t>
  </si>
  <si>
    <t>03397--BARRIO ALEMANIA</t>
  </si>
  <si>
    <t>02533--BARRIO CANADA</t>
  </si>
  <si>
    <t>00293--BELLA VISTA</t>
  </si>
  <si>
    <t>00294--CAÑALES ARRIBA</t>
  </si>
  <si>
    <t>00362--SANTIAGO ALPIZAR JIMENEZ</t>
  </si>
  <si>
    <t>00380--DR. CLODOMIRO PICADO TWIGHT</t>
  </si>
  <si>
    <t>00395--JOSE SALAZAR ZUÑIGA</t>
  </si>
  <si>
    <t>01839--EL GUAYABO</t>
  </si>
  <si>
    <t>00880--MONSEÑOR CLODOVEO HIDALGO SOLANO</t>
  </si>
  <si>
    <t>00968--REPUBLICA DE URUGUAY</t>
  </si>
  <si>
    <t>03570--LAS LOMAS</t>
  </si>
  <si>
    <t>00507--MARIA MORA UREÑA</t>
  </si>
  <si>
    <t>01382--LA GUARIA</t>
  </si>
  <si>
    <t>00076--CALLE NARANJO</t>
  </si>
  <si>
    <t>03545--CALLE GIRALES</t>
  </si>
  <si>
    <t>01095--OSCAR RULAMAN SALAS</t>
  </si>
  <si>
    <t>03126--HUETAR</t>
  </si>
  <si>
    <t>03110--EL JARDIN</t>
  </si>
  <si>
    <t>01210--EL PARQUE</t>
  </si>
  <si>
    <t>01666--CASTILLA</t>
  </si>
  <si>
    <t>02884--VILLA DEL MAR # 1</t>
  </si>
  <si>
    <t>03595--PROYECTO PACUARE</t>
  </si>
  <si>
    <t>02880--LIVERPOOL</t>
  </si>
  <si>
    <t>02903--MOIN</t>
  </si>
  <si>
    <t>02997--EL ENCANTO</t>
  </si>
  <si>
    <t>03119--IZTARU</t>
  </si>
  <si>
    <t>02999--SILVESTRE GRANT GRIFFITH</t>
  </si>
  <si>
    <t>03007--SAN ISIDRO</t>
  </si>
  <si>
    <t>03060--LINEA B</t>
  </si>
  <si>
    <t>03063--UNIDAD PEDAGOGICA RIO CUBA</t>
  </si>
  <si>
    <t>02107--CHIMURRIA</t>
  </si>
  <si>
    <t>01534--CHITARIA</t>
  </si>
  <si>
    <t>03745--LIC. JOSE FRANCISCO PEREZ MUÑOZ</t>
  </si>
  <si>
    <t>01571--SAN RAMON</t>
  </si>
  <si>
    <t>03407--I.E.G.B. LIMON 2000</t>
  </si>
  <si>
    <t>02877--SANTA RITA</t>
  </si>
  <si>
    <t>02929--LA GUARIA</t>
  </si>
  <si>
    <t>02972--MONTEVERDE</t>
  </si>
  <si>
    <t>02988--INDIANA TRES</t>
  </si>
  <si>
    <t>01573--LA PASTORA</t>
  </si>
  <si>
    <t>03001--EL MILANO</t>
  </si>
  <si>
    <t>03067--ZENT</t>
  </si>
  <si>
    <t>00409--RODRIGO FACIO BRENES</t>
  </si>
  <si>
    <t>00463--CARLOS LUIS VALVERDE VEGA</t>
  </si>
  <si>
    <t>00652--DORIS Z. STONE</t>
  </si>
  <si>
    <t>00738--MIGUEL OBREGON LIZANO</t>
  </si>
  <si>
    <t>00793--OTTO KOPPER STEFFENS</t>
  </si>
  <si>
    <t>00798--SANTA ELENA</t>
  </si>
  <si>
    <t>00812--POASITO</t>
  </si>
  <si>
    <t>00837--RAMADAS</t>
  </si>
  <si>
    <t>00849--SANTA RITA</t>
  </si>
  <si>
    <t>03162--IROQUOIS</t>
  </si>
  <si>
    <t>03174--CARAMBOLA</t>
  </si>
  <si>
    <t>03190--EL LIMBO</t>
  </si>
  <si>
    <t>03201--JESUS JIMENEZ ZAMORA</t>
  </si>
  <si>
    <t>02353--RINCON DE HERRERA</t>
  </si>
  <si>
    <t>00774--JULIA FERNANDEZ DE CORTES</t>
  </si>
  <si>
    <t>00811--URBANO OVIEDO ALFARO</t>
  </si>
  <si>
    <t>01278--FINCA FORMOSA</t>
  </si>
  <si>
    <t>03188--LLANO BONITO</t>
  </si>
  <si>
    <t>01667--CONCEPCION</t>
  </si>
  <si>
    <t>01724--TICARI</t>
  </si>
  <si>
    <t>01734--FINCA OCHO</t>
  </si>
  <si>
    <t>03163--EL CAMARON</t>
  </si>
  <si>
    <t>02578--SIERPE</t>
  </si>
  <si>
    <t>02616--LA MONA</t>
  </si>
  <si>
    <t>03186--DUACARI</t>
  </si>
  <si>
    <t>02691--TRES RIOS</t>
  </si>
  <si>
    <t>02722--LA UNION</t>
  </si>
  <si>
    <t>02739--FEDERICO GUTIERREZ BRAUN</t>
  </si>
  <si>
    <t>02399--CALDERA</t>
  </si>
  <si>
    <t>03386--CORAZON DE JESUS</t>
  </si>
  <si>
    <t>01837--PELON DE LA BAJURA</t>
  </si>
  <si>
    <t>02235--LOS ANGELES</t>
  </si>
  <si>
    <t>02241--TRONADORA</t>
  </si>
  <si>
    <t>02086--PALMIRA</t>
  </si>
  <si>
    <t>01314--GUADALUPE</t>
  </si>
  <si>
    <t>03417--LA SABANA</t>
  </si>
  <si>
    <t>01360--CAMILO GAMBOA VARGAS</t>
  </si>
  <si>
    <t>01366--SAN ISIDRO</t>
  </si>
  <si>
    <t>01380--SIXTO CORDERO MARTINEZ</t>
  </si>
  <si>
    <t>01423--MARIANO GUARDIA CARAZO</t>
  </si>
  <si>
    <t>01463--URASCA</t>
  </si>
  <si>
    <t>01464--WILLIAM BRENES FONSECA</t>
  </si>
  <si>
    <t>01003--LUIS DEMETRIO TINOCO</t>
  </si>
  <si>
    <t>01000--JUAN FELIX ESTRADA</t>
  </si>
  <si>
    <t>01028--LA VEGA</t>
  </si>
  <si>
    <t>03550--EL CAMPO (SAN PABLO)</t>
  </si>
  <si>
    <t>01043--CONCEPCION</t>
  </si>
  <si>
    <t>01047--LAS MERCEDES</t>
  </si>
  <si>
    <t>03196--MATA DE LIMON</t>
  </si>
  <si>
    <t>03205--MATA DE LIMON ESTE</t>
  </si>
  <si>
    <t>03113--COCORI</t>
  </si>
  <si>
    <t>00848--QUEBRADA GANADO</t>
  </si>
  <si>
    <t>02146--SAN JOSE</t>
  </si>
  <si>
    <t>02144--RAFAEL ANGEL SANCHEZ ARRIETA</t>
  </si>
  <si>
    <t>01262--LA KATIRA</t>
  </si>
  <si>
    <t>00885--RIO GRANDE</t>
  </si>
  <si>
    <t>00965--EL ROSARIO</t>
  </si>
  <si>
    <t>00986--LORENZO GONZALEZ ARGUEDAS</t>
  </si>
  <si>
    <t>00984--LA BRISA</t>
  </si>
  <si>
    <t>00981--ARNULFO ARIAS MADRID</t>
  </si>
  <si>
    <t>00167--EDWIN PORRAS ULLOA</t>
  </si>
  <si>
    <t>00110--LA MINA</t>
  </si>
  <si>
    <t>00215--LOS SITIOS</t>
  </si>
  <si>
    <t>00236--TOMAS DE ACOSTA</t>
  </si>
  <si>
    <t>00240--BRAULIO CASTRO CHACON</t>
  </si>
  <si>
    <t>03198--LOS ANGELES</t>
  </si>
  <si>
    <t>01978--NANDAYURE</t>
  </si>
  <si>
    <t>02178--SAN LUIS</t>
  </si>
  <si>
    <t>02180--SAN MIGUEL</t>
  </si>
  <si>
    <t>03558--SAN FRANCISCO</t>
  </si>
  <si>
    <t>02236--QUEBRADA GRANDE</t>
  </si>
  <si>
    <t>00292--JUNQUILLO ARRIBA</t>
  </si>
  <si>
    <t>00043--CIPRESES</t>
  </si>
  <si>
    <t>02130--JESUS DE POPOYOAPA</t>
  </si>
  <si>
    <t>01773--BRASILIA</t>
  </si>
  <si>
    <t>00408--QUEBRADAS</t>
  </si>
  <si>
    <t>00420--MIXTA PEDREGOSO</t>
  </si>
  <si>
    <t>00501--LA HERMOSA</t>
  </si>
  <si>
    <t>03104--EL PORVENIR</t>
  </si>
  <si>
    <t>03140--CUATRO ESQUINAS</t>
  </si>
  <si>
    <t>02582--JUAN FERRARO DOBLES</t>
  </si>
  <si>
    <t>03182--EL BOSQUE</t>
  </si>
  <si>
    <t>03157--DURIKA</t>
  </si>
  <si>
    <t>00213--PATIO DE AGUA</t>
  </si>
  <si>
    <t>03189--SANTA CLARA</t>
  </si>
  <si>
    <t>02536--MARIA ROSA GAMEZ SOLANO</t>
  </si>
  <si>
    <t>02726--LAS MELLIZAS</t>
  </si>
  <si>
    <t>00901--JUAN JOSE VALVERDE MADRIGAL</t>
  </si>
  <si>
    <t>00891--FELIX ANGEL SALAS CABEZAS</t>
  </si>
  <si>
    <t>00938--JULIO ULATE GONZALEZ</t>
  </si>
  <si>
    <t>00985--LA PICADA</t>
  </si>
  <si>
    <t>00987--SALUSTIO CAMACHO MUÑOZ</t>
  </si>
  <si>
    <t>03478--LAJAS</t>
  </si>
  <si>
    <t>02441--DAMAS</t>
  </si>
  <si>
    <t>00830--HERRADURA</t>
  </si>
  <si>
    <t>03630--DR. FERNANDO GUZMAN MATA</t>
  </si>
  <si>
    <t>03633--SANTA LUCIA</t>
  </si>
  <si>
    <t>01483--QUEBRADA DEL FIERRO</t>
  </si>
  <si>
    <t>01750--FINCA TRES</t>
  </si>
  <si>
    <t>03208--FINCA SIETE</t>
  </si>
  <si>
    <t>01695--SAN JOSE DE RIO SUCIO</t>
  </si>
  <si>
    <t>01796--CUAJINIQUIL</t>
  </si>
  <si>
    <t>01512--DOMINICA</t>
  </si>
  <si>
    <t>01581--TAYUTIC</t>
  </si>
  <si>
    <t>00721--GUADALUPE</t>
  </si>
  <si>
    <t>00723--CINCO ESQUINAS</t>
  </si>
  <si>
    <t>00735--CALIFORNIA</t>
  </si>
  <si>
    <t>00748--CARBONAL</t>
  </si>
  <si>
    <t>00756--JUAN SANTAMARIA</t>
  </si>
  <si>
    <t>03389--PLATANARES</t>
  </si>
  <si>
    <t>00772--VICTOR ARGÜELLO MURILLO</t>
  </si>
  <si>
    <t>00775--QUEBRADAS</t>
  </si>
  <si>
    <t>00282--BARRIO PINTO</t>
  </si>
  <si>
    <t>03575--EL ACHIOTE</t>
  </si>
  <si>
    <t>00810--I.M.A.S.</t>
  </si>
  <si>
    <t>00858--TRANQUILINO VIQUEZ RODRIGUEZ</t>
  </si>
  <si>
    <t>00870--SANTA EULALIA</t>
  </si>
  <si>
    <t>00832--ROGELIO SOTELA BONILLA</t>
  </si>
  <si>
    <t>02305--JUDAS</t>
  </si>
  <si>
    <t>02322--LEPANTO</t>
  </si>
  <si>
    <t>02406--HERIBERTO ZELEDON RODRIGUEZ</t>
  </si>
  <si>
    <t>03569--LINDA VISTA</t>
  </si>
  <si>
    <t>00131--REPUBLICA FEDERAL DE ALEMANIA</t>
  </si>
  <si>
    <t>03608--SAN FRANCISCO</t>
  </si>
  <si>
    <t>03473--JOSE MARIA ZELEDON BRENES</t>
  </si>
  <si>
    <t>02907--BANANITO NORTE</t>
  </si>
  <si>
    <t>03002--ANTONIO FERNANDEZ GAMBOA</t>
  </si>
  <si>
    <t>01192--LOS LIRIOS</t>
  </si>
  <si>
    <t>02978--INDIANA DOS</t>
  </si>
  <si>
    <t>02991--CULTIVEZ</t>
  </si>
  <si>
    <t>03013--LA FRANCIA</t>
  </si>
  <si>
    <t>03040--CATARINA</t>
  </si>
  <si>
    <t>03055--PUERTO VIEJO</t>
  </si>
  <si>
    <t>03046--OLIVIA</t>
  </si>
  <si>
    <t>03056--PARAISO</t>
  </si>
  <si>
    <t>03338--LA CELIA</t>
  </si>
  <si>
    <t>01019--JUAN MANSO ESTEVEZ</t>
  </si>
  <si>
    <t>01233--EL PAVON</t>
  </si>
  <si>
    <t>01290--DOMINGO VARGAS AGUILAR</t>
  </si>
  <si>
    <t>00565--SAN PABLO</t>
  </si>
  <si>
    <t>03019--SURETKA</t>
  </si>
  <si>
    <t>02129--VILLA HERMOSA</t>
  </si>
  <si>
    <t>02152--COLONIA PUNTARENAS</t>
  </si>
  <si>
    <t>02121--EL CARMEN #2</t>
  </si>
  <si>
    <t>02140--SANTA CLARA</t>
  </si>
  <si>
    <t>02085--IGNACIO GUTIERREZ</t>
  </si>
  <si>
    <t>03585--BAJOS DE CHILAMATE</t>
  </si>
  <si>
    <t>02641--CAÑAZA</t>
  </si>
  <si>
    <t>02208--JOAQUIN ARROYO</t>
  </si>
  <si>
    <t>02106--SOR MARIA ROMERO MENESES</t>
  </si>
  <si>
    <t>02156--RIO NARANJO</t>
  </si>
  <si>
    <t>02666--BRUNCA</t>
  </si>
  <si>
    <t>02067--OSTIONAL</t>
  </si>
  <si>
    <t>02096--MERCEDES ORTEGA HERNANDEZ</t>
  </si>
  <si>
    <t>02199--MATAPALO</t>
  </si>
  <si>
    <t>03525--SAN JUAN CHIQUITO</t>
  </si>
  <si>
    <t>02205--LIMONAL</t>
  </si>
  <si>
    <t>03670--PASO LAJAS</t>
  </si>
  <si>
    <t>02232--CABECERA DE CAÑAS</t>
  </si>
  <si>
    <t>02237--SAN LUIS</t>
  </si>
  <si>
    <t>02262--EL DOS</t>
  </si>
  <si>
    <t>02233--RIO PIEDRAS</t>
  </si>
  <si>
    <t>02238--LINDA VISTA</t>
  </si>
  <si>
    <t>01781--LAS VUELTAS</t>
  </si>
  <si>
    <t>01832--MARCELINO GARCIA FLAMENCO</t>
  </si>
  <si>
    <t>01875--CUPERTINO BRICEÑO BALTODANO</t>
  </si>
  <si>
    <t>01907--SANTOS CARRILLO</t>
  </si>
  <si>
    <t>03452--CORAZON DE JESUS</t>
  </si>
  <si>
    <t>01897--BLAS MONTES LEAL</t>
  </si>
  <si>
    <t>01842--MONTENEGRO</t>
  </si>
  <si>
    <t>01912--RECAREDO BRICEÑO ARAUZ</t>
  </si>
  <si>
    <t>01913--ANDRES BRICEÑO ACEVEDO</t>
  </si>
  <si>
    <t>01916--LEON CORTES CASTRO</t>
  </si>
  <si>
    <t>01922--OMAR DENGO GUERRERO</t>
  </si>
  <si>
    <t>01935--MONTE ROMO</t>
  </si>
  <si>
    <t>01970--SAMARA</t>
  </si>
  <si>
    <t>00164--ILDEFONSO CAMACHO PORTUGUEZ</t>
  </si>
  <si>
    <t>01535--RAFAEL ARAYA SEGURA</t>
  </si>
  <si>
    <t>01542--PACAYITAS</t>
  </si>
  <si>
    <t>00153--JOSE NAVARRO ARAYA</t>
  </si>
  <si>
    <t>01545--MOLLEJONES</t>
  </si>
  <si>
    <t>01546--BLAS SOLANO PEREZ</t>
  </si>
  <si>
    <t>03562--SAN PABLO</t>
  </si>
  <si>
    <t>01549--SAN VICENTE</t>
  </si>
  <si>
    <t>01536--EL SILENCIO</t>
  </si>
  <si>
    <t>01537--ESLABON</t>
  </si>
  <si>
    <t>03680--ASENTAMIENTO YAMA</t>
  </si>
  <si>
    <t>01555--EL CARMEN</t>
  </si>
  <si>
    <t>01579--LA GUARIA</t>
  </si>
  <si>
    <t>00237--UNIDAD PEDAGOGICA JUAN CALDERON VALVERDE</t>
  </si>
  <si>
    <t>01551--CARLOS LUIS CASTRO ARCE</t>
  </si>
  <si>
    <t>01568--VERBENA SUR</t>
  </si>
  <si>
    <t>01559--JULIA FERNANDEZ RODRIGUEZ</t>
  </si>
  <si>
    <t>00246--LA ESPERANZA</t>
  </si>
  <si>
    <t>00261--SABANILLAS</t>
  </si>
  <si>
    <t>02440--PAQUITA</t>
  </si>
  <si>
    <t>00472--ABRAHAM PANIAGUA NUÑEZ</t>
  </si>
  <si>
    <t>00882--MIXTA SAN RAFAEL</t>
  </si>
  <si>
    <t>00890--RINCON DE OROZCO</t>
  </si>
  <si>
    <t>00906--FERMIN RODRIGUEZ CORDERO</t>
  </si>
  <si>
    <t>00908--MANUEL QUESADA BASTOS</t>
  </si>
  <si>
    <t>00899--MERCEDES QUESADA QUESADA</t>
  </si>
  <si>
    <t>00909--NAUTILIO ACOSTA PIEPPER</t>
  </si>
  <si>
    <t>03685--LOS JARDINES</t>
  </si>
  <si>
    <t>00210--ALTO CASTRO</t>
  </si>
  <si>
    <t>00931--ALVARO TERAN SECO</t>
  </si>
  <si>
    <t>00936--SAN LUIS</t>
  </si>
  <si>
    <t>03394--LA INMACULADA</t>
  </si>
  <si>
    <t>00942--CALLE SAN MIGUEL</t>
  </si>
  <si>
    <t>02465--JUAN BAUTISTA SANTAMARIA</t>
  </si>
  <si>
    <t>02442--FINCA LLORONA</t>
  </si>
  <si>
    <t>00948--LOURDES</t>
  </si>
  <si>
    <t>00961--MIGUEL CARBALLO CORRALES</t>
  </si>
  <si>
    <t>00952--SAN ROQUE</t>
  </si>
  <si>
    <t>00962--DANIEL SOLORZANO MURILLO</t>
  </si>
  <si>
    <t>00967--SAN MIGUEL OESTE</t>
  </si>
  <si>
    <t>02500--LOS ANGELES</t>
  </si>
  <si>
    <t>00980--BAJO TAPEZCO</t>
  </si>
  <si>
    <t>00823--TARCOLES</t>
  </si>
  <si>
    <t>00260--LA PALMITA</t>
  </si>
  <si>
    <t>00982--FELIX VILLALOBOS VARGAS</t>
  </si>
  <si>
    <t>00983--EIDA VARGAS CARRANZA</t>
  </si>
  <si>
    <t>02518--CORONADO</t>
  </si>
  <si>
    <t>02662--SAN RAMON DE RIO CLARO</t>
  </si>
  <si>
    <t>02670--COTO 54-55</t>
  </si>
  <si>
    <t>02688--BAJO DE REYES</t>
  </si>
  <si>
    <t>02689--FILA GUINEA</t>
  </si>
  <si>
    <t>02698--LA ISLA</t>
  </si>
  <si>
    <t>02700--ADELE CLARINI</t>
  </si>
  <si>
    <t>02701--LAS BRISAS</t>
  </si>
  <si>
    <t>02703--SAN JOAQUIN</t>
  </si>
  <si>
    <t>02705--SANTA CONSTANZA</t>
  </si>
  <si>
    <t>03416--I.D.A. LA TRINIDAD</t>
  </si>
  <si>
    <t>03087--ANITA GRANDE</t>
  </si>
  <si>
    <t>02725--LA LUCHA</t>
  </si>
  <si>
    <t>02775--CALLE UNO</t>
  </si>
  <si>
    <t>03091--SAN BOSCO</t>
  </si>
  <si>
    <t>02693--SANTA ELENA</t>
  </si>
  <si>
    <t>03116--BANAMOLA</t>
  </si>
  <si>
    <t>03317--EL ROTULO</t>
  </si>
  <si>
    <t>03112--SECTOR NUEVE</t>
  </si>
  <si>
    <t>02646--PALERMO</t>
  </si>
  <si>
    <t>02594--LAS BRISAS</t>
  </si>
  <si>
    <t>02894--BARRA DEL COLORADO NORTE</t>
  </si>
  <si>
    <t>03166--PARISMINA</t>
  </si>
  <si>
    <t>03184--EL HOGAR</t>
  </si>
  <si>
    <t>03135--SANTA LUCIA</t>
  </si>
  <si>
    <t>02836--DARIZARA</t>
  </si>
  <si>
    <t>02839--GUAYACAN</t>
  </si>
  <si>
    <t>02840--FINCA NARANJO</t>
  </si>
  <si>
    <t>02843--FINCA CAIMITO</t>
  </si>
  <si>
    <t>02844--FINCA TAMARINDO</t>
  </si>
  <si>
    <t>03158--AFRICA</t>
  </si>
  <si>
    <t>03531--SANTA CECILIA</t>
  </si>
  <si>
    <t>02906--RIO BLANCO</t>
  </si>
  <si>
    <t>01263--LA CABANGA</t>
  </si>
  <si>
    <t>01280--PALENQUE MARGARITA</t>
  </si>
  <si>
    <t>03143--CAMPO DOS</t>
  </si>
  <si>
    <t>02922--BONIFACIO</t>
  </si>
  <si>
    <t>01052--PORVENIR</t>
  </si>
  <si>
    <t>03646--BARRIOS UNIDOS</t>
  </si>
  <si>
    <t>00305--CANDELARITA</t>
  </si>
  <si>
    <t>01063--LA PALMERA</t>
  </si>
  <si>
    <t>01078--LOS LLANOS</t>
  </si>
  <si>
    <t>00324--RAFAEL SOLORZANO SABORIO</t>
  </si>
  <si>
    <t>01070--SAN FRANCISCO</t>
  </si>
  <si>
    <t>01080--SANTA FE</t>
  </si>
  <si>
    <t>00349--CORTEZAL</t>
  </si>
  <si>
    <t>00343--GRIFO ALTO</t>
  </si>
  <si>
    <t>00892--VALLE AZUL</t>
  </si>
  <si>
    <t>01072--SANTA ROSA</t>
  </si>
  <si>
    <t>02749--LINDA VISTA</t>
  </si>
  <si>
    <t>02949--FINCA OCHO</t>
  </si>
  <si>
    <t>03551--COOPE ISABEL</t>
  </si>
  <si>
    <t>02935--CONCEPCION</t>
  </si>
  <si>
    <t>03697--LA COLONIA</t>
  </si>
  <si>
    <t>01086--EL SAINO</t>
  </si>
  <si>
    <t>01087--CLEMENTE MARIN RODRIGUEZ</t>
  </si>
  <si>
    <t>02976--PUEBLO NUEVO</t>
  </si>
  <si>
    <t>03637--TOBIAS VAGLIO</t>
  </si>
  <si>
    <t>01107--PUERTO ESCONDIDO</t>
  </si>
  <si>
    <t>02973--PACUARITO</t>
  </si>
  <si>
    <t>02982--LA PERLITA</t>
  </si>
  <si>
    <t>01108--LOS ANGELES</t>
  </si>
  <si>
    <t>01112--CARLOS MARIA VASQUEZ ROJAS</t>
  </si>
  <si>
    <t>03503--SIQUIRRITO</t>
  </si>
  <si>
    <t>01126--FINCA ZETA TRECE</t>
  </si>
  <si>
    <t>01092--SANTA ISABEL</t>
  </si>
  <si>
    <t>02051--HUACAS</t>
  </si>
  <si>
    <t>02055--VILLARREAL</t>
  </si>
  <si>
    <t>03406--I.D.A. LOUISIANA</t>
  </si>
  <si>
    <t>03005--GERMANIA</t>
  </si>
  <si>
    <t>03006--FLORIDA</t>
  </si>
  <si>
    <t>03000--EL PEJE</t>
  </si>
  <si>
    <t>01029--SAN PEDRO</t>
  </si>
  <si>
    <t>03065--LUZON</t>
  </si>
  <si>
    <t>03700--GOLY</t>
  </si>
  <si>
    <t>03082--LA MARGARITA</t>
  </si>
  <si>
    <t>03072--LARGA DISTANCIA</t>
  </si>
  <si>
    <t>03073--VENECIA</t>
  </si>
  <si>
    <t>01950--MALINCHE</t>
  </si>
  <si>
    <t>00033--LA LIA</t>
  </si>
  <si>
    <t>00046--CORAZON DE JESUS</t>
  </si>
  <si>
    <t>00057--LEON XIII</t>
  </si>
  <si>
    <t>01096--SAN MIGUEL</t>
  </si>
  <si>
    <t>00049--OTTO HUBBE</t>
  </si>
  <si>
    <t>01142--SAN JOAQUIN</t>
  </si>
  <si>
    <t>01163--LOS ANGELES</t>
  </si>
  <si>
    <t>01167--LA LUISA</t>
  </si>
  <si>
    <t>01173--SANTA MARIA</t>
  </si>
  <si>
    <t>00069--CIUDADELA DE PAVAS</t>
  </si>
  <si>
    <t>01230--EL JOBO</t>
  </si>
  <si>
    <t>01206--CONCEPCION</t>
  </si>
  <si>
    <t>01203--SAN JOSE</t>
  </si>
  <si>
    <t>01164--COOPEVEGA</t>
  </si>
  <si>
    <t>00425--SAN RAMON NORTE</t>
  </si>
  <si>
    <t>02132--LAS DELICIAS</t>
  </si>
  <si>
    <t>02134--DR. RICARDO MORENO CAÑAS</t>
  </si>
  <si>
    <t>00419--VILLA NUEVA</t>
  </si>
  <si>
    <t>02149--LAS PAVAS</t>
  </si>
  <si>
    <t>02136--QUEBRADON</t>
  </si>
  <si>
    <t>02125--SAN FERNANDO</t>
  </si>
  <si>
    <t>03349--CALLE QUIROS</t>
  </si>
  <si>
    <t>00445--LA ANGOSTURA</t>
  </si>
  <si>
    <t>00446--LA CENIZA</t>
  </si>
  <si>
    <t>03482--VALLE VERDE</t>
  </si>
  <si>
    <t>00466--JOSE MARIA CHAVERRI PICADO</t>
  </si>
  <si>
    <t>01682--NEFTALI VILLALOBOS GUTIERREZ</t>
  </si>
  <si>
    <t>02108--EL HIGUERON</t>
  </si>
  <si>
    <t>03471--GARITA VIEJA</t>
  </si>
  <si>
    <t>02159--SANTA ROSA</t>
  </si>
  <si>
    <t>01735--FLAMINIA</t>
  </si>
  <si>
    <t>01690--KAY RICA</t>
  </si>
  <si>
    <t>02170--SAN JORGE</t>
  </si>
  <si>
    <t>02157--SAN LUIS</t>
  </si>
  <si>
    <t>01776--BIRMANIA</t>
  </si>
  <si>
    <t>01797--I.D.A. EL GAVILAN</t>
  </si>
  <si>
    <t>01780--DOS RIOS</t>
  </si>
  <si>
    <t>02173--I.D.A. SAN LUIS</t>
  </si>
  <si>
    <t>00499--FERNANDO VALVERDE VEGA</t>
  </si>
  <si>
    <t>00522--PUEBLO NUEVO</t>
  </si>
  <si>
    <t>00523--FATIMA</t>
  </si>
  <si>
    <t>00525--SANTA TERESA DE CAJON</t>
  </si>
  <si>
    <t>00529--LA UNION</t>
  </si>
  <si>
    <t>00539--SAN JERONIMO</t>
  </si>
  <si>
    <t>00536--SAN PEDRITO</t>
  </si>
  <si>
    <t>00540--SAN PEDRO</t>
  </si>
  <si>
    <t>00537--SANTA MARIA</t>
  </si>
  <si>
    <t>00535--EL PILAR</t>
  </si>
  <si>
    <t>03336--LA GUARIA</t>
  </si>
  <si>
    <t>00558--MOLLEJONES</t>
  </si>
  <si>
    <t>00569--SAN RAFAEL DE PLATANARES</t>
  </si>
  <si>
    <t>00579--LAS MESAS</t>
  </si>
  <si>
    <t>01351--LLANO BONITO</t>
  </si>
  <si>
    <t>01355--SAN RAFAEL ABAJO</t>
  </si>
  <si>
    <t>00632--SANTA MARTA</t>
  </si>
  <si>
    <t>00655--CURRE</t>
  </si>
  <si>
    <t>00682--SAN RAFAEL</t>
  </si>
  <si>
    <t>01406--SAN CRISTOBAL NORTE</t>
  </si>
  <si>
    <t>03662--EL PROGRESO</t>
  </si>
  <si>
    <t>01407--JOSE JOAQUIN PERALTA ESQUIVEL</t>
  </si>
  <si>
    <t>01421--EL EMPALME</t>
  </si>
  <si>
    <t>01432--MANUEL AVILA CAMACHO</t>
  </si>
  <si>
    <t>01437--JULIO SANCHO JIMENEZ</t>
  </si>
  <si>
    <t>01451--GUILLERMO RODRIGUEZ AGUILAR</t>
  </si>
  <si>
    <t>03722--CALLE JUCO</t>
  </si>
  <si>
    <t>03302--PIEDRA AZUL</t>
  </si>
  <si>
    <t>01459--PRIMO COGHI FERRARI</t>
  </si>
  <si>
    <t>01794--SONZAPOTE</t>
  </si>
  <si>
    <t>00740--UNION DE ROSALES</t>
  </si>
  <si>
    <t>00741--NICOLAS CHACON VARGAS</t>
  </si>
  <si>
    <t>00743--RAFAEL ALBERTO LUNA HERRERA</t>
  </si>
  <si>
    <t>00742--MARIO AGÜERO GONZALEZ</t>
  </si>
  <si>
    <t>00797--SAN MIGUEL ABAJO</t>
  </si>
  <si>
    <t>00795--SAN FRANCISCO</t>
  </si>
  <si>
    <t>03725--LEON CORTES CASTRO</t>
  </si>
  <si>
    <t>00819--SAN RAFAEL</t>
  </si>
  <si>
    <t>00821--FRAIJANES</t>
  </si>
  <si>
    <t>00813--MONSEÑOR DELFIN QUESADA CASTRO</t>
  </si>
  <si>
    <t>00815--SAN JUAN NORTE</t>
  </si>
  <si>
    <t>00833--LABRADOR</t>
  </si>
  <si>
    <t>00826--ROBERTO CASTRO VARGAS</t>
  </si>
  <si>
    <t>03600--FATIMA</t>
  </si>
  <si>
    <t>00853--ALTOS DE NARANJO</t>
  </si>
  <si>
    <t>00856--ESTANQUILLOS</t>
  </si>
  <si>
    <t>00873--LA BALSA</t>
  </si>
  <si>
    <t>00859--MONSEÑOR SANABRIA MARTINEZ</t>
  </si>
  <si>
    <t>00861--SABANA LARGA</t>
  </si>
  <si>
    <t>00862--SAN ISIDRO</t>
  </si>
  <si>
    <t>00865--SAN JOSE SUR</t>
  </si>
  <si>
    <t>00867--NUEVA DE LOS ALTOS</t>
  </si>
  <si>
    <t>01456--RIO REGADO</t>
  </si>
  <si>
    <t>01460--OTTO MORA PEREZ</t>
  </si>
  <si>
    <t>01458--JUAN EVANGELISTA SOJO CARTIN</t>
  </si>
  <si>
    <t>01478--PURISIL</t>
  </si>
  <si>
    <t>01455--LA FUENTE</t>
  </si>
  <si>
    <t>00770--RINCON DE CACAO</t>
  </si>
  <si>
    <t>00773--SAN MIGUEL</t>
  </si>
  <si>
    <t>01691--LAS PALMITAS</t>
  </si>
  <si>
    <t>01751--FINCA CINCO</t>
  </si>
  <si>
    <t>00158--LA TRINIDAD</t>
  </si>
  <si>
    <t>00186--MARIA GARCIA ARAYA</t>
  </si>
  <si>
    <t>01841--COYOL</t>
  </si>
  <si>
    <t>02818--LAS VEGAS DE RIO ABROJO</t>
  </si>
  <si>
    <t>03534--EL TRIUNFO</t>
  </si>
  <si>
    <t>02268--RIO BARRANCA</t>
  </si>
  <si>
    <t>02309--LAGARTOS</t>
  </si>
  <si>
    <t>02308--NORA MARIA QUESADA CHAVARRIA</t>
  </si>
  <si>
    <t>02316--ISLA DE VENADO</t>
  </si>
  <si>
    <t>01736--SANTA EDUVIGES</t>
  </si>
  <si>
    <t>00434--EL BRUJO</t>
  </si>
  <si>
    <t>02980--NUEVA VIRGINIA</t>
  </si>
  <si>
    <t>02964--EL COCO</t>
  </si>
  <si>
    <t>02961--EL COCAL</t>
  </si>
  <si>
    <t>01430--LLANO GRANDE - PACAYAS</t>
  </si>
  <si>
    <t>01025--PLATANAR</t>
  </si>
  <si>
    <t>01166--ACAPULCO</t>
  </si>
  <si>
    <t>01082--LOS ANGELES</t>
  </si>
  <si>
    <t>03304--LABORATORIO TURRIALBA</t>
  </si>
  <si>
    <t>01877--GAMALOTAL</t>
  </si>
  <si>
    <t>00469--LA FLOR DE BAHIA</t>
  </si>
  <si>
    <t>00591--SAN ANTONIO</t>
  </si>
  <si>
    <t>03117--SAN GERARDO</t>
  </si>
  <si>
    <t>03202--LA MARAVILLA</t>
  </si>
  <si>
    <t>00368--MORADO</t>
  </si>
  <si>
    <t>00868--ALTO LOPEZ</t>
  </si>
  <si>
    <t>01244--SANTIAGO</t>
  </si>
  <si>
    <t>01336--PEDRO PEREZ ZELEDON</t>
  </si>
  <si>
    <t>01315--SAN CARLOS</t>
  </si>
  <si>
    <t>01320--QUEBRADA SECA</t>
  </si>
  <si>
    <t>01346--ALEJANDRO AGUILAR MACHADO</t>
  </si>
  <si>
    <t>01345--MANUEL ORTUÑO BOUTIN</t>
  </si>
  <si>
    <t>01334--LA GUARIA</t>
  </si>
  <si>
    <t>01454--LOAIZA</t>
  </si>
  <si>
    <t>01349--CARRIZAL</t>
  </si>
  <si>
    <t>01433--BUENOS AIRES</t>
  </si>
  <si>
    <t>01462--CLEMENTE AVENDAÑO SAENZ</t>
  </si>
  <si>
    <t>01477--FELIPE ALVARADO ECHANDI</t>
  </si>
  <si>
    <t>00997--CARIBLANCO</t>
  </si>
  <si>
    <t>01001--RIO CUARTO</t>
  </si>
  <si>
    <t>01002--PUEBLO VIEJO</t>
  </si>
  <si>
    <t>01497--EL SITIO</t>
  </si>
  <si>
    <t>03655--SAN MARTIN</t>
  </si>
  <si>
    <t>01574--SANTA CRUZ</t>
  </si>
  <si>
    <t>01569--PERALTA</t>
  </si>
  <si>
    <t>02611--EL CAS</t>
  </si>
  <si>
    <t>00187--BAJOS DE PRAGA</t>
  </si>
  <si>
    <t>01048--SAN GERARDO</t>
  </si>
  <si>
    <t>01113--SONAFLUCA</t>
  </si>
  <si>
    <t>01143--BUENOS AIRES</t>
  </si>
  <si>
    <t>01311--MONTERREY</t>
  </si>
  <si>
    <t>01287--ENTRE RIOS</t>
  </si>
  <si>
    <t>00255--CEIBA ESTE</t>
  </si>
  <si>
    <t>00258--LINDA VISTA</t>
  </si>
  <si>
    <t>00379--SAN PABLO</t>
  </si>
  <si>
    <t>03735--OJO DE AGUA</t>
  </si>
  <si>
    <t>00183--BAJO DE CEDRAL</t>
  </si>
  <si>
    <t>00144--EL MANZANO</t>
  </si>
  <si>
    <t>00159--EL ROSARIO</t>
  </si>
  <si>
    <t>02112--EL FOSFORO</t>
  </si>
  <si>
    <t>01554--GUAYABO</t>
  </si>
  <si>
    <t>01552--CIMARRON</t>
  </si>
  <si>
    <t>01565--SAN RAFAEL</t>
  </si>
  <si>
    <t>01575--CALLE VARGAS</t>
  </si>
  <si>
    <t>00860--MORAZAN</t>
  </si>
  <si>
    <t>02118--SAN ISIDRO YOLILLAL</t>
  </si>
  <si>
    <t>01647--CALLE HERNANDEZ</t>
  </si>
  <si>
    <t>01655--EL MONTECITO</t>
  </si>
  <si>
    <t>01683--SANTA ELENA</t>
  </si>
  <si>
    <t>01664--SANTA CRUZ</t>
  </si>
  <si>
    <t>01687--CHILAMATE</t>
  </si>
  <si>
    <t>01694--SAN RAMON</t>
  </si>
  <si>
    <t>01740--COLONIA VILLALOBOS</t>
  </si>
  <si>
    <t>01730--FINCA DOS</t>
  </si>
  <si>
    <t>01749--FINCA CUATRO</t>
  </si>
  <si>
    <t>01721--ZAPOTE</t>
  </si>
  <si>
    <t>02364--RAFAEL ARGUEDAS HERRERA</t>
  </si>
  <si>
    <t>02403--EL BARON</t>
  </si>
  <si>
    <t>02423--SANTA ROSA</t>
  </si>
  <si>
    <t>02422--SAN ISIDRO</t>
  </si>
  <si>
    <t>02239--SAN MIGUEL</t>
  </si>
  <si>
    <t>02240--JAIME GUTIERREZ BRAUN</t>
  </si>
  <si>
    <t>02109--EL CARMEN # 1</t>
  </si>
  <si>
    <t>01752--PORFIRIO RUIZ NAVARRO</t>
  </si>
  <si>
    <t>03516--BELLO HORIZONTE</t>
  </si>
  <si>
    <t>01878--GUILLERMO MORALES PEREZ</t>
  </si>
  <si>
    <t>01920--25 DE JULIO</t>
  </si>
  <si>
    <t>01917--MANUEL CARDENAS CARDENAS</t>
  </si>
  <si>
    <t>01914--ULISES DELGADO AGUILERA</t>
  </si>
  <si>
    <t>01934--JOSE MARTIN CARRILLO CASTRILLO</t>
  </si>
  <si>
    <t>01937--26 DE FEBRERO DE 1886</t>
  </si>
  <si>
    <t>02022--PUERTO RICO</t>
  </si>
  <si>
    <t>02018--BENITO JUAREZ GARCIA</t>
  </si>
  <si>
    <t>02023--SAN JUAN</t>
  </si>
  <si>
    <t>02025--GUAYABAL</t>
  </si>
  <si>
    <t>00876--LLANO BRENES</t>
  </si>
  <si>
    <t>00875--GEORGINA BOLMARCICH DE ORLICH</t>
  </si>
  <si>
    <t>02135--LA UNION</t>
  </si>
  <si>
    <t>00918--SIMON BOLIVAR</t>
  </si>
  <si>
    <t>00939--EL CAJON</t>
  </si>
  <si>
    <t>00945--EL CRUCE DE CIRRI</t>
  </si>
  <si>
    <t>00964--ISABEL YGLESIAS CASTRO</t>
  </si>
  <si>
    <t>00979--EL LLANO</t>
  </si>
  <si>
    <t>00994--ZAPOTE</t>
  </si>
  <si>
    <t>00989--LA LEGUA</t>
  </si>
  <si>
    <t>00424--CALLE MORA</t>
  </si>
  <si>
    <t>00436--EL JARDIN</t>
  </si>
  <si>
    <t>00418--SANTA ROSA</t>
  </si>
  <si>
    <t>03765--I.D.A. JORON</t>
  </si>
  <si>
    <t>00468--TINAMASTE</t>
  </si>
  <si>
    <t>00502--LA LINDA</t>
  </si>
  <si>
    <t>00527--LA FORTUNA</t>
  </si>
  <si>
    <t>00532--SANTIAGO</t>
  </si>
  <si>
    <t>00530--LAGUNA</t>
  </si>
  <si>
    <t>00595--EL AGUILA</t>
  </si>
  <si>
    <t>00628--EL PEJE</t>
  </si>
  <si>
    <t>00660--OJO DE AGUA</t>
  </si>
  <si>
    <t>00649--LA FILA</t>
  </si>
  <si>
    <t>00650--TERRABA</t>
  </si>
  <si>
    <t>00680--POTRERO GRANDE</t>
  </si>
  <si>
    <t>00684--JUAN RAFAEL MORA PORRAS</t>
  </si>
  <si>
    <t>00430--QUEBRADA DE VUELTAS</t>
  </si>
  <si>
    <t>00106--HONDURAS</t>
  </si>
  <si>
    <t>02535--LEONOR CHINCHILLA DE FIGUEROA</t>
  </si>
  <si>
    <t>02702--LOURDES</t>
  </si>
  <si>
    <t>01843--SALITRAL</t>
  </si>
  <si>
    <t>02724--LA PRIMAVERA</t>
  </si>
  <si>
    <t>02803--LA CONCORDIA</t>
  </si>
  <si>
    <t>02848--VEREH</t>
  </si>
  <si>
    <t>03738--EL ALTO DE QUEBRADILLA</t>
  </si>
  <si>
    <t>03500--CEDAR CREEK</t>
  </si>
  <si>
    <t>02878--BARRA DE PARISMINA</t>
  </si>
  <si>
    <t>02902--BUFALO</t>
  </si>
  <si>
    <t>03582--PARAISO DE BANANITO</t>
  </si>
  <si>
    <t>02883--MIRAVALLES</t>
  </si>
  <si>
    <t>02912--I.D.A. RIO BANANO</t>
  </si>
  <si>
    <t>02924--SAN CLEMENTE</t>
  </si>
  <si>
    <t>02926--KENT DE BANANITO NORTE</t>
  </si>
  <si>
    <t>03583--PUEBLO NUEVO</t>
  </si>
  <si>
    <t>02940--EL PROGRESO</t>
  </si>
  <si>
    <t>02942--VESTA</t>
  </si>
  <si>
    <t>03403--UNION CAMPESINA</t>
  </si>
  <si>
    <t>02985--VEGAS DE MADRE DE DIOS</t>
  </si>
  <si>
    <t>02892--RIO QUITO</t>
  </si>
  <si>
    <t>02975--MARYLAND</t>
  </si>
  <si>
    <t>02956--LA LUCHA</t>
  </si>
  <si>
    <t>02979--NUEVA ESPERANZA</t>
  </si>
  <si>
    <t>02958--LINDA VISTA</t>
  </si>
  <si>
    <t>02969--SANTA MARTA</t>
  </si>
  <si>
    <t>03042--BORDON LILAN</t>
  </si>
  <si>
    <t>03043--RIO NEGRO</t>
  </si>
  <si>
    <t>01757--EL PORVENIR</t>
  </si>
  <si>
    <t>02138--PARCELAS DE PARIS</t>
  </si>
  <si>
    <t>03528--RIO COROBICI</t>
  </si>
  <si>
    <t>02175--COROBICI</t>
  </si>
  <si>
    <t>00239--GUAITIL</t>
  </si>
  <si>
    <t>03574--LAGOS DEL COYOL</t>
  </si>
  <si>
    <t>03744--NUEVA SANTA RITA</t>
  </si>
  <si>
    <t>00354--ESTEBAN LORENZO DELCORO</t>
  </si>
  <si>
    <t>02201--PUEBLO NUEVO</t>
  </si>
  <si>
    <t>02210--SAN RAFAEL</t>
  </si>
  <si>
    <t>02501--PLAYON SUR</t>
  </si>
  <si>
    <t>03467--SAN RAFAEL</t>
  </si>
  <si>
    <t>00995--LAS BRISAS</t>
  </si>
  <si>
    <t>01005--SAN CAYETANO</t>
  </si>
  <si>
    <t>01834--IRIGARAY</t>
  </si>
  <si>
    <t>01016--CUESTILLAS</t>
  </si>
  <si>
    <t>01017--EL PEJE</t>
  </si>
  <si>
    <t>01020--JUAN SANTAMARIA</t>
  </si>
  <si>
    <t>01890--DULCE NOMBRE</t>
  </si>
  <si>
    <t>01036--SAN FRANCISCO</t>
  </si>
  <si>
    <t>01030--LA LUCHA</t>
  </si>
  <si>
    <t>01879--VALEDOR MARTINEZ MARTINEZ</t>
  </si>
  <si>
    <t>01761--SAN ISIDRO</t>
  </si>
  <si>
    <t>02148--I.E.G.B. LA VICTORIA</t>
  </si>
  <si>
    <t>01933--CERRILLOS</t>
  </si>
  <si>
    <t>01964--SANTA MARTA</t>
  </si>
  <si>
    <t>03249--I.D.A. GARABITO</t>
  </si>
  <si>
    <t>01061--CERRO CORTES</t>
  </si>
  <si>
    <t>02056--COYOLITO</t>
  </si>
  <si>
    <t>01084--EL JARDIN</t>
  </si>
  <si>
    <t>02050--BRASILITO</t>
  </si>
  <si>
    <t>02052--PORTEGOLPE</t>
  </si>
  <si>
    <t>02053--SANTA ROSA</t>
  </si>
  <si>
    <t>00702--CONCEPCION</t>
  </si>
  <si>
    <t>01018--CARMEN LIDIA CASTRO RODRIGUEZ</t>
  </si>
  <si>
    <t>02060--MATAPALO</t>
  </si>
  <si>
    <t>02065--LORENA</t>
  </si>
  <si>
    <t>01109--EL TANQUE</t>
  </si>
  <si>
    <t>02054--DIONISIO LEAL VALLEJOS</t>
  </si>
  <si>
    <t>02063--RICARDO ANGULO VALLEJOS</t>
  </si>
  <si>
    <t>02084--CORRALILLOS</t>
  </si>
  <si>
    <t>02090--PASO TEMPISQUE</t>
  </si>
  <si>
    <t>01119--SAN JOSE</t>
  </si>
  <si>
    <t>01139--TERRON COLORADO</t>
  </si>
  <si>
    <t>01202--LEONIDAS SEQUEIRA DUARTE</t>
  </si>
  <si>
    <t>02388--SAN ISIDRO</t>
  </si>
  <si>
    <t>00451--LAS LAGUNAS</t>
  </si>
  <si>
    <t>00455--ROSARIO ARRONIZ</t>
  </si>
  <si>
    <t>03066--SANTA MARIA</t>
  </si>
  <si>
    <t>00452--QUEBRADA HONDA</t>
  </si>
  <si>
    <t>03068--BARBILLA</t>
  </si>
  <si>
    <t>03085--CUATRO MILLAS</t>
  </si>
  <si>
    <t>03250--LAS NIEVES</t>
  </si>
  <si>
    <t>04053--SAVEGRE</t>
  </si>
  <si>
    <t>01436--SAN PABLO</t>
  </si>
  <si>
    <t>02628--EL MANZANO</t>
  </si>
  <si>
    <t>04288--SAN JERONIMO</t>
  </si>
  <si>
    <t>02710--EL CEIBO</t>
  </si>
  <si>
    <t>02751--LOS ANGELES</t>
  </si>
  <si>
    <t>02769--LA UNION</t>
  </si>
  <si>
    <t>02777--23 DE MAYO</t>
  </si>
  <si>
    <t>03435--SAN ISIDRO</t>
  </si>
  <si>
    <t>02043--EL ALAMO</t>
  </si>
  <si>
    <t>01975--LA ESPERANZA DE GARZA</t>
  </si>
  <si>
    <t>01081--SAN JOSE</t>
  </si>
  <si>
    <t>01135--SAN RAFAEL</t>
  </si>
  <si>
    <t>01110--LA PERLA</t>
  </si>
  <si>
    <t>01026--SAN ISIDRO</t>
  </si>
  <si>
    <t>01021--SAN JOSE</t>
  </si>
  <si>
    <t>01431--RAMON AGUILAR FERNANDEZ</t>
  </si>
  <si>
    <t>00963--SANTA MARGARITA</t>
  </si>
  <si>
    <t>01753--COLONIA BLANCA</t>
  </si>
  <si>
    <t>01764--RIO NEGRO</t>
  </si>
  <si>
    <t>03761--LAS LOMAS</t>
  </si>
  <si>
    <t>01527--SAN JUAN SUR</t>
  </si>
  <si>
    <t>03493--SANTIAGO</t>
  </si>
  <si>
    <t>01294--EL PARQUE</t>
  </si>
  <si>
    <t>03165--LA LUCHA</t>
  </si>
  <si>
    <t>03160--CARTAGENA</t>
  </si>
  <si>
    <t>03203--LAS VEGAS</t>
  </si>
  <si>
    <t>03734--LUIS XV</t>
  </si>
  <si>
    <t>02267--LA GUARIA</t>
  </si>
  <si>
    <t>03950--GRANADA</t>
  </si>
  <si>
    <t>03770--LA VILLITA</t>
  </si>
  <si>
    <t>03691--AGUAS FRIAS</t>
  </si>
  <si>
    <t>02470--JERUSALEN 3M</t>
  </si>
  <si>
    <t>00557--LOS REYES</t>
  </si>
  <si>
    <t>00554--CONCEPCION</t>
  </si>
  <si>
    <t>00407--MIRAVALLES</t>
  </si>
  <si>
    <t>02826--BARRIO NUEVO</t>
  </si>
  <si>
    <t>02864--BELLA LUZ</t>
  </si>
  <si>
    <t>02460--LONDRES</t>
  </si>
  <si>
    <t>02437--CERROS</t>
  </si>
  <si>
    <t>02480--LAS VUELTAS</t>
  </si>
  <si>
    <t>03645--LAS BRISAS</t>
  </si>
  <si>
    <t>02046--INVU LA GUARIA</t>
  </si>
  <si>
    <t>00822--LAGUNILLAS</t>
  </si>
  <si>
    <t>03755--CENIZO</t>
  </si>
  <si>
    <t>02855--LA LIBERTAD</t>
  </si>
  <si>
    <t>02846--FINCA BAMBITO</t>
  </si>
  <si>
    <t>02861--SANTA LUCIA</t>
  </si>
  <si>
    <t>02869--FINCA MANGO</t>
  </si>
  <si>
    <t>01317--SAN PEDRO</t>
  </si>
  <si>
    <t>01339--MARIANO QUIROS SEGURA</t>
  </si>
  <si>
    <t>01338--LA TRINIDAD</t>
  </si>
  <si>
    <t>01352--SAN ANDRES</t>
  </si>
  <si>
    <t>01350--LA ANGOSTURA</t>
  </si>
  <si>
    <t>03090--LA UNION</t>
  </si>
  <si>
    <t>03709--LA MARAVILLA</t>
  </si>
  <si>
    <t>03820--LEESVILLE</t>
  </si>
  <si>
    <t>01792--BELICE</t>
  </si>
  <si>
    <t>01292--TRECE DE NOVIEMBRE</t>
  </si>
  <si>
    <t>03828--UNIDAD PEDAGOGICA HOGAR DE NIÑOS TIA TERE</t>
  </si>
  <si>
    <t>02658--FINCA TRES</t>
  </si>
  <si>
    <t>01621--LOS CARTAGOS</t>
  </si>
  <si>
    <t>00031--JOSEFITA JURADO DE ALVARADO</t>
  </si>
  <si>
    <t>00913--BAJO MATAMOROS</t>
  </si>
  <si>
    <t>00357--BRASIL DE MORA</t>
  </si>
  <si>
    <t>01384--CORIS</t>
  </si>
  <si>
    <t>01896--ACOYAPA</t>
  </si>
  <si>
    <t>01660--SAN MIGUEL</t>
  </si>
  <si>
    <t>02563--FINCA 2-4</t>
  </si>
  <si>
    <t>03743--NAHUATL</t>
  </si>
  <si>
    <t>02110--EL ROSARIO</t>
  </si>
  <si>
    <t>01977--BILLO ZELEDON</t>
  </si>
  <si>
    <t>03529--LA CRUZ</t>
  </si>
  <si>
    <t>02010--SAN FRANCISCO DE COYOTE</t>
  </si>
  <si>
    <t>02126--SANTA CECILIA</t>
  </si>
  <si>
    <t>01995--LOS ANGELES</t>
  </si>
  <si>
    <t>03810--LAGOS DE LINDORA</t>
  </si>
  <si>
    <t>01768--CUATRO BOCAS</t>
  </si>
  <si>
    <t>00218--LAS NUBES</t>
  </si>
  <si>
    <t>02127--EL DELIRIO</t>
  </si>
  <si>
    <t>02150--SAN RAMON</t>
  </si>
  <si>
    <t>02131--VILLA NUEVA</t>
  </si>
  <si>
    <t>01260--EL VALLE</t>
  </si>
  <si>
    <t>01692--PUEBLO NUEVO</t>
  </si>
  <si>
    <t>01261--TUJANKIR #1</t>
  </si>
  <si>
    <t>01283--LLANO BONITO #1</t>
  </si>
  <si>
    <t>03377--MONSEÑOR BERNARDO AUGUSTO THIEL</t>
  </si>
  <si>
    <t>02553--SANTA ROSA</t>
  </si>
  <si>
    <t>02558--ONCE DE ABRIL</t>
  </si>
  <si>
    <t>02637--BAHIA DE PAVON</t>
  </si>
  <si>
    <t>00990--COLONIA I.D.A. ANATERI</t>
  </si>
  <si>
    <t>02625--COMTE</t>
  </si>
  <si>
    <t>02692--FILA DE TRUCHO</t>
  </si>
  <si>
    <t>03328--FILA SAN RAFAEL</t>
  </si>
  <si>
    <t>02727--SANTA TERESITA</t>
  </si>
  <si>
    <t>02742--VALLE AZUL</t>
  </si>
  <si>
    <t>02743--CAÑAS GORDAS</t>
  </si>
  <si>
    <t>03533--NGÖBEGÜE</t>
  </si>
  <si>
    <t>03436--LA AMISTAD</t>
  </si>
  <si>
    <t>02778--LA MANCHURIA</t>
  </si>
  <si>
    <t>02772--SANTA RITA</t>
  </si>
  <si>
    <t>03253--LOS CEIBOS</t>
  </si>
  <si>
    <t>01788--LOS LAURELES</t>
  </si>
  <si>
    <t>01811--EL PROGRESO</t>
  </si>
  <si>
    <t>01802--LA AMERICA</t>
  </si>
  <si>
    <t>01771--COLONIA BOLAÑOS</t>
  </si>
  <si>
    <t>01772--COPALCHI</t>
  </si>
  <si>
    <t>01782--LA GARITA</t>
  </si>
  <si>
    <t>03784--BARRIO IRVIN</t>
  </si>
  <si>
    <t>01833--BUENA VISTA</t>
  </si>
  <si>
    <t>01858--CELESTINO ALVAREZ RUIZ</t>
  </si>
  <si>
    <t>01434--SAN GERARDO</t>
  </si>
  <si>
    <t>03102--PATIO SAN CRISTOBAL</t>
  </si>
  <si>
    <t>01435--EMILIO ROBERT BROUCA</t>
  </si>
  <si>
    <t>03144--CAMPO CUATRO</t>
  </si>
  <si>
    <t>01440--SAN MARTIN</t>
  </si>
  <si>
    <t>03142--SAGRADA FAMILIA</t>
  </si>
  <si>
    <t>03267--ORATORIO</t>
  </si>
  <si>
    <t>03419--SAN JOSE OBRERO</t>
  </si>
  <si>
    <t>01461--RAUL GRANADOS GONZALEZ</t>
  </si>
  <si>
    <t>01705--JULIA FERNANDEZ RODRIGUEZ</t>
  </si>
  <si>
    <t>01741--I.D.A. HUETAR</t>
  </si>
  <si>
    <t>01972--NOGAL</t>
  </si>
  <si>
    <t>03814--LOS LIRIOS</t>
  </si>
  <si>
    <t>01742--LA TIGRA</t>
  </si>
  <si>
    <t>00944--SABANILLA</t>
  </si>
  <si>
    <t>00959--LLANO BONITO</t>
  </si>
  <si>
    <t>00971--LOS PINOS</t>
  </si>
  <si>
    <t>03802--LA LAGUNA</t>
  </si>
  <si>
    <t>03790--LA ALEGRIA DE OROSI</t>
  </si>
  <si>
    <t>01475--ALTO DE ARAYA</t>
  </si>
  <si>
    <t>01404--CARAGRAL</t>
  </si>
  <si>
    <t>01495--EL HUMO</t>
  </si>
  <si>
    <t>01525--JUANA DENNIS VIVES</t>
  </si>
  <si>
    <t>01540--LAS COLONIAS</t>
  </si>
  <si>
    <t>01543--EL CARMEN LA SUIZA</t>
  </si>
  <si>
    <t>01556--DULCE NOMBRE</t>
  </si>
  <si>
    <t>03565--GUAYABO ABAJO</t>
  </si>
  <si>
    <t>01557--PALOMO</t>
  </si>
  <si>
    <t>03788--ESTOCOLMO</t>
  </si>
  <si>
    <t>02062--EL LLANO</t>
  </si>
  <si>
    <t>02057--PUERTO POTRERO</t>
  </si>
  <si>
    <t>00645--LA SHAMBA</t>
  </si>
  <si>
    <t>03789--INVU LAS CAÑAS</t>
  </si>
  <si>
    <t>02228--CAMPOS DE ORO</t>
  </si>
  <si>
    <t>03334--CHIROGRES</t>
  </si>
  <si>
    <t>00508--SANTA ELENA</t>
  </si>
  <si>
    <t>00533--SAN RAFAEL</t>
  </si>
  <si>
    <t>00497--CHIMIROL</t>
  </si>
  <si>
    <t>00544--LAS MERCEDES</t>
  </si>
  <si>
    <t>00543--LA ESPERANZA</t>
  </si>
  <si>
    <t>03799--NUEVA SANTA ANA</t>
  </si>
  <si>
    <t>00562--ORATORIO</t>
  </si>
  <si>
    <t>00276--LA MESA</t>
  </si>
  <si>
    <t>00272--MATIAS CAMACHO CASTRO</t>
  </si>
  <si>
    <t>00585--EL ZAPOTE</t>
  </si>
  <si>
    <t>00581--SAN MARTIN</t>
  </si>
  <si>
    <t>00583--SANTA LUCIA DE PEJIBAYE</t>
  </si>
  <si>
    <t>00651--BELLA VISTA</t>
  </si>
  <si>
    <t>02294--JORGE BORBON CASTRO</t>
  </si>
  <si>
    <t>02393--TEODORO SALAMANCA</t>
  </si>
  <si>
    <t>02408--EL MOJON</t>
  </si>
  <si>
    <t>03296--I.D.A. LOS ANGELES</t>
  </si>
  <si>
    <t>02886--PORTETE</t>
  </si>
  <si>
    <t>03408--OJO DE AGUA</t>
  </si>
  <si>
    <t>02919--PENSHURT</t>
  </si>
  <si>
    <t>02916--SAN ANDRES</t>
  </si>
  <si>
    <t>02948--SAN RAFAEL</t>
  </si>
  <si>
    <t>00534--SAN FRANCISCO</t>
  </si>
  <si>
    <t>03501--LLANO GRANDE</t>
  </si>
  <si>
    <t>02951--VALLE DE LAS ROSAS</t>
  </si>
  <si>
    <t>03832--SAN LUIS</t>
  </si>
  <si>
    <t>02995--ZEPHANIAH FARGUHARSON VASSELL</t>
  </si>
  <si>
    <t>03576--SAN RAFAEL</t>
  </si>
  <si>
    <t>03831--LAS BRISAS DEL REVENTAZON</t>
  </si>
  <si>
    <t>03505--EL CRUCE</t>
  </si>
  <si>
    <t>03008--SAN ANTONIO</t>
  </si>
  <si>
    <t>03009--LA IBERIA</t>
  </si>
  <si>
    <t>00559--NARANJO</t>
  </si>
  <si>
    <t>00553--REPUBLICA DE BOLIVIA</t>
  </si>
  <si>
    <t>01014--EL CARMEN</t>
  </si>
  <si>
    <t>01007--JOSE SANCHEZ CHAVARRIA</t>
  </si>
  <si>
    <t>01009--SAN GERARDO</t>
  </si>
  <si>
    <t>01039--SAN LUIS</t>
  </si>
  <si>
    <t>00160--MIXTA SAN CRISTOBAL SUR</t>
  </si>
  <si>
    <t>01509--LA GLORIA</t>
  </si>
  <si>
    <t>01623--VILLA MARIA</t>
  </si>
  <si>
    <t>01088--LA TABLA</t>
  </si>
  <si>
    <t>03380--LA VICTORIA</t>
  </si>
  <si>
    <t>01207--VERACRUZ</t>
  </si>
  <si>
    <t>02925--CASTILLO NUEVO</t>
  </si>
  <si>
    <t>03004--BELLA VISTA</t>
  </si>
  <si>
    <t>03580--NAMU WOKIR</t>
  </si>
  <si>
    <t>03701--LOS ALMENDROS</t>
  </si>
  <si>
    <t>03084--SAN MIGUEL</t>
  </si>
  <si>
    <t>03642--VEINTISEIS MILLAS</t>
  </si>
  <si>
    <t>03064--BRISTOL</t>
  </si>
  <si>
    <t>01159--PALACIOS</t>
  </si>
  <si>
    <t>02291--EL PALMAR</t>
  </si>
  <si>
    <t>02383--PANICA DOS</t>
  </si>
  <si>
    <t>00256--JESUS ROJAS CRUZ</t>
  </si>
  <si>
    <t>01850--PIJIJE</t>
  </si>
  <si>
    <t>00555--EL SOCORRO</t>
  </si>
  <si>
    <t>00563--SAN CARLOS</t>
  </si>
  <si>
    <t>00681--ALTAMIRA</t>
  </si>
  <si>
    <t>02203--SAN BUENAVENTURA</t>
  </si>
  <si>
    <t>03151--COROBICI</t>
  </si>
  <si>
    <t>01115--SECTOR ANGELES</t>
  </si>
  <si>
    <t>03825--LOMAS</t>
  </si>
  <si>
    <t>03824--NUEVO AMANECER</t>
  </si>
  <si>
    <t>02532--EL CARMEN</t>
  </si>
  <si>
    <t>03137--LA VICTORIA</t>
  </si>
  <si>
    <t>03083--SAHARA</t>
  </si>
  <si>
    <t>01874--BELEN</t>
  </si>
  <si>
    <t>03421--PUEBLO NUEVO</t>
  </si>
  <si>
    <t>01955--BARCO QUEBRADO</t>
  </si>
  <si>
    <t>02746--RIO SALTO</t>
  </si>
  <si>
    <t>02744--CAMPO TRES</t>
  </si>
  <si>
    <t>02865--LA PALMA</t>
  </si>
  <si>
    <t>03783--NUEVA GENERACION</t>
  </si>
  <si>
    <t>01806--PIEDRAS AZULES</t>
  </si>
  <si>
    <t>03847--LOS ANGELES</t>
  </si>
  <si>
    <t>04298--CERRO ALEGRE</t>
  </si>
  <si>
    <t>03849--LA SIRENA</t>
  </si>
  <si>
    <t>03170--SANTA MARIA</t>
  </si>
  <si>
    <t>03318--AGRIMAGA</t>
  </si>
  <si>
    <t>03161--EL AGUACATE</t>
  </si>
  <si>
    <t>03821--CASCADAS</t>
  </si>
  <si>
    <t>03108--FINCA DOS</t>
  </si>
  <si>
    <t>03114--SANTA ROSA</t>
  </si>
  <si>
    <t>03823--LOS PINOS</t>
  </si>
  <si>
    <t>03732--CAMPO TRES OESTE</t>
  </si>
  <si>
    <t>03826--LA CARLOTA</t>
  </si>
  <si>
    <t>03134--CAROLINA</t>
  </si>
  <si>
    <t>03138--EL TRIANGULO</t>
  </si>
  <si>
    <t>03152--VEGA</t>
  </si>
  <si>
    <t>01861--VIRGILIO CAAMAÑO ARAUZ</t>
  </si>
  <si>
    <t>01862--FRAY BARTOLOME DE LAS CASAS</t>
  </si>
  <si>
    <t>01865--20 DE MARZO DE 1856</t>
  </si>
  <si>
    <t>01918--POZO DE AGUA</t>
  </si>
  <si>
    <t>01915--LUIS DOBLES SEGREDA</t>
  </si>
  <si>
    <t>01961--EL TORITO</t>
  </si>
  <si>
    <t>01838--AGUA CALIENTE</t>
  </si>
  <si>
    <t>01854--SAN BERNARDO</t>
  </si>
  <si>
    <t>01790--SAN DIMAS</t>
  </si>
  <si>
    <t>01786--LOS ANDES</t>
  </si>
  <si>
    <t>01798--LAS BRISAS</t>
  </si>
  <si>
    <t>01778--SANTA ELENA</t>
  </si>
  <si>
    <t>01777--GIL TABLADA COREA</t>
  </si>
  <si>
    <t>03387--TEMPATAL</t>
  </si>
  <si>
    <t>02517--OJO DE AGUA</t>
  </si>
  <si>
    <t>02527--SAN BUENAVENTURA</t>
  </si>
  <si>
    <t>02574--SANTA EDUVIGES</t>
  </si>
  <si>
    <t>02608--KILOMETRO SIETE</t>
  </si>
  <si>
    <t>02639--PUNTA BANCO</t>
  </si>
  <si>
    <t>02695--SIETE COLINAS</t>
  </si>
  <si>
    <t>02747--SANTA CECILIA</t>
  </si>
  <si>
    <t>02748--LOS PILARES</t>
  </si>
  <si>
    <t>02768--JABILLO</t>
  </si>
  <si>
    <t>03808--RIO NUEVO</t>
  </si>
  <si>
    <t>02794--LA CAMPIÑA</t>
  </si>
  <si>
    <t>02811--COTO 52</t>
  </si>
  <si>
    <t>02586--CIUDADELA GONZALEZ</t>
  </si>
  <si>
    <t>02806--COTO 50-51</t>
  </si>
  <si>
    <t>02832--SAN RAFAEL</t>
  </si>
  <si>
    <t>02823--LAS VEGAS DE ABROJO NORTE</t>
  </si>
  <si>
    <t>00510--MIRAFLORES</t>
  </si>
  <si>
    <t>00459--OJO DE AGUA</t>
  </si>
  <si>
    <t>00453--LAS ESPERANZAS</t>
  </si>
  <si>
    <t>00648--SAN ANTONIO</t>
  </si>
  <si>
    <t>00647--PILON</t>
  </si>
  <si>
    <t>00620--LAS BRISAS</t>
  </si>
  <si>
    <t>00624--SAN CARLOS</t>
  </si>
  <si>
    <t>00606--UJARRAS</t>
  </si>
  <si>
    <t>00541--CRISTO REY</t>
  </si>
  <si>
    <t>00524--QUIZARRA</t>
  </si>
  <si>
    <t>03495--EL QUEMADO</t>
  </si>
  <si>
    <t>00597--LAS DELICIAS</t>
  </si>
  <si>
    <t>03496--SAN VICENTE</t>
  </si>
  <si>
    <t>00614--ARTURO TINOCO JIMENEZ</t>
  </si>
  <si>
    <t>00601--BOLAS</t>
  </si>
  <si>
    <t>00602--EL CEIBO</t>
  </si>
  <si>
    <t>00616--GUANACASTE</t>
  </si>
  <si>
    <t>00623--JOSE FABIO GONGORA UMAÑA</t>
  </si>
  <si>
    <t>00618--SAN LUIS</t>
  </si>
  <si>
    <t>02024--TALOLINGUITA</t>
  </si>
  <si>
    <t>03881--EL NARANJAL</t>
  </si>
  <si>
    <t>02058--HATILLO</t>
  </si>
  <si>
    <t>02092--RIO CAÑAS</t>
  </si>
  <si>
    <t>02102--LOS JOCOTES</t>
  </si>
  <si>
    <t>03378--TRES AMIGOS</t>
  </si>
  <si>
    <t>01103--LA LEGUA</t>
  </si>
  <si>
    <t>01085--EL ENCANTO</t>
  </si>
  <si>
    <t>01111--EL ABANICO</t>
  </si>
  <si>
    <t>01133--UNIDAD PEDAGOGICA SAN FRANCISCO</t>
  </si>
  <si>
    <t>01122--SAN JORGE</t>
  </si>
  <si>
    <t>01040--LA ALTURA</t>
  </si>
  <si>
    <t>01158--SAN GERARDO</t>
  </si>
  <si>
    <t>01175--TRES Y TRES</t>
  </si>
  <si>
    <t>01238--MONTEALEGRE</t>
  </si>
  <si>
    <t>01235--CRISTO REY</t>
  </si>
  <si>
    <t>04057--LAS DELICIAS VENADO</t>
  </si>
  <si>
    <t>01266--EL SILENCIO</t>
  </si>
  <si>
    <t>01264--UNIDAD PEDAGOGICA RIO CELESTE</t>
  </si>
  <si>
    <t>01296--PALENQUE TONJIBE</t>
  </si>
  <si>
    <t>01302--TIMACAR</t>
  </si>
  <si>
    <t>03487--COLONIA NARANJEÑA</t>
  </si>
  <si>
    <t>00996--BUENOS AIRES</t>
  </si>
  <si>
    <t>01090--SAN RAFAEL ABAJO</t>
  </si>
  <si>
    <t>01091--SAN RAFAEL ARRIBA</t>
  </si>
  <si>
    <t>01015--PENJAMO</t>
  </si>
  <si>
    <t>03491--EL FUTURO</t>
  </si>
  <si>
    <t>01024--SANTA RITA</t>
  </si>
  <si>
    <t>01062--PITALITO SUR</t>
  </si>
  <si>
    <t>01079--ESQUIPULAS</t>
  </si>
  <si>
    <t>01060--MONTECRISTO</t>
  </si>
  <si>
    <t>01337--LAS DAMITAS</t>
  </si>
  <si>
    <t>01357--SAN ANTONIO</t>
  </si>
  <si>
    <t>01400--COPALCHI</t>
  </si>
  <si>
    <t>03130--CERRO NEGRO</t>
  </si>
  <si>
    <t>01517--SAN RAFAEL</t>
  </si>
  <si>
    <t>01567--COLONIA DE GUAYABO</t>
  </si>
  <si>
    <t>01577--GRANO DE ORO</t>
  </si>
  <si>
    <t>01578--JICOTEA</t>
  </si>
  <si>
    <t>02234--ROSITA CHAVEZ DE CABEZAS</t>
  </si>
  <si>
    <t>02204--SAN JOAQUIN</t>
  </si>
  <si>
    <t>03871--SAN CRISTOBAL</t>
  </si>
  <si>
    <t>00334--GAVILAN</t>
  </si>
  <si>
    <t>02950--PANDORA OESTE</t>
  </si>
  <si>
    <t>02963--LAS BRISAS</t>
  </si>
  <si>
    <t>02996--EL BOSQUE</t>
  </si>
  <si>
    <t>03062--CORINA</t>
  </si>
  <si>
    <t>03402--SABORIO</t>
  </si>
  <si>
    <t>03071--SAN JUAN</t>
  </si>
  <si>
    <t>00930--FERNANDO CASTRO LOPEZ</t>
  </si>
  <si>
    <t>00303--FLORALIA</t>
  </si>
  <si>
    <t>03766--SAN FRANCISCO</t>
  </si>
  <si>
    <t>00296--SALAZAR</t>
  </si>
  <si>
    <t>01774--BUENOS AIRES</t>
  </si>
  <si>
    <t>00316--LA PALMA</t>
  </si>
  <si>
    <t>00321--SANTA MARTA</t>
  </si>
  <si>
    <t>00325--VISTA DE MAR</t>
  </si>
  <si>
    <t>00344--REPUBLICA DE PARAGUAY</t>
  </si>
  <si>
    <t>00373--BAJO LOAIZA</t>
  </si>
  <si>
    <t>00365--JOSE MARIA CAÑAS</t>
  </si>
  <si>
    <t>00390--MONTELIMAR</t>
  </si>
  <si>
    <t>00399--SAN ANTONIO</t>
  </si>
  <si>
    <t>02534--LA NAVIDAD</t>
  </si>
  <si>
    <t>01422--LA ESTRELLA</t>
  </si>
  <si>
    <t>01403--LA LUCHA</t>
  </si>
  <si>
    <t>01408--JUAN MANUEL MONGE CEDEÑO</t>
  </si>
  <si>
    <t>01416--VARA DEL ROBLE</t>
  </si>
  <si>
    <t>02550--LA GUARIA</t>
  </si>
  <si>
    <t>01599--JOAQUIN LIZANO GUTIERREZ</t>
  </si>
  <si>
    <t>03277--I.D.A. AGUJAS</t>
  </si>
  <si>
    <t>03760--COLONIA ISIDREÑA</t>
  </si>
  <si>
    <t>00075--PASO HONDO</t>
  </si>
  <si>
    <t>02026--BARRIO LIMON</t>
  </si>
  <si>
    <t>01706--LLANO GRANDE</t>
  </si>
  <si>
    <t>01717--SAN RAFAEL DE VARA BLANCA</t>
  </si>
  <si>
    <t>03520--LAS VEGAS DEL RIO SUCIO</t>
  </si>
  <si>
    <t>01747--FINCA UNO</t>
  </si>
  <si>
    <t>02554--FINCA GUANACASTE</t>
  </si>
  <si>
    <t>03742--LOS INGENIEROS</t>
  </si>
  <si>
    <t>02123--LA VERBENA</t>
  </si>
  <si>
    <t>02117--NAZARETH</t>
  </si>
  <si>
    <t>02113--SAN ANTONIO</t>
  </si>
  <si>
    <t>01754--COLONIA LA LIBERTAD</t>
  </si>
  <si>
    <t>00067--PUEBLO NUEVO</t>
  </si>
  <si>
    <t>02142--FATIMA</t>
  </si>
  <si>
    <t>01763--LOS CARTAGOS</t>
  </si>
  <si>
    <t>01760--LOS CARTAGOS SUR</t>
  </si>
  <si>
    <t>02122--EL PROGRESO</t>
  </si>
  <si>
    <t>03715--LA CONCEPCION</t>
  </si>
  <si>
    <t>02167--LAS GARZAS</t>
  </si>
  <si>
    <t>01286--SAN JOSE</t>
  </si>
  <si>
    <t>01270--THIALES</t>
  </si>
  <si>
    <t>02920--MARIA LUISA</t>
  </si>
  <si>
    <t>02311--COYOLITO</t>
  </si>
  <si>
    <t>02380--SANTA TERESA</t>
  </si>
  <si>
    <t>01180--EL JAUURI</t>
  </si>
  <si>
    <t>02604--PUEBLO NUEVO</t>
  </si>
  <si>
    <t>00173--CEIBA ALTA</t>
  </si>
  <si>
    <t>02664--KILOMETRO 29</t>
  </si>
  <si>
    <t>02315--CABO BLANCO</t>
  </si>
  <si>
    <t>02321--CAMARONAL</t>
  </si>
  <si>
    <t>02318--TOBIAS MONTERO CASCANTE</t>
  </si>
  <si>
    <t>02333--DOMINICA</t>
  </si>
  <si>
    <t>02319--MONTAÑA GRANDE</t>
  </si>
  <si>
    <t>02324--ROSA BARQUERO AZOFEIFA</t>
  </si>
  <si>
    <t>02398--BRUSELAS</t>
  </si>
  <si>
    <t>02671--COTO 62-63</t>
  </si>
  <si>
    <t>02663--COTO 58-59</t>
  </si>
  <si>
    <t>00193--JOSE FABIO GARNIER UGALDE</t>
  </si>
  <si>
    <t>03696--ISLA COHEN</t>
  </si>
  <si>
    <t>00172--BRAULIO ODIO HERRERA</t>
  </si>
  <si>
    <t>00149--JESUS MORALES GARBANZO</t>
  </si>
  <si>
    <t>00171--FLORIA ZELEDON TREJOS</t>
  </si>
  <si>
    <t>02386--HUACABATA</t>
  </si>
  <si>
    <t>00220--ALTOS DE CAJON</t>
  </si>
  <si>
    <t>00804--JOSE JOAQUIN MORA SIBAJA</t>
  </si>
  <si>
    <t>03875--EL SITIO</t>
  </si>
  <si>
    <t>00677--BAJO DE SABALO</t>
  </si>
  <si>
    <t>03822--SAN MARTIN</t>
  </si>
  <si>
    <t>02896--BARRA DE TORTUGUERO</t>
  </si>
  <si>
    <t>03136--EL CEIBO</t>
  </si>
  <si>
    <t>01863--ARTURO SOLANO MONGE</t>
  </si>
  <si>
    <t>01952--PUERTO CARRILLO</t>
  </si>
  <si>
    <t>03412--SAN FERNANDO</t>
  </si>
  <si>
    <t>01904--GIL GONZALEZ DAVILA</t>
  </si>
  <si>
    <t>02066--MARBELLA</t>
  </si>
  <si>
    <t>02064--SAN JOSE DE PINILLA</t>
  </si>
  <si>
    <t>02474--VILLA NUEVA</t>
  </si>
  <si>
    <t>00622--YERI</t>
  </si>
  <si>
    <t>03879--VILLA NUEVA</t>
  </si>
  <si>
    <t>02421--CEDRAL</t>
  </si>
  <si>
    <t>04211--CEBROR</t>
  </si>
  <si>
    <t>00465--PACUARITO</t>
  </si>
  <si>
    <t>00567--SAN JUAN BOSCO</t>
  </si>
  <si>
    <t>00689--MARAVILLA</t>
  </si>
  <si>
    <t>03118--LA SUERTE</t>
  </si>
  <si>
    <t>03107--LA PRIMAVERA</t>
  </si>
  <si>
    <t>02397--LA JULIETA</t>
  </si>
  <si>
    <t>02659--VIQUILLA DOS</t>
  </si>
  <si>
    <t>02562--FINCA NUEVE</t>
  </si>
  <si>
    <t>02571--FINCA CINCO</t>
  </si>
  <si>
    <t>03754--ALTO ALMIRANTE</t>
  </si>
  <si>
    <t>01429--ALBERTO GONZALEZ SOTO</t>
  </si>
  <si>
    <t>02923--BUENA VISTA</t>
  </si>
  <si>
    <t>03910--GRANO DE ORO</t>
  </si>
  <si>
    <t>03911--MANUEL MORA VALVERDE</t>
  </si>
  <si>
    <t>02456--PORTALON</t>
  </si>
  <si>
    <t>00481--EL ROBLE</t>
  </si>
  <si>
    <t>01335--EL CEDRAL</t>
  </si>
  <si>
    <t>03953--ARUBA</t>
  </si>
  <si>
    <t>03954--HIGUITO</t>
  </si>
  <si>
    <t>02379--BELLO HORIZONTE</t>
  </si>
  <si>
    <t>02389--RIO NEGRO</t>
  </si>
  <si>
    <t>02400--ROSARIO VASQUEZ MONGE</t>
  </si>
  <si>
    <t>02405--GIL GONZALEZ DAVILA</t>
  </si>
  <si>
    <t>02283--SAN MIGUEL</t>
  </si>
  <si>
    <t>00866--PAVAS</t>
  </si>
  <si>
    <t>00307--MERCEDES SUR</t>
  </si>
  <si>
    <t>00320--ANICETO JIMENEZ BARBOZA</t>
  </si>
  <si>
    <t>03925--BERMUDAS</t>
  </si>
  <si>
    <t>01852--LLANOS DE CORTES</t>
  </si>
  <si>
    <t>01906--PUERTO JESUS</t>
  </si>
  <si>
    <t>01911--IGUANITA</t>
  </si>
  <si>
    <t>01909--MATAMBUGUITO</t>
  </si>
  <si>
    <t>01902--CARLOS MILLER</t>
  </si>
  <si>
    <t>01908--CESAR FLORES ZUÑIGA</t>
  </si>
  <si>
    <t>03793--SANTA FE</t>
  </si>
  <si>
    <t>01936--JUAN ESTRADA RAVAGO</t>
  </si>
  <si>
    <t>01948--ARBOLITO</t>
  </si>
  <si>
    <t>01959--GARZA</t>
  </si>
  <si>
    <t>01990--PAVONES</t>
  </si>
  <si>
    <t>01989--SAN PEDRO</t>
  </si>
  <si>
    <t>03088--LA GUARIA</t>
  </si>
  <si>
    <t>03314--BELLA VISTA</t>
  </si>
  <si>
    <t>03125--SAN JULIAN</t>
  </si>
  <si>
    <t>03103--LA TERESA</t>
  </si>
  <si>
    <t>03154--CAMPO TRES ESTE</t>
  </si>
  <si>
    <t>03643--EL TAJO</t>
  </si>
  <si>
    <t>02765--SANTA MARTA</t>
  </si>
  <si>
    <t>02668--LA GAMBA</t>
  </si>
  <si>
    <t>02694--EL DANTO</t>
  </si>
  <si>
    <t>02721--SAN MARCOS</t>
  </si>
  <si>
    <t>02737--SANTA ROSA</t>
  </si>
  <si>
    <t>02736--SAN RAMON</t>
  </si>
  <si>
    <t>02539--VENECIA</t>
  </si>
  <si>
    <t>02540--VILLA COLON</t>
  </si>
  <si>
    <t>02561--FINCA DOCE</t>
  </si>
  <si>
    <t>02570--FINCA SEIS-ONCE</t>
  </si>
  <si>
    <t>02770--SABANILLAS</t>
  </si>
  <si>
    <t>02786--SANTA CECILIA</t>
  </si>
  <si>
    <t>02813--SANTIAGO DE CARACOL</t>
  </si>
  <si>
    <t>02798--COTO 42</t>
  </si>
  <si>
    <t>02854--CARACOL DE LA VACA</t>
  </si>
  <si>
    <t>02850--RIO INCENDIO</t>
  </si>
  <si>
    <t>02851--SURIK</t>
  </si>
  <si>
    <t>00375--EL RODEO</t>
  </si>
  <si>
    <t>00359--CORRALAR DE MORA</t>
  </si>
  <si>
    <t>00394--LAS DELICIAS</t>
  </si>
  <si>
    <t>00388--COLONIA PASO AGRES</t>
  </si>
  <si>
    <t>00960--LOS ROBLES</t>
  </si>
  <si>
    <t>03456--BARRIO EL CARMEN</t>
  </si>
  <si>
    <t>01348--LA LIDIA</t>
  </si>
  <si>
    <t>01769--LAS ARMENIAS</t>
  </si>
  <si>
    <t>00914--YADIRA GAMBOA ALFARO</t>
  </si>
  <si>
    <t>00922--DR. CARLOS LUIS VALVERDE VEGA</t>
  </si>
  <si>
    <t>03624--BETANIA</t>
  </si>
  <si>
    <t>01759--EL CARMEN</t>
  </si>
  <si>
    <t>00271--TERUEL</t>
  </si>
  <si>
    <t>00392--MONTERREY</t>
  </si>
  <si>
    <t>02019--FRANCISCO CHAVES CHAVES</t>
  </si>
  <si>
    <t>02031--MATIAS DUARTE SOTELA</t>
  </si>
  <si>
    <t>02111--BUENA VISTA</t>
  </si>
  <si>
    <t>03077--LOMAS DEL TORO</t>
  </si>
  <si>
    <t>01662--EL PALENQUE</t>
  </si>
  <si>
    <t>03577--EL PARQUE</t>
  </si>
  <si>
    <t>01828--LAS LILAS</t>
  </si>
  <si>
    <t>01689--ESTERO GRANDE</t>
  </si>
  <si>
    <t>03288--I.D.A. LA CHIRIPA</t>
  </si>
  <si>
    <t>03596--ASENTAMIENTO CHIRRIPO</t>
  </si>
  <si>
    <t>01728--COLONIA CARTAGENA</t>
  </si>
  <si>
    <t>01727--I.D.A. LA PAZ</t>
  </si>
  <si>
    <t>03749--LA TRINIDAD</t>
  </si>
  <si>
    <t>01411--JOSEFA CALDERON NARANJO</t>
  </si>
  <si>
    <t>03573--GUABATA</t>
  </si>
  <si>
    <t>01476--MARIO PACHECO SAENZ</t>
  </si>
  <si>
    <t>02443--RONCADOR</t>
  </si>
  <si>
    <t>02488--SARDINAL</t>
  </si>
  <si>
    <t>02487--SAN JUAN</t>
  </si>
  <si>
    <t>02486--BIJAGUAL SUR</t>
  </si>
  <si>
    <t>01083--I.D.A. LOS LAGOS</t>
  </si>
  <si>
    <t>03358--LOS ALPES</t>
  </si>
  <si>
    <t>03797--BONANZA</t>
  </si>
  <si>
    <t>01246--SANTA LUCIA</t>
  </si>
  <si>
    <t>01120--TRES ESQUINAS</t>
  </si>
  <si>
    <t>03360--LINDA VISTA</t>
  </si>
  <si>
    <t>01121--LA CRUZ</t>
  </si>
  <si>
    <t>01140--ESTERITO</t>
  </si>
  <si>
    <t>03951--JAMAICA</t>
  </si>
  <si>
    <t>01168--GUARUMAL</t>
  </si>
  <si>
    <t>01285--EL EDEN</t>
  </si>
  <si>
    <t>01268--PALMITAL</t>
  </si>
  <si>
    <t>00156--DR. MARIANO FIGUERES FORGES</t>
  </si>
  <si>
    <t>02285--ARANJUEZ</t>
  </si>
  <si>
    <t>02293--CORAZON DE JESUS</t>
  </si>
  <si>
    <t>02295--PITAHAYA</t>
  </si>
  <si>
    <t>03716--ARTURO GARCIA GOLCHER</t>
  </si>
  <si>
    <t>02365--PELAYO MARCET CASAJUANA</t>
  </si>
  <si>
    <t>02374--SANTA ROSA</t>
  </si>
  <si>
    <t>02428--LAGUNA</t>
  </si>
  <si>
    <t>02434--TAJO ALTO</t>
  </si>
  <si>
    <t>00254--CANGREJAL</t>
  </si>
  <si>
    <t>01681--SANTA CECILIA</t>
  </si>
  <si>
    <t>03827--NAZARETH</t>
  </si>
  <si>
    <t>00640--CONVENTO</t>
  </si>
  <si>
    <t>00675--COLORADO</t>
  </si>
  <si>
    <t>01668--SAN JORGE</t>
  </si>
  <si>
    <t>02307--MORALES</t>
  </si>
  <si>
    <t>00637--EL SOCORRO</t>
  </si>
  <si>
    <t>00678--LAS VUELTAS</t>
  </si>
  <si>
    <t>02409--MATA LIMON</t>
  </si>
  <si>
    <t>03018--KATSI</t>
  </si>
  <si>
    <t>00701--SABALO</t>
  </si>
  <si>
    <t>00521--LA COLONIA</t>
  </si>
  <si>
    <t>03272--LA ARENILLA</t>
  </si>
  <si>
    <t>02032--DIRIA</t>
  </si>
  <si>
    <t>02020--GUAITIL</t>
  </si>
  <si>
    <t>02082--ARTOLA</t>
  </si>
  <si>
    <t>02209--SAN JUAN GRANDE</t>
  </si>
  <si>
    <t>02200--POZO AZUL</t>
  </si>
  <si>
    <t>02225--LOURDES</t>
  </si>
  <si>
    <t>02967--GUAYACAN</t>
  </si>
  <si>
    <t>03281--LOS JAZMINES</t>
  </si>
  <si>
    <t>00490--DOMINICALITO</t>
  </si>
  <si>
    <t>01297--SANTA FE</t>
  </si>
  <si>
    <t>02436--PALMITAL</t>
  </si>
  <si>
    <t>00476--DOMINICAL</t>
  </si>
  <si>
    <t>01670--LOURDES</t>
  </si>
  <si>
    <t>03255--LA FLORIDA</t>
  </si>
  <si>
    <t>00608--EL PUENTE</t>
  </si>
  <si>
    <t>00162--HERBERTH FARRER KNIGHTS</t>
  </si>
  <si>
    <t>00168--LA URUCA</t>
  </si>
  <si>
    <t>00165--TRANQUERILLAS</t>
  </si>
  <si>
    <t>02943--CERERE</t>
  </si>
  <si>
    <t>01675--LA COOPERATIVA</t>
  </si>
  <si>
    <t>00672--QUEBRADA BONITA</t>
  </si>
  <si>
    <t>03683--KABEBATA</t>
  </si>
  <si>
    <t>02314--ISLA DE CHIRA</t>
  </si>
  <si>
    <t>02350--I.D.A. VALLE AZUL</t>
  </si>
  <si>
    <t>00372--LOS ALTOS</t>
  </si>
  <si>
    <t>03180--JABUY KEKOLDY</t>
  </si>
  <si>
    <t>03762--RAMAL SIETE</t>
  </si>
  <si>
    <t>02028--SAN PEDRO</t>
  </si>
  <si>
    <t>01506--LOURDES</t>
  </si>
  <si>
    <t>03654--EL PILON</t>
  </si>
  <si>
    <t>02860--COLORADO</t>
  </si>
  <si>
    <t>03975--JOSE JOAQUIN MORA PORRAS</t>
  </si>
  <si>
    <t>03977--LA RIVIERA</t>
  </si>
  <si>
    <t>02306--MANZANILLO</t>
  </si>
  <si>
    <t>02360--POCHOTE</t>
  </si>
  <si>
    <t>02369--LA GUARIA</t>
  </si>
  <si>
    <t>01770--EL PORVENIR</t>
  </si>
  <si>
    <t>03561--AGUA CALIENTE</t>
  </si>
  <si>
    <t>03857--LOS ANGELES</t>
  </si>
  <si>
    <t>01808--GUAPINOL</t>
  </si>
  <si>
    <t>01848--EL ARBOLITO</t>
  </si>
  <si>
    <t>02876--BARRA DEL COLORADO SUR</t>
  </si>
  <si>
    <t>03982--LA PRADERA</t>
  </si>
  <si>
    <t>00925--LA CONSTANCIA</t>
  </si>
  <si>
    <t>00888--PATA DE GALLO</t>
  </si>
  <si>
    <t>03037--YORKIN</t>
  </si>
  <si>
    <t>02039--LAS DELICIAS</t>
  </si>
  <si>
    <t>02037--PARAISO</t>
  </si>
  <si>
    <t>03494--SAN FRANCISCO DE ASIS</t>
  </si>
  <si>
    <t>00461--EL PEJE</t>
  </si>
  <si>
    <t>00517--PALMITAL</t>
  </si>
  <si>
    <t>00511--SAN GERARDO</t>
  </si>
  <si>
    <t>00514--BUENA VISTA</t>
  </si>
  <si>
    <t>00500--HERRADURA</t>
  </si>
  <si>
    <t>00509--LA PIEDRA</t>
  </si>
  <si>
    <t>03936--GUADALUPE</t>
  </si>
  <si>
    <t>00531--MONTECARLO</t>
  </si>
  <si>
    <t>00545--SANTA CECILIA</t>
  </si>
  <si>
    <t>03373--LA NUEVA HORTENSIA</t>
  </si>
  <si>
    <t>00550--SANTO DOMINGO</t>
  </si>
  <si>
    <t>03940--NAVAJUELAR</t>
  </si>
  <si>
    <t>03804--SAN MARTIN</t>
  </si>
  <si>
    <t>00635--SAN RAFAEL</t>
  </si>
  <si>
    <t>00644--ALTAMIRA</t>
  </si>
  <si>
    <t>03960--ANTILLAS NEERLANDESAS</t>
  </si>
  <si>
    <t>00676--LA PUNA</t>
  </si>
  <si>
    <t>00696--BIOLLEY</t>
  </si>
  <si>
    <t>02263--LAS NUBES</t>
  </si>
  <si>
    <t>03878--TSENE DIKOL</t>
  </si>
  <si>
    <t>02249--LA ESPERANZA</t>
  </si>
  <si>
    <t>02254--EL SILENCIO</t>
  </si>
  <si>
    <t>01590--SANTISIMA TRINIDAD</t>
  </si>
  <si>
    <t>03898--JAREY</t>
  </si>
  <si>
    <t>02601--JOKBATA</t>
  </si>
  <si>
    <t>01765--GUACALITO</t>
  </si>
  <si>
    <t>02115--LAS MILPAS</t>
  </si>
  <si>
    <t>00062--LOS LEDEZMA</t>
  </si>
  <si>
    <t>02153--LAS FLORES</t>
  </si>
  <si>
    <t>03834--EL JARDIN</t>
  </si>
  <si>
    <t>02939--CALVERI</t>
  </si>
  <si>
    <t>03099--BOCA COHEN</t>
  </si>
  <si>
    <t>02953--CIUDADELA FLORES</t>
  </si>
  <si>
    <t>03468--PATIÑO</t>
  </si>
  <si>
    <t>03039--GANDOCA</t>
  </si>
  <si>
    <t>03059--LAS BRISAS DE ZENT</t>
  </si>
  <si>
    <t>00401--LAGUNAS</t>
  </si>
  <si>
    <t>01035--PUENTE CASA</t>
  </si>
  <si>
    <t>01075--ALTAMIRA</t>
  </si>
  <si>
    <t>01097--EL PALMAR</t>
  </si>
  <si>
    <t>01208--MEDIO QUESO</t>
  </si>
  <si>
    <t>00911--PUEBLO NUEVO</t>
  </si>
  <si>
    <t>01279--EL CARMEN</t>
  </si>
  <si>
    <t>03254--MORAVIA VERDE</t>
  </si>
  <si>
    <t>02495--JUNTA DE CACAO</t>
  </si>
  <si>
    <t>02482--SAN RAFAEL NORTE</t>
  </si>
  <si>
    <t>02506--PLAYA PALMA</t>
  </si>
  <si>
    <t>00847--POCHOTAL</t>
  </si>
  <si>
    <t>00835--QUEBRADA AMARILLA</t>
  </si>
  <si>
    <t>01737--SAN BERNARDINO</t>
  </si>
  <si>
    <t>01958--JAVILLOS</t>
  </si>
  <si>
    <t>03984--CEBADILLA</t>
  </si>
  <si>
    <t>01325--CUESTA DE MORAS</t>
  </si>
  <si>
    <t>03514--SAN MARTIN DE SAN CARLOS</t>
  </si>
  <si>
    <t>01341--LA ESPERANZA</t>
  </si>
  <si>
    <t>01343--PROVIDENCIA</t>
  </si>
  <si>
    <t>01342--EL JARDIN</t>
  </si>
  <si>
    <t>03946--SAN RAFAEL</t>
  </si>
  <si>
    <t>03536--LOS LLANOS</t>
  </si>
  <si>
    <t>01397--RUDECINDO VARGAS QUIROS</t>
  </si>
  <si>
    <t>02320--SAN BLAS</t>
  </si>
  <si>
    <t>02347--RIO GRANDE</t>
  </si>
  <si>
    <t>02317--LA FRESCA</t>
  </si>
  <si>
    <t>01704--CASAMATA</t>
  </si>
  <si>
    <t>03123--TARIRE</t>
  </si>
  <si>
    <t>03159--POCORA SUR</t>
  </si>
  <si>
    <t>03852--CARLOS CHACON CHAVARRIA</t>
  </si>
  <si>
    <t>01498--LONDRES</t>
  </si>
  <si>
    <t>03187--EL CRUCE</t>
  </si>
  <si>
    <t>02179--LAJAS</t>
  </si>
  <si>
    <t>03996--EL ENCANTO</t>
  </si>
  <si>
    <t>03998--LOS NARANJOS</t>
  </si>
  <si>
    <t>01938--PILANGOSTA</t>
  </si>
  <si>
    <t>02624--LA ESCUADRA</t>
  </si>
  <si>
    <t>02622--LA VIRGEN</t>
  </si>
  <si>
    <t>02635--LAS GEMELAS</t>
  </si>
  <si>
    <t>02633--LINDA MAR</t>
  </si>
  <si>
    <t>02653--BOCA GALLARDO</t>
  </si>
  <si>
    <t>02643--EL SANDALO</t>
  </si>
  <si>
    <t>02667--ELOY MORUA CARRILLO</t>
  </si>
  <si>
    <t>02699--LA MARAVILLA</t>
  </si>
  <si>
    <t>02697--JAIME GUTIERREZ BROWN</t>
  </si>
  <si>
    <t>02719--SAN MIGUEL</t>
  </si>
  <si>
    <t>02715--EL ROBLE</t>
  </si>
  <si>
    <t>02718--LUIS WACHONG LEE</t>
  </si>
  <si>
    <t>02531--TORTUGA</t>
  </si>
  <si>
    <t>02614--KILOMETRO 16</t>
  </si>
  <si>
    <t>03480--COLONIA DE VALLE</t>
  </si>
  <si>
    <t>02017--CHIRCO</t>
  </si>
  <si>
    <t>02001--PILAS DE BEJUCO</t>
  </si>
  <si>
    <t>03888--DON BOSCO</t>
  </si>
  <si>
    <t>02089--LOS PLANES</t>
  </si>
  <si>
    <t>02099--SANTO DOMINGO</t>
  </si>
  <si>
    <t>03719--LOS MANGOS</t>
  </si>
  <si>
    <t>02299--ABANGARITOS</t>
  </si>
  <si>
    <t>02654--LA AMAPOLA</t>
  </si>
  <si>
    <t>02368--LINDORA</t>
  </si>
  <si>
    <t>02047--SAN FRANCISCO</t>
  </si>
  <si>
    <t>03674--EL CONSUELO</t>
  </si>
  <si>
    <t>03540--EL COCAL</t>
  </si>
  <si>
    <t>01363--LA CUESTA</t>
  </si>
  <si>
    <t>02690--FILA DE MENDEZ</t>
  </si>
  <si>
    <t>02709--LAS JUNTAS</t>
  </si>
  <si>
    <t>02706--LA LIBERTAD</t>
  </si>
  <si>
    <t>02735--EL PROGRESO</t>
  </si>
  <si>
    <t>02733--MIRAFLORES</t>
  </si>
  <si>
    <t>02729--SAN FRANCISCO</t>
  </si>
  <si>
    <t>02754--META PONTO</t>
  </si>
  <si>
    <t>02745--COPAL</t>
  </si>
  <si>
    <t>02740--BELLO ORIENTE</t>
  </si>
  <si>
    <t>01872--JUAN DIAZ</t>
  </si>
  <si>
    <t>01976--CACAO</t>
  </si>
  <si>
    <t>01987--PUERTO THIEL</t>
  </si>
  <si>
    <t>02529--SAN MARCOS</t>
  </si>
  <si>
    <t>02548--SALAMA</t>
  </si>
  <si>
    <t>02569--FINCA DIEZ</t>
  </si>
  <si>
    <t>02593--DRAKE</t>
  </si>
  <si>
    <t>02580--RANCHO QUEMADO</t>
  </si>
  <si>
    <t>02626--EL PROGRESO</t>
  </si>
  <si>
    <t>02609--PUNTA ZANCUDO</t>
  </si>
  <si>
    <t>00045--ALTO LAGUNA</t>
  </si>
  <si>
    <t>02642--PUERTO ESCONDIDO</t>
  </si>
  <si>
    <t>04025--BAMBEL #1</t>
  </si>
  <si>
    <t>03327--I.D.A. GUADALUPE</t>
  </si>
  <si>
    <t>04056--SAN FRANCISCO</t>
  </si>
  <si>
    <t>04051--EL ROBLE</t>
  </si>
  <si>
    <t>04047--EL BAMBU</t>
  </si>
  <si>
    <t>04042--SANTA MARTA</t>
  </si>
  <si>
    <t>03851--SAN RAFAEL</t>
  </si>
  <si>
    <t>02763--LA CHIVA</t>
  </si>
  <si>
    <t>02764--PARAISO</t>
  </si>
  <si>
    <t>02774--VILLA PALACIOS</t>
  </si>
  <si>
    <t>02766--BRUS MALIS</t>
  </si>
  <si>
    <t>02802--LA NUBIA</t>
  </si>
  <si>
    <t>02859--LA ESTRELLA</t>
  </si>
  <si>
    <t>02856--LA BOTA</t>
  </si>
  <si>
    <t>03997--LAGUNA DEL TORTUGUERO</t>
  </si>
  <si>
    <t>03519--LAS COLINAS</t>
  </si>
  <si>
    <t>03644--LA MANUDITA</t>
  </si>
  <si>
    <t>03689--LAS LOMAS</t>
  </si>
  <si>
    <t>02685--LA VICTORIA</t>
  </si>
  <si>
    <t>03100--SAN LUIS</t>
  </si>
  <si>
    <t>03109--EL BALASTRE</t>
  </si>
  <si>
    <t>04031--PORTICA</t>
  </si>
  <si>
    <t>00546--LAS BRISAS</t>
  </si>
  <si>
    <t>02114--LLANO AZUL</t>
  </si>
  <si>
    <t>02165--EL SALTO</t>
  </si>
  <si>
    <t>03312--EL RECREO</t>
  </si>
  <si>
    <t>02154--CUATRO CRUCES</t>
  </si>
  <si>
    <t>03549--LOS TIJOS</t>
  </si>
  <si>
    <t>01316--SAN JERONIMO</t>
  </si>
  <si>
    <t>01719--I.D.A. SARAPIQUI</t>
  </si>
  <si>
    <t>00346--LLANO GRANDE</t>
  </si>
  <si>
    <t>03753--TSINICLARI</t>
  </si>
  <si>
    <t>01783--LA VIRGEN</t>
  </si>
  <si>
    <t>02300--BOCANA</t>
  </si>
  <si>
    <t>00238--LAGUNILLAS</t>
  </si>
  <si>
    <t>00127--JUAN ALVAREZ AZOFEIFA</t>
  </si>
  <si>
    <t>00404--MATA DE PLATANO</t>
  </si>
  <si>
    <t>00874--ALTO DEL MONTE</t>
  </si>
  <si>
    <t>00836--SAN JERONIMO</t>
  </si>
  <si>
    <t>00897--ELISEO ARREDONDO BLANCO</t>
  </si>
  <si>
    <t>00926--LA PALMA</t>
  </si>
  <si>
    <t>00915--ERMELINDA MORA CARVAJAL</t>
  </si>
  <si>
    <t>01327--NAPOLES</t>
  </si>
  <si>
    <t>01452--SAN RAFAEL DE IRAZU</t>
  </si>
  <si>
    <t>01530--RAFAEL FUENTES PIEDRA</t>
  </si>
  <si>
    <t>03752--TSIPIRI</t>
  </si>
  <si>
    <t>03943--VILLA DAMARIS</t>
  </si>
  <si>
    <t>01709--SAN VICENTE</t>
  </si>
  <si>
    <t>01720--EL MUELLE</t>
  </si>
  <si>
    <t>03901--REPUBLICA TRINIDAD Y TOBAGO</t>
  </si>
  <si>
    <t>03437--LA CONQUISTA</t>
  </si>
  <si>
    <t>01743--CUBUJUQUI</t>
  </si>
  <si>
    <t>01732--FINCA AGUA</t>
  </si>
  <si>
    <t>01702--LA ALDEA</t>
  </si>
  <si>
    <t>01836--EL TRIUNFO</t>
  </si>
  <si>
    <t>02079--SAN JUANILLO</t>
  </si>
  <si>
    <t>02104--PALESTINA</t>
  </si>
  <si>
    <t>04085--LOS LAGOS</t>
  </si>
  <si>
    <t>02174--SAN ANTONIO</t>
  </si>
  <si>
    <t>03671--PIEDRA VERDE</t>
  </si>
  <si>
    <t>02229--CONCEPCION</t>
  </si>
  <si>
    <t>01100--MONSEÑOR MORERA VEGA</t>
  </si>
  <si>
    <t>02310--EL MALINCHE</t>
  </si>
  <si>
    <t>02302--MONTERO Y PALITO</t>
  </si>
  <si>
    <t>03663--SAN JOAQUIN</t>
  </si>
  <si>
    <t>02312--JARQUIN</t>
  </si>
  <si>
    <t>02323--SAN PEDRO</t>
  </si>
  <si>
    <t>02362--SAN RAFAEL</t>
  </si>
  <si>
    <t>02385--MOCTEZUMA</t>
  </si>
  <si>
    <t>02384--MAL PAIS</t>
  </si>
  <si>
    <t>03537--GUARDIANES DE LA PIEDRA</t>
  </si>
  <si>
    <t>02189--SAN JUAN CHIQUITO</t>
  </si>
  <si>
    <t>02433--SAN BUENAVENTURA</t>
  </si>
  <si>
    <t>02466--SANTO DOMINGO</t>
  </si>
  <si>
    <t>02453--FINCA MONA</t>
  </si>
  <si>
    <t>03541--DAMITAS</t>
  </si>
  <si>
    <t>02479--EL CARMEN</t>
  </si>
  <si>
    <t>02499--ESTERILLOS ANEXA</t>
  </si>
  <si>
    <t>00827--HACIENDA JACO</t>
  </si>
  <si>
    <t>03034--CHASE</t>
  </si>
  <si>
    <t>03916--SAND BOX</t>
  </si>
  <si>
    <t>03045--MANZANILLO</t>
  </si>
  <si>
    <t>03078--LA ESPERANZA</t>
  </si>
  <si>
    <t>03641--NAMALDI</t>
  </si>
  <si>
    <t>03028--BAMBU</t>
  </si>
  <si>
    <t>03833--ALTO COHEN</t>
  </si>
  <si>
    <t>02936--RIO DURUY</t>
  </si>
  <si>
    <t>03830--VILLA HERMOSA</t>
  </si>
  <si>
    <t>01008--CARRIZAL</t>
  </si>
  <si>
    <t>01010--COLONIA TORO AMARILLO</t>
  </si>
  <si>
    <t>01033--EL MOLINO</t>
  </si>
  <si>
    <t>03739--LAS PALMAS</t>
  </si>
  <si>
    <t>01044--DULCE NOMBRE</t>
  </si>
  <si>
    <t>01136--EL CASTILLO</t>
  </si>
  <si>
    <t>01204--COQUITAL</t>
  </si>
  <si>
    <t>04001--LA RIVERA</t>
  </si>
  <si>
    <t>01755--SAN PEDRO</t>
  </si>
  <si>
    <t>02133--PIZOTILLO</t>
  </si>
  <si>
    <t>02169--SANTO DOMINGO</t>
  </si>
  <si>
    <t>03375--EL CRUCE</t>
  </si>
  <si>
    <t>02158--SAN GABRIEL</t>
  </si>
  <si>
    <t>01800--JUNTAS DE CAOBA</t>
  </si>
  <si>
    <t>00180--SANTA MARTA</t>
  </si>
  <si>
    <t>01775--I.D.A. SAN LUIS</t>
  </si>
  <si>
    <t>00185--LA LAGUNA</t>
  </si>
  <si>
    <t>00247--UNIDAD PEDAGOGICA LA CRUZ</t>
  </si>
  <si>
    <t>00273--ZONCUANO</t>
  </si>
  <si>
    <t>00542--EL CEDRAL</t>
  </si>
  <si>
    <t>00548--ZAPOTAL</t>
  </si>
  <si>
    <t>00589--GUADALUPE</t>
  </si>
  <si>
    <t>00417--LA ESE</t>
  </si>
  <si>
    <t>03934--CRISTO REY</t>
  </si>
  <si>
    <t>04064--LINDA VISTA</t>
  </si>
  <si>
    <t>00636--SONADOR</t>
  </si>
  <si>
    <t>00627--CORDONCILLO</t>
  </si>
  <si>
    <t>00643--LOS ANGELES</t>
  </si>
  <si>
    <t>00695--CAPRI</t>
  </si>
  <si>
    <t>03962--SAN VICENTE Y LAS GRANADINAS</t>
  </si>
  <si>
    <t>00703--MAIZ DE LOS BORUCAS</t>
  </si>
  <si>
    <t>03369--CEIBON</t>
  </si>
  <si>
    <t>00709--GUAGARAL</t>
  </si>
  <si>
    <t>03711--EL ACHIOTE</t>
  </si>
  <si>
    <t>00297--ROSARIO SALAZAR MARIN</t>
  </si>
  <si>
    <t>01713--EL PROGRESO</t>
  </si>
  <si>
    <t>01645--PORROSATI</t>
  </si>
  <si>
    <t>04000--EL BARRO</t>
  </si>
  <si>
    <t>00333--GAMALOTILLO</t>
  </si>
  <si>
    <t>00340--NARANJAL</t>
  </si>
  <si>
    <t>01501--ORIENTE</t>
  </si>
  <si>
    <t>00335--LOS ANGELES</t>
  </si>
  <si>
    <t>00641--SANTA ROSA</t>
  </si>
  <si>
    <t>04050--EL PELONCITO</t>
  </si>
  <si>
    <t>00575--BARRIO NUEVO</t>
  </si>
  <si>
    <t>00551--LOS ANGELES</t>
  </si>
  <si>
    <t>00560--RIO GRANDE</t>
  </si>
  <si>
    <t>02289--CHAPERNAL</t>
  </si>
  <si>
    <t>03607--VILLA BRUSELAS</t>
  </si>
  <si>
    <t>02286--BAJO CALIENTE</t>
  </si>
  <si>
    <t>01864--ANSELMO GUTIERREZ BRICEÑO</t>
  </si>
  <si>
    <t>01900--LUCAS BRICEÑO FONSECA</t>
  </si>
  <si>
    <t>01924--CABALLITO</t>
  </si>
  <si>
    <t>02816--ABROJO GUAYMI</t>
  </si>
  <si>
    <t>02867--JOBO CIVIL</t>
  </si>
  <si>
    <t>00176--LA JOYA</t>
  </si>
  <si>
    <t>03599--LAS COLINAS</t>
  </si>
  <si>
    <t>03023--WATSI-VOLIO</t>
  </si>
  <si>
    <t>03032--BAJO COEN</t>
  </si>
  <si>
    <t>03031--COROMA</t>
  </si>
  <si>
    <t>03581--SANTO TOMAS</t>
  </si>
  <si>
    <t>03579--DUCHÄBLI</t>
  </si>
  <si>
    <t>02957--SAN JOAQUIN</t>
  </si>
  <si>
    <t>02944--ARMENIA</t>
  </si>
  <si>
    <t>02202--PEÑAS BLANCAS</t>
  </si>
  <si>
    <t>01148--LOS ALMENDROS</t>
  </si>
  <si>
    <t>01195--EL PLOMO</t>
  </si>
  <si>
    <t>03553--SAN MARTIN</t>
  </si>
  <si>
    <t>01213--LAS CUACAS</t>
  </si>
  <si>
    <t>01410--CARMEN TAMES BRENES</t>
  </si>
  <si>
    <t>03027--DURURPE</t>
  </si>
  <si>
    <t>03909--ALTOS DE GERMANIA</t>
  </si>
  <si>
    <t>01851--ADOLFO BERGER FAERRON</t>
  </si>
  <si>
    <t>00318--POLKA</t>
  </si>
  <si>
    <t>02917--BURRICO</t>
  </si>
  <si>
    <t>03026--GAVILAN CANTA</t>
  </si>
  <si>
    <t>03033--SUIRI</t>
  </si>
  <si>
    <t>02808--SIBÖDI</t>
  </si>
  <si>
    <t>03029--BOCA UREN</t>
  </si>
  <si>
    <t>03036--MOJONCITO</t>
  </si>
  <si>
    <t>04094--MELERUK II</t>
  </si>
  <si>
    <t>02804--CARACOL NORTE</t>
  </si>
  <si>
    <t>02530--TRES RIOS</t>
  </si>
  <si>
    <t>02805--COTO 45</t>
  </si>
  <si>
    <t>02627--ALTO DE COMTE</t>
  </si>
  <si>
    <t>02714--LAS MARIAS</t>
  </si>
  <si>
    <t>02647--LA ORQUIDEA</t>
  </si>
  <si>
    <t>02655--DOS BRAZOS DE RIO TIGRE</t>
  </si>
  <si>
    <t>03329--EL ROBLE ARRIBA</t>
  </si>
  <si>
    <t>02720--AGUAS CALIENTES</t>
  </si>
  <si>
    <t>02731--VALLE HERMOSO</t>
  </si>
  <si>
    <t>02753--CONCEPCION</t>
  </si>
  <si>
    <t>02781--QUIABDO</t>
  </si>
  <si>
    <t>02819--LA MARIPOSA</t>
  </si>
  <si>
    <t>02842--FINCA CAUCHO</t>
  </si>
  <si>
    <t>02556--LA FLORIDA</t>
  </si>
  <si>
    <t>02177--HACIENDA TABOGA</t>
  </si>
  <si>
    <t>02186--POROZAL</t>
  </si>
  <si>
    <t>02198--BUENOS AIRES</t>
  </si>
  <si>
    <t>02197--NUEVA GUATEMALA</t>
  </si>
  <si>
    <t>00607--PARAISO</t>
  </si>
  <si>
    <t>03806--OASIS</t>
  </si>
  <si>
    <t>00432--DIVISION</t>
  </si>
  <si>
    <t>03260--EL PARAMO</t>
  </si>
  <si>
    <t>00444--BAJO LAS ESPERANZAS</t>
  </si>
  <si>
    <t>00467--SAN SALVADOR</t>
  </si>
  <si>
    <t>00515--SAN JOSE</t>
  </si>
  <si>
    <t>00538--SANTA ANA</t>
  </si>
  <si>
    <t>00596--SAN MIGUEL</t>
  </si>
  <si>
    <t>00613--RIO AZUL</t>
  </si>
  <si>
    <t>00661--EL VERGEL</t>
  </si>
  <si>
    <t>03972--SANTA CRUZ-EL TABLAZO</t>
  </si>
  <si>
    <t>03787--OBANDITO</t>
  </si>
  <si>
    <t>02021--LA ESPERANZA</t>
  </si>
  <si>
    <t>04083--LOS ALPES</t>
  </si>
  <si>
    <t>01547--IGNACIO FUENTES MOLINA</t>
  </si>
  <si>
    <t>01205--EL CRUCE</t>
  </si>
  <si>
    <t>01027--LA CEIBA</t>
  </si>
  <si>
    <t>01051--LA TESALIA</t>
  </si>
  <si>
    <t>01042--BUENA VISTA</t>
  </si>
  <si>
    <t>01056--LINDA VISTA</t>
  </si>
  <si>
    <t>00079--BOCA DEL RIO SAN CARLOS</t>
  </si>
  <si>
    <t>01034--ERMIDA BLANCO GONZALEZ</t>
  </si>
  <si>
    <t>01050--SAN LUIS</t>
  </si>
  <si>
    <t>01117--EL BOSQUE</t>
  </si>
  <si>
    <t>01156--SAN PEDRO DE CUTRIS</t>
  </si>
  <si>
    <t>01187--MAJAGUA</t>
  </si>
  <si>
    <t>03907--DOMINICA</t>
  </si>
  <si>
    <t>00824--BARTOLOME ANDROVETTO GARELLO</t>
  </si>
  <si>
    <t>00851--I.D.A. SALINAS</t>
  </si>
  <si>
    <t>03278--SAN VICENTE</t>
  </si>
  <si>
    <t>01791--MAQUENCAL</t>
  </si>
  <si>
    <t>04049--EL CHILE</t>
  </si>
  <si>
    <t>03354--FALCONIANA</t>
  </si>
  <si>
    <t>01789--LOS PALMARES</t>
  </si>
  <si>
    <t>03256--EL PARAISO</t>
  </si>
  <si>
    <t>01267--GUAYABITO</t>
  </si>
  <si>
    <t>03424--PORFIRIO CAMPOS MUÑOZ</t>
  </si>
  <si>
    <t>04090--SECTOR BARRANTES</t>
  </si>
  <si>
    <t>00902--RUPERTO ZUÑIGA SANCHO</t>
  </si>
  <si>
    <t>00905--EL PROGRESO</t>
  </si>
  <si>
    <t>00958--CAÑUELA</t>
  </si>
  <si>
    <t>04084--SANTA TERESITA</t>
  </si>
  <si>
    <t>02326--LA FLORIDA</t>
  </si>
  <si>
    <t>02413--MESETAS ABAJO</t>
  </si>
  <si>
    <t>02407--SALINAS</t>
  </si>
  <si>
    <t>02390--LAS DELICIAS</t>
  </si>
  <si>
    <t>02432--SAN FRANCISCO</t>
  </si>
  <si>
    <t>04098--CARRIZAL</t>
  </si>
  <si>
    <t>01004--UJARRAS</t>
  </si>
  <si>
    <t>00377--COLONIA SAN FRANCISCO</t>
  </si>
  <si>
    <t>02448--CERRITOS</t>
  </si>
  <si>
    <t>02481--FINCA POCARES</t>
  </si>
  <si>
    <t>02514--LA VASCONIA</t>
  </si>
  <si>
    <t>01347--SAN MARTIN</t>
  </si>
  <si>
    <t>01712--LOS ANGELES DEL RIO</t>
  </si>
  <si>
    <t>03433--FATIMA</t>
  </si>
  <si>
    <t>01453--AGUA FRIA</t>
  </si>
  <si>
    <t>04104--EL MANA</t>
  </si>
  <si>
    <t>03850--LINEA VIEJA</t>
  </si>
  <si>
    <t>03183--EL EDEN</t>
  </si>
  <si>
    <t>00262--LAS GRAVILIAS</t>
  </si>
  <si>
    <t>00253--LUIS AGUILAR</t>
  </si>
  <si>
    <t>00242--TOLEDO</t>
  </si>
  <si>
    <t>00361--SEVILLA</t>
  </si>
  <si>
    <t>00169--JUAN RUDIN ISELIN</t>
  </si>
  <si>
    <t>00426--SANTO TOMAS</t>
  </si>
  <si>
    <t>00437--IGNACIO DURAN VEGA</t>
  </si>
  <si>
    <t>03768--SAN LUIS</t>
  </si>
  <si>
    <t>03347--PLAYA TORRES</t>
  </si>
  <si>
    <t>02354--CONCEPCION DE PAQUERA</t>
  </si>
  <si>
    <t>01607--BAJO DEL VIRILLA</t>
  </si>
  <si>
    <t>02723--FILA TIGRE</t>
  </si>
  <si>
    <t>02370--ALTOS DE SAN LUIS</t>
  </si>
  <si>
    <t>04018--VIENTO FRESCO</t>
  </si>
  <si>
    <t>02820--SAN RAFAEL NORTE</t>
  </si>
  <si>
    <t>02771--SAN GERARDO</t>
  </si>
  <si>
    <t>02615--KILOMETRO 20</t>
  </si>
  <si>
    <t>03515--MÄDÄRIBOTDÄ</t>
  </si>
  <si>
    <t>02340--PEDRO ROSALES REYES</t>
  </si>
  <si>
    <t>02196--SANTA LUCIA</t>
  </si>
  <si>
    <t>02093--SANTA RITA</t>
  </si>
  <si>
    <t>02083--BOLSON</t>
  </si>
  <si>
    <t>04087--EL ESTADIO</t>
  </si>
  <si>
    <t>03257--SAN FERNANDO</t>
  </si>
  <si>
    <t>01829--CURUBANDE</t>
  </si>
  <si>
    <t>01826--RODEITO</t>
  </si>
  <si>
    <t>04082--EL CONGO</t>
  </si>
  <si>
    <t>01566--UNIDAD PEDAGOGICA EL TORITO</t>
  </si>
  <si>
    <t>01564--LA FUENTE</t>
  </si>
  <si>
    <t>01580--PACUARE</t>
  </si>
  <si>
    <t>01516--FRANCISCO BONILLA WEPOL</t>
  </si>
  <si>
    <t>00993--MORELOS</t>
  </si>
  <si>
    <t>00992--RAMON BARQUERO SALAS</t>
  </si>
  <si>
    <t>00991--JOSE VALENCIANO ARRIETA</t>
  </si>
  <si>
    <t>00900--LOS CRIQUES</t>
  </si>
  <si>
    <t>00929--SAN FRANCISCO</t>
  </si>
  <si>
    <t>00923--QUEBRADILLAS</t>
  </si>
  <si>
    <t>00916--LA GUARIA</t>
  </si>
  <si>
    <t>01998--JABILLOS</t>
  </si>
  <si>
    <t>04014--SANTA TERESITA</t>
  </si>
  <si>
    <t>03522--SAN MARTIN</t>
  </si>
  <si>
    <t>04133--COOPE ROSALES</t>
  </si>
  <si>
    <t>04046--EL CARMEN</t>
  </si>
  <si>
    <t>01710--LOS ANGELES DE LA VIRGEN</t>
  </si>
  <si>
    <t>01277--LA CABAÑA</t>
  </si>
  <si>
    <t>02128--SANTA LUCIA</t>
  </si>
  <si>
    <t>02266--LA CRUZ</t>
  </si>
  <si>
    <t>00690--BRAZO DE ORO</t>
  </si>
  <si>
    <t>00686--SAN JUAN</t>
  </si>
  <si>
    <t>00656--LA BONGA</t>
  </si>
  <si>
    <t>04086--SANTA MARTA</t>
  </si>
  <si>
    <t>00464--LA UVITA DE OSA</t>
  </si>
  <si>
    <t>00549--SAN RAFAEL ARRIBA</t>
  </si>
  <si>
    <t>00441--SANTA EDUVIGES</t>
  </si>
  <si>
    <t>00423--SAVEGRE</t>
  </si>
  <si>
    <t>00588--SAN MARCOS</t>
  </si>
  <si>
    <t>00577--CHINA KICHA</t>
  </si>
  <si>
    <t>00564--LA SUIZA</t>
  </si>
  <si>
    <t>04134--CAPACITACION AMBIENTAL VERACRUZ</t>
  </si>
  <si>
    <t>04135--SAN MARTIN</t>
  </si>
  <si>
    <t>03021--SEPECUE</t>
  </si>
  <si>
    <t>03106--GUARANI</t>
  </si>
  <si>
    <t>01420--BUENOS AIRES</t>
  </si>
  <si>
    <t>03315--BUENOS AIRES SUR</t>
  </si>
  <si>
    <t>03124--I.D.A. NAYURIBE</t>
  </si>
  <si>
    <t>04102--MONTERREY</t>
  </si>
  <si>
    <t>01074--ABELARDO ROJAS QUESADA</t>
  </si>
  <si>
    <t>01058--SAN VICENTE</t>
  </si>
  <si>
    <t>01637--SAN RAFAEL</t>
  </si>
  <si>
    <t>01227--LA ESPAÑOLITA</t>
  </si>
  <si>
    <t>01305--SAN ANTONIO</t>
  </si>
  <si>
    <t>01172--LAS BANDERAS</t>
  </si>
  <si>
    <t>01161--BELLA VISTA</t>
  </si>
  <si>
    <t>01089--BOCA TAPADA</t>
  </si>
  <si>
    <t>00078--ULIMA</t>
  </si>
  <si>
    <t>00654--CHANGUENA</t>
  </si>
  <si>
    <t>02905--LAS BRISAS</t>
  </si>
  <si>
    <t>02879--VALLE LA AURORA</t>
  </si>
  <si>
    <t>04095--COMADRE</t>
  </si>
  <si>
    <t>04054--BELLA VISTA</t>
  </si>
  <si>
    <t>02952--SAN CARLOS</t>
  </si>
  <si>
    <t>02945--BOCUARE</t>
  </si>
  <si>
    <t>02817--MELERUK</t>
  </si>
  <si>
    <t>02797--CHINA KICHA</t>
  </si>
  <si>
    <t>04081--CHINA KICHA</t>
  </si>
  <si>
    <t>03939--SHUKËBACHARI</t>
  </si>
  <si>
    <t>03861--SINOLI</t>
  </si>
  <si>
    <t>03863--ÑARIÑAK</t>
  </si>
  <si>
    <t>01582--JÄKUI</t>
  </si>
  <si>
    <t>00570--LAS BONITAS</t>
  </si>
  <si>
    <t>03681--SHARABATA</t>
  </si>
  <si>
    <t>02815--SAN MARTIN</t>
  </si>
  <si>
    <t>02007--PUEBLO NUEVO</t>
  </si>
  <si>
    <t>04092--MIRAVALLES</t>
  </si>
  <si>
    <t>01799--EL ENCANTO</t>
  </si>
  <si>
    <t>00275--CEIBA BAJA</t>
  </si>
  <si>
    <t>04103--LAS ORQUIDEAS</t>
  </si>
  <si>
    <t>04159--NIÑO JESUS DE BELEN</t>
  </si>
  <si>
    <t>04045--I.D.A. JERUSALEN</t>
  </si>
  <si>
    <t>03817--EL JARDIN</t>
  </si>
  <si>
    <t>01698--I.D.A. LA GATA</t>
  </si>
  <si>
    <t>01729--COLONIA NAZARETH</t>
  </si>
  <si>
    <t>02105--CACIQUE</t>
  </si>
  <si>
    <t>04146--MONTE DE SION</t>
  </si>
  <si>
    <t>03993--LA COSTANERA</t>
  </si>
  <si>
    <t>01125--MIRADOR</t>
  </si>
  <si>
    <t>01894--SANTA ELENA</t>
  </si>
  <si>
    <t>00267--LA ESCUADRA</t>
  </si>
  <si>
    <t>00145--LEANDRO FONSECA NARANJO</t>
  </si>
  <si>
    <t>00151--LLANO BONITO</t>
  </si>
  <si>
    <t>03625--ARGENDORA</t>
  </si>
  <si>
    <t>01758--SAN MARCOS</t>
  </si>
  <si>
    <t>04075--GUAYABA YÄKÄ</t>
  </si>
  <si>
    <t>01558--EL SITIO DE LAS ABRAS</t>
  </si>
  <si>
    <t>02251--SABALITO</t>
  </si>
  <si>
    <t>03963--LA PLAZA</t>
  </si>
  <si>
    <t>02696--BELLA VISTA</t>
  </si>
  <si>
    <t>04089--EL BAMBU</t>
  </si>
  <si>
    <t>03326--EL PROGRESO</t>
  </si>
  <si>
    <t>02773--KAMAKIRI</t>
  </si>
  <si>
    <t>03284--I.D.A. PORTO LLANO</t>
  </si>
  <si>
    <t>03149--EL CEDRAL</t>
  </si>
  <si>
    <t>04030--PUEBLO NUEVO</t>
  </si>
  <si>
    <t>03733--LA ESPERANZA</t>
  </si>
  <si>
    <t>04140--SOTA DOS</t>
  </si>
  <si>
    <t>01707--I.D.A. LINDO SOL</t>
  </si>
  <si>
    <t>03813--SAN VICENTE</t>
  </si>
  <si>
    <t>04007--CALLE LA LUCHA</t>
  </si>
  <si>
    <t>04048--LINDA VISTA</t>
  </si>
  <si>
    <t>03451--SAN ANTONIO</t>
  </si>
  <si>
    <t>01733--LA ESPERANZA</t>
  </si>
  <si>
    <t>01963--CHINAMPAS</t>
  </si>
  <si>
    <t>03918--PALMERA</t>
  </si>
  <si>
    <t>01815--LAS DELICIAS</t>
  </si>
  <si>
    <t>03664--FLORENCIA DE MATAZANOS</t>
  </si>
  <si>
    <t>02478--CORRALILLO</t>
  </si>
  <si>
    <t>04123--GUARIAL</t>
  </si>
  <si>
    <t>04122--LA TRANQUILIDAD</t>
  </si>
  <si>
    <t>02419--ANTONIO VALLERRIESTRA</t>
  </si>
  <si>
    <t>00898--LISIMACO CHAVARRIA PALMA</t>
  </si>
  <si>
    <t>00910--COOPEZAMORA</t>
  </si>
  <si>
    <t>04127--EL PORTAL</t>
  </si>
  <si>
    <t>01962--TERCIOPELO</t>
  </si>
  <si>
    <t>01956--SAN RAMON</t>
  </si>
  <si>
    <t>01991--RIO DE ORA</t>
  </si>
  <si>
    <t>00304--JOSE ROJAS ALPIZAR</t>
  </si>
  <si>
    <t>01162--KOPPER MUELLE</t>
  </si>
  <si>
    <t>01183--POCOSOL</t>
  </si>
  <si>
    <t>01247--EL COBANO</t>
  </si>
  <si>
    <t>01165--SAN CRISTOBAL</t>
  </si>
  <si>
    <t>02512--PLAYON SAN ISIDRO</t>
  </si>
  <si>
    <t>03396--GUAPINOL NORTE</t>
  </si>
  <si>
    <t>03730--EL JICOTE</t>
  </si>
  <si>
    <t>04088--LA BONITA</t>
  </si>
  <si>
    <t>03504--DONDONIA 2</t>
  </si>
  <si>
    <t>04184--LA PALMA</t>
  </si>
  <si>
    <t>02717--RIO MARZO</t>
  </si>
  <si>
    <t>01592--SAN JOAQUIN</t>
  </si>
  <si>
    <t>02595--CURIME</t>
  </si>
  <si>
    <t>01141--SAN MARCOS</t>
  </si>
  <si>
    <t>01198--SAN ISIDRO</t>
  </si>
  <si>
    <t>03054--DINDIRI</t>
  </si>
  <si>
    <t>04147--LAS BRISAS</t>
  </si>
  <si>
    <t>01857--CUIPILAPA</t>
  </si>
  <si>
    <t>01594--BLÖRIÑAK</t>
  </si>
  <si>
    <t>04080--PASO MARCOS</t>
  </si>
  <si>
    <t>02042--LOS PARGOS</t>
  </si>
  <si>
    <t>04199--LAS ORQUIDEAS</t>
  </si>
  <si>
    <t>04200--HUACAS</t>
  </si>
  <si>
    <t>04202--CONVENTILLO</t>
  </si>
  <si>
    <t>00348--LUIS MONGE MADRIGAL</t>
  </si>
  <si>
    <t>00314--BAJO DE LA LEGUA</t>
  </si>
  <si>
    <t>03714--MATA DE CAÑA</t>
  </si>
  <si>
    <t>01364--SANTA ROSA ABAJO</t>
  </si>
  <si>
    <t>04167--LA ANGELINA</t>
  </si>
  <si>
    <t>01746--I.D.A. EL PALMAR</t>
  </si>
  <si>
    <t>03648--SAN ISIDRO</t>
  </si>
  <si>
    <t>03372--BÖKÖ BATA</t>
  </si>
  <si>
    <t>00630--CAÑAS</t>
  </si>
  <si>
    <t>00429--BERLIN</t>
  </si>
  <si>
    <t>01138--SAN DIEGO</t>
  </si>
  <si>
    <t>03359--SAN JOSE DE LA MONTAÑA</t>
  </si>
  <si>
    <t>01149--GERMAN ROJAS ARAYA</t>
  </si>
  <si>
    <t>02732--BRASILIA</t>
  </si>
  <si>
    <t>02088--LA LIBERTAD</t>
  </si>
  <si>
    <t>04029--BUENAVENTURA</t>
  </si>
  <si>
    <t>04176--LA QUEROGA</t>
  </si>
  <si>
    <t>03990--I.D.A. CAÑA BLANCA</t>
  </si>
  <si>
    <t>02882--I.D.A. SAN MARTIN</t>
  </si>
  <si>
    <t>01179--LLANO VERDE</t>
  </si>
  <si>
    <t>01362--OJO DE AGUA</t>
  </si>
  <si>
    <t>00904--ANGELES NORTE</t>
  </si>
  <si>
    <t>04209--EL LLANITO</t>
  </si>
  <si>
    <t>02101--CASTILLA DE ORO</t>
  </si>
  <si>
    <t>03150--HOJANCHA</t>
  </si>
  <si>
    <t>02277--I.E.G.B. NUESTRA SEÑORA DE SION</t>
  </si>
  <si>
    <t>02349--PLAYA BLANCA</t>
  </si>
  <si>
    <t>00214--PIO XII</t>
  </si>
  <si>
    <t>04145--CHUMICO</t>
  </si>
  <si>
    <t>04144--PUNTA DE LANZA</t>
  </si>
  <si>
    <t>01505--SAN MIGUEL</t>
  </si>
  <si>
    <t>02185--EL NISPERO</t>
  </si>
  <si>
    <t>02218--CAÑITAS</t>
  </si>
  <si>
    <t>04124--BARBUDAL</t>
  </si>
  <si>
    <t>01326--SAN MARTIN DE SAN LORENZO</t>
  </si>
  <si>
    <t>03206--RIO CASCADAS</t>
  </si>
  <si>
    <t>02672--LOS ANGELES</t>
  </si>
  <si>
    <t>03659--NUEVA ESPERANZA</t>
  </si>
  <si>
    <t>00070--LAS NUBES</t>
  </si>
  <si>
    <t>01171--EL CONCHO</t>
  </si>
  <si>
    <t>03791--CAÑO CASTILLA</t>
  </si>
  <si>
    <t>04207--GAMONALES</t>
  </si>
  <si>
    <t>01011--LA FLOR</t>
  </si>
  <si>
    <t>03736--SOLEDAD</t>
  </si>
  <si>
    <t>00266--CASPIROLA</t>
  </si>
  <si>
    <t>03728--RANCHO GRANDE</t>
  </si>
  <si>
    <t>00263--LAS VEGAS</t>
  </si>
  <si>
    <t>01982--EL CARMEN</t>
  </si>
  <si>
    <t>02498--EL TIGRE</t>
  </si>
  <si>
    <t>00410--MELICO SALAZAR ZUÑIGA</t>
  </si>
  <si>
    <t>02873--UNION RIO PEJE</t>
  </si>
  <si>
    <t>03075--LA MARAVILLA</t>
  </si>
  <si>
    <t>03872--LAS BRISAS</t>
  </si>
  <si>
    <t>01169--LA GUARIA</t>
  </si>
  <si>
    <t>01118--HERNAN KOSCHNY CASCANTE</t>
  </si>
  <si>
    <t>04002--LIMONCITO DE CUTRIS</t>
  </si>
  <si>
    <t>04006--TAMBOR</t>
  </si>
  <si>
    <t>04228--JÖNKRUHORÄ</t>
  </si>
  <si>
    <t>03392--LA COLINA</t>
  </si>
  <si>
    <t>02356--SANTA CECILIA</t>
  </si>
  <si>
    <t>02377--CABUYA</t>
  </si>
  <si>
    <t>02411--CAMBALACHE</t>
  </si>
  <si>
    <t>02716--PALMIRA</t>
  </si>
  <si>
    <t>03178--IRLANDA</t>
  </si>
  <si>
    <t>03684--NIMARIÑAK</t>
  </si>
  <si>
    <t>01591--CIEN MANZANAS</t>
  </si>
  <si>
    <t>00693--IRIGUI</t>
  </si>
  <si>
    <t>04232--KONYÖU</t>
  </si>
  <si>
    <t>04239--KUCHEY</t>
  </si>
  <si>
    <t>04238--BISÖLA</t>
  </si>
  <si>
    <t>04237--JÄBËJUKTÖ</t>
  </si>
  <si>
    <t>03598--PUERTO LINDO</t>
  </si>
  <si>
    <t>01967--LAS DELICIAS</t>
  </si>
  <si>
    <t>03488--LA URRACA</t>
  </si>
  <si>
    <t>04026--COOPEY</t>
  </si>
  <si>
    <t>02711--ALPHA</t>
  </si>
  <si>
    <t>00705--MAIZ DE LOS UVA</t>
  </si>
  <si>
    <t>04250--LA SIBERIA</t>
  </si>
  <si>
    <t>02264--LOS TORNOS</t>
  </si>
  <si>
    <t>00178--PARRITA</t>
  </si>
  <si>
    <t>02193--HIGUERON</t>
  </si>
  <si>
    <t>02464--EL SILENCIO</t>
  </si>
  <si>
    <t>00435--SAN CAYETANO</t>
  </si>
  <si>
    <t>02921--AGUAS ZARCAS</t>
  </si>
  <si>
    <t>02080--VENADO</t>
  </si>
  <si>
    <t>04008--PLAYA GRANDE</t>
  </si>
  <si>
    <t>02059--HERNANDEZ</t>
  </si>
  <si>
    <t>02044--EL TRAPICHE</t>
  </si>
  <si>
    <t>01068--LA GLORIA</t>
  </si>
  <si>
    <t>01224--HERNANDEZ</t>
  </si>
  <si>
    <t>04213--SAN GERARDO</t>
  </si>
  <si>
    <t>01234--LOS CORRALES</t>
  </si>
  <si>
    <t>01209--PUNTA CORTES</t>
  </si>
  <si>
    <t>01065--ARISTIDES ROMAIN</t>
  </si>
  <si>
    <t>03931--LA ESMERALDA</t>
  </si>
  <si>
    <t>02738--PUEBLO NUEVO</t>
  </si>
  <si>
    <t>02502--CARBONERA</t>
  </si>
  <si>
    <t>04262--I.D.A. EL VIVERO</t>
  </si>
  <si>
    <t>03153--CAÑO ZAPOTA</t>
  </si>
  <si>
    <t>03415--LAS BRISAS TORO AMARILLO</t>
  </si>
  <si>
    <t>03291--ALTOS DEL ROBLE</t>
  </si>
  <si>
    <t>02793--EL LABRADOR</t>
  </si>
  <si>
    <t>02245--MATA DE CAÑA</t>
  </si>
  <si>
    <t>03185--LA PERLA</t>
  </si>
  <si>
    <t>01064--CONCEPCION</t>
  </si>
  <si>
    <t>01076--LUIS GAMBOA ARAYA</t>
  </si>
  <si>
    <t>01282--BETANIA</t>
  </si>
  <si>
    <t>01274--VEGAS DE IMPERIO</t>
  </si>
  <si>
    <t>02329--SAN MIGUEL</t>
  </si>
  <si>
    <t>03199--SAN CRISTOBAL</t>
  </si>
  <si>
    <t>03829--EL MILLON</t>
  </si>
  <si>
    <t>01214--LA TRINIDAD</t>
  </si>
  <si>
    <t>03014--EL SILENCIO</t>
  </si>
  <si>
    <t>02910--DONDONIA 1</t>
  </si>
  <si>
    <t>00943--UNIDAD PEDAGOGICA BAJOS DE TORO AMARILLO</t>
  </si>
  <si>
    <t>01236--COLONIA GUANACASTE</t>
  </si>
  <si>
    <t>03729--BAJAMAR</t>
  </si>
  <si>
    <t>00518--SAN BLAS</t>
  </si>
  <si>
    <t>01889--CUESTA GRANDE</t>
  </si>
  <si>
    <t>01201--LA VIRGEN</t>
  </si>
  <si>
    <t>03339--I.D.A. CAÑO NEGRO</t>
  </si>
  <si>
    <t>03658--SANTA LUCIA</t>
  </si>
  <si>
    <t>04289--PLAZA VIEJA</t>
  </si>
  <si>
    <t>03489--JUANILAMA</t>
  </si>
  <si>
    <t>00932--LLANO GRANDE</t>
  </si>
  <si>
    <t>04296--JAPON</t>
  </si>
  <si>
    <t>04297--MELIDA GARCIA FLORES</t>
  </si>
  <si>
    <t>00170--RICARDO JIMENEZ OREAMUNO</t>
  </si>
  <si>
    <t>04290--ARCO IRIS</t>
  </si>
  <si>
    <t>02526--PUNTA MALA</t>
  </si>
  <si>
    <t>04204--TARISE</t>
  </si>
  <si>
    <t>03053--MONTEVERDE</t>
  </si>
  <si>
    <t>03698--EL PORVENIR</t>
  </si>
  <si>
    <t>02761--LOS PLANES</t>
  </si>
  <si>
    <t>03865--LA SANSI</t>
  </si>
  <si>
    <t>02833--ALTOS DE SAN ANTONIO</t>
  </si>
  <si>
    <t>04292--LA FLORITA</t>
  </si>
  <si>
    <t>03961--REPUBLICA DE GUYANA</t>
  </si>
  <si>
    <t>02253--LAS PARCELAS</t>
  </si>
  <si>
    <t>02036--FLORIDA</t>
  </si>
  <si>
    <t>01067--LA UNION</t>
  </si>
  <si>
    <t>01222--SAN ANTONIO</t>
  </si>
  <si>
    <t>03362--BUENOS AIRES</t>
  </si>
  <si>
    <t>02394--LA ESPERANZA</t>
  </si>
  <si>
    <t>02206--ARIZONA</t>
  </si>
  <si>
    <t>02223--TRES AMIGOS</t>
  </si>
  <si>
    <t>01232--ESCALERAS</t>
  </si>
  <si>
    <t>01155--SAN LUIS</t>
  </si>
  <si>
    <t>02410--TIVIVES</t>
  </si>
  <si>
    <t>01144--SANTA TERESA SUR</t>
  </si>
  <si>
    <t>01130--AGUA AZUL</t>
  </si>
  <si>
    <t>04173--SWAKBLI</t>
  </si>
  <si>
    <t>03507--EL ÑEQUE</t>
  </si>
  <si>
    <t>00264--BAJOS DE PLOMO</t>
  </si>
  <si>
    <t>01533--ATIRRO</t>
  </si>
  <si>
    <t>01586--SANTUBAL</t>
  </si>
  <si>
    <t>03563--XIQUIARI</t>
  </si>
  <si>
    <t>03653--KOIYABA</t>
  </si>
  <si>
    <t>03900--TSIMARI</t>
  </si>
  <si>
    <t>03882--PROVIDENCIA</t>
  </si>
  <si>
    <t>04308--MOLLEJONES</t>
  </si>
  <si>
    <t>04171--WAWET</t>
  </si>
  <si>
    <t>03020--SOKI</t>
  </si>
  <si>
    <t>04317--SANTA LUCIA</t>
  </si>
  <si>
    <t>02704--SANTA FE</t>
  </si>
  <si>
    <t>00048--LA FUENTE</t>
  </si>
  <si>
    <t>04096--LOMA LINDA</t>
  </si>
  <si>
    <t>00896--LA BALSA</t>
  </si>
  <si>
    <t>00710--LAS PILAS</t>
  </si>
  <si>
    <t>04214--SKA DIKOL</t>
  </si>
  <si>
    <t>04118--ASENTAMIENTO SALAMA</t>
  </si>
  <si>
    <t>01114--LA UNION</t>
  </si>
  <si>
    <t>01331--BAJO CANET</t>
  </si>
  <si>
    <t>04191--ÑUKA KICHA</t>
  </si>
  <si>
    <t>01098--SAN FRANCISCO</t>
  </si>
  <si>
    <t>02734--LA FLOR DEL ROBLE</t>
  </si>
  <si>
    <t>03816--LA UNION DEL TORO</t>
  </si>
  <si>
    <t>03290--PLAYA HERMOSA</t>
  </si>
  <si>
    <t>03938--SHIKIARI TÄWÄ</t>
  </si>
  <si>
    <t>03492--SIKUA DITZÄ</t>
  </si>
  <si>
    <t>03942--KARKO</t>
  </si>
  <si>
    <t>03897--TULËSI</t>
  </si>
  <si>
    <t>04154--KJALARI</t>
  </si>
  <si>
    <t>03758--SARKLI</t>
  </si>
  <si>
    <t>04063--SANTA MARIA</t>
  </si>
  <si>
    <t>03379--I.D.A. EL RUBI</t>
  </si>
  <si>
    <t>00568--SAN GERARDO DE PLATANARES</t>
  </si>
  <si>
    <t>00572--VISTA DE MAR</t>
  </si>
  <si>
    <t>00566--VILLA ARGENTINA</t>
  </si>
  <si>
    <t>02496--LOS LAGOS</t>
  </si>
  <si>
    <t>03319--LAS LOMAS DEL CAMARONCITO</t>
  </si>
  <si>
    <t>01663--LOURDES DE SACRAMENTO</t>
  </si>
  <si>
    <t>03746--COCOROCAS</t>
  </si>
  <si>
    <t>03590--CUARROS</t>
  </si>
  <si>
    <t>00838--CAPULIN</t>
  </si>
  <si>
    <t>02800--COTO 49</t>
  </si>
  <si>
    <t>04150--JAMARI TÄWÄ</t>
  </si>
  <si>
    <t>03860--JAK TAIN</t>
  </si>
  <si>
    <t>04178--COCOTSAKUBATA</t>
  </si>
  <si>
    <t>03355--LIMONAL</t>
  </si>
  <si>
    <t>01225--LAS DELICIAS</t>
  </si>
  <si>
    <t>03846--LA TROCHA</t>
  </si>
  <si>
    <t>01237--EL BOTIJO</t>
  </si>
  <si>
    <t>01787--SAN PABLO</t>
  </si>
  <si>
    <t>01152--BETANIA</t>
  </si>
  <si>
    <t>02147--SUAMPITO</t>
  </si>
  <si>
    <t>01231--AGUAS NEGRAS</t>
  </si>
  <si>
    <t>01128--LA ORQUIDEA</t>
  </si>
  <si>
    <t>00619--YUAVIN</t>
  </si>
  <si>
    <t>04108--BUKERI</t>
  </si>
  <si>
    <t>01553--EL SEIS</t>
  </si>
  <si>
    <t>04115--TSIÖBATA</t>
  </si>
  <si>
    <t>03974--MANZANILLO</t>
  </si>
  <si>
    <t>01596--SAN JUAN BOSCO</t>
  </si>
  <si>
    <t>00887--BALBOA</t>
  </si>
  <si>
    <t>02416--JUAN RAFAEL JIMENEZ GRANADOS</t>
  </si>
  <si>
    <t>04175--LA ISLITA</t>
  </si>
  <si>
    <t>01216--LA UNION</t>
  </si>
  <si>
    <t>02537--LA CHACARITA</t>
  </si>
  <si>
    <t>02538--SINAI</t>
  </si>
  <si>
    <t>02545--FINCA JALACA</t>
  </si>
  <si>
    <t>00336--SAN MIGUEL</t>
  </si>
  <si>
    <t>01708--EL GASPAR</t>
  </si>
  <si>
    <t>01688--BOCA DE LA CEIBA</t>
  </si>
  <si>
    <t>01291--DELTA</t>
  </si>
  <si>
    <t>01807--SAN CRISTOBAL</t>
  </si>
  <si>
    <t>01809--I.D.A. LA JABALINA</t>
  </si>
  <si>
    <t>00022--ESPAÑA</t>
  </si>
  <si>
    <t>00003--REPUBLICA DEL PERU-VITALIA MADRIGAL A.</t>
  </si>
  <si>
    <t>02103--NUEVO COLON</t>
  </si>
  <si>
    <t>00662--SANTA LUCIA</t>
  </si>
  <si>
    <t>03449--ESTERO REAL</t>
  </si>
  <si>
    <t>04319--RIO SAN CARLOS SECTOR ESTE</t>
  </si>
  <si>
    <t>00442--VALENCIA</t>
  </si>
  <si>
    <t>01795--BELLA VISTA</t>
  </si>
  <si>
    <t>00599--VILLA HERMOSA</t>
  </si>
  <si>
    <t>04310--ASENTAMIENTO EL GALLO</t>
  </si>
  <si>
    <t>04245--TAMIJU</t>
  </si>
  <si>
    <t>02757--VILLA ROMA</t>
  </si>
  <si>
    <t>03030--SIBUJU</t>
  </si>
  <si>
    <t>04263--ALTO PALMERA</t>
  </si>
  <si>
    <t>04233--ARROZ ITÄRI</t>
  </si>
  <si>
    <t>02313--LA PITA</t>
  </si>
  <si>
    <t>03647--EL CAMPO</t>
  </si>
  <si>
    <t>03497--LOS MADEROS</t>
  </si>
  <si>
    <t>04264--BAKÖM DI</t>
  </si>
  <si>
    <t>04138--LAS ROSAS</t>
  </si>
  <si>
    <t>00687--LAS DELICIAS</t>
  </si>
  <si>
    <t>03038--SHUABB</t>
  </si>
  <si>
    <t>04172--ALTO KATSI</t>
  </si>
  <si>
    <t>03862--BAYEIÑAK</t>
  </si>
  <si>
    <t>03864--KSARIÑAK</t>
  </si>
  <si>
    <t>04247--DUCHARI</t>
  </si>
  <si>
    <t>04020--SHORDI</t>
  </si>
  <si>
    <t>03899--SHINABLA</t>
  </si>
  <si>
    <t>03917--POZO AZUL</t>
  </si>
  <si>
    <t>04294--TSINI KICHA</t>
  </si>
  <si>
    <t>00519--SAN JUAN NORTE</t>
  </si>
  <si>
    <t>00590--VERACRUZ</t>
  </si>
  <si>
    <t>00586--SAN GABRIEL</t>
  </si>
  <si>
    <t>00308--PEDERNAL</t>
  </si>
  <si>
    <t>03316--LAGUNILLA</t>
  </si>
  <si>
    <t>04100--MONTE LIRIO</t>
  </si>
  <si>
    <t>03610--CHIMURRIA</t>
  </si>
  <si>
    <t>01726--LA ISLA DE RIO FRIO</t>
  </si>
  <si>
    <t>01723--CAÑO DE MASAYA</t>
  </si>
  <si>
    <t>01714--LOS ARBOLITOS</t>
  </si>
  <si>
    <t>02472--SABALO</t>
  </si>
  <si>
    <t>02461--DOS BOCAS</t>
  </si>
  <si>
    <t>02491--ISLA PALO SECO</t>
  </si>
  <si>
    <t>02489--PALO SECO</t>
  </si>
  <si>
    <t>02516--ESTERILLOS OESTE</t>
  </si>
  <si>
    <t>03731--LA PALMA</t>
  </si>
  <si>
    <t>03105--POCOCI</t>
  </si>
  <si>
    <t>03657--BOCA DE RIO CUREÑA</t>
  </si>
  <si>
    <t>04119--MARIARIBUTA</t>
  </si>
  <si>
    <t>03275--ALTAMIRA</t>
  </si>
  <si>
    <t>02845--GUAYMI</t>
  </si>
  <si>
    <t>02657--RIO ORO</t>
  </si>
  <si>
    <t>02849--COTO SUR</t>
  </si>
  <si>
    <t>02838--SAN ISIDRO</t>
  </si>
  <si>
    <t>01358--SANTA ROSA ARRIBA</t>
  </si>
  <si>
    <t>01359--BAJO LOS ANGELES</t>
  </si>
  <si>
    <t>01354--BAJO LA TRINIDAD</t>
  </si>
  <si>
    <t>03306--SAN LUIS</t>
  </si>
  <si>
    <t>03305--SAN JOAQUIN</t>
  </si>
  <si>
    <t>03511--LOS ANGELES</t>
  </si>
  <si>
    <t>03513--ALTO DE SAN JUAN</t>
  </si>
  <si>
    <t>01322--VIRGEN DE SANTA JUANA</t>
  </si>
  <si>
    <t>01323--VICTOR CAMPOS VALVERDE</t>
  </si>
  <si>
    <t>01330--LA ESPERANZA</t>
  </si>
  <si>
    <t>03448--SAN JERONIMO</t>
  </si>
  <si>
    <t>00872--GUACIMO</t>
  </si>
  <si>
    <t>02881--SANTA ROSA</t>
  </si>
  <si>
    <t>02990--CELINA</t>
  </si>
  <si>
    <t>02959--CASORLA</t>
  </si>
  <si>
    <t>03016--SAN ISIDRO DE FLORIDA</t>
  </si>
  <si>
    <t>03052--CARBON 1</t>
  </si>
  <si>
    <t>03041--TUBA CREEK #1</t>
  </si>
  <si>
    <t>01310--LA TIGRA</t>
  </si>
  <si>
    <t>01220--ISLA CHICA</t>
  </si>
  <si>
    <t>03660--SANTA FE</t>
  </si>
  <si>
    <t>01069--SAN RAMON</t>
  </si>
  <si>
    <t>03554--SAN RAFAEL</t>
  </si>
  <si>
    <t>02367--FERNANDEZ</t>
  </si>
  <si>
    <t>02435--ZAGALA VIEJA</t>
  </si>
  <si>
    <t>01859--PUEBLO NUEVO</t>
  </si>
  <si>
    <t>01845--SAN ISIDRO</t>
  </si>
  <si>
    <t>03927--LOS ANGELES</t>
  </si>
  <si>
    <t>01856--I.D.A. BAGATZI</t>
  </si>
  <si>
    <t>03786--LA LIBERTAD</t>
  </si>
  <si>
    <t>02418--MOJONCITO</t>
  </si>
  <si>
    <t>03300--DIEGO DE ARTIEDA CHIRINO</t>
  </si>
  <si>
    <t>00683--LOS NARANJOS</t>
  </si>
  <si>
    <t>03357--EL JORON</t>
  </si>
  <si>
    <t>00664--LAS CRUCES</t>
  </si>
  <si>
    <t>03356--EL CACAO</t>
  </si>
  <si>
    <t>04240--AKÖM</t>
  </si>
  <si>
    <t>04169--BUENA VISTA</t>
  </si>
  <si>
    <t>00617--CALDERON</t>
  </si>
  <si>
    <t>03353--RINCON DE LA VIEJA</t>
  </si>
  <si>
    <t>02217--CONCEPCION</t>
  </si>
  <si>
    <t>00642--LOS CEDROS</t>
  </si>
  <si>
    <t>02216--TRES HERMANOS</t>
  </si>
  <si>
    <t>02231--RAIZAL</t>
  </si>
  <si>
    <t>00920--CARLOS MARIA JIMENEZ ORTIZ</t>
  </si>
  <si>
    <t>04212--CERRO AZUL</t>
  </si>
  <si>
    <t>02789--SAN VICENTE</t>
  </si>
  <si>
    <t>04241--NIMARI</t>
  </si>
  <si>
    <t>04197--MOI</t>
  </si>
  <si>
    <t>02339--LA TIGRA</t>
  </si>
  <si>
    <t>02335--EL COTO</t>
  </si>
  <si>
    <t>02328--PUEBLO NUEVO</t>
  </si>
  <si>
    <t>02357--GIGANTE</t>
  </si>
  <si>
    <t>03535--ISLA DE CEDROS</t>
  </si>
  <si>
    <t>02355--PUNTA CUCHILLO</t>
  </si>
  <si>
    <t>02352--BAJOS NEGROS</t>
  </si>
  <si>
    <t>04091--LA PALMERA</t>
  </si>
  <si>
    <t>02124--QUEBRADA GRANDE</t>
  </si>
  <si>
    <t>01766--SAN ANTONIO</t>
  </si>
  <si>
    <t>01756--LOS ANGELES</t>
  </si>
  <si>
    <t>02137--CAÑO BLANCO</t>
  </si>
  <si>
    <t>02143--I.D.A. SAN JOSE</t>
  </si>
  <si>
    <t>03923--EL PILON</t>
  </si>
  <si>
    <t>02171--ZAPOTE</t>
  </si>
  <si>
    <t>02120--MIRAMAR</t>
  </si>
  <si>
    <t>03423--LA RESERVA</t>
  </si>
  <si>
    <t>04227--PALENQUE EL SOL</t>
  </si>
  <si>
    <t>03908--SAN LUIS</t>
  </si>
  <si>
    <t>01251--GALLO PINTO</t>
  </si>
  <si>
    <t>01303--PATASTILLO</t>
  </si>
  <si>
    <t>01309--VIENTO FRESCO</t>
  </si>
  <si>
    <t>01265--MONICO</t>
  </si>
  <si>
    <t>01272--LAS LETRAS</t>
  </si>
  <si>
    <t>03252--TUJANKIR #2</t>
  </si>
  <si>
    <t>03376--I.D.A. COSTA ANA</t>
  </si>
  <si>
    <t>02172--SANTA ROSA LA PALMERA</t>
  </si>
  <si>
    <t>01284--SAMEN</t>
  </si>
  <si>
    <t>02151--SAN BOSCO</t>
  </si>
  <si>
    <t>02139--LINDA VISTA</t>
  </si>
  <si>
    <t>01521--LA ESMERALDA</t>
  </si>
  <si>
    <t>01523--MURCIA</t>
  </si>
  <si>
    <t>02993--SAN AGUSTIN</t>
  </si>
  <si>
    <t>04072--JAMO</t>
  </si>
  <si>
    <t>04278--BLUJURIÑAK</t>
  </si>
  <si>
    <t>04073--KONOBATA</t>
  </si>
  <si>
    <t>04243--KSARABATA</t>
  </si>
  <si>
    <t>04192--KABERI</t>
  </si>
  <si>
    <t>04177--ÑORIBATA</t>
  </si>
  <si>
    <t>04152--JAKUE</t>
  </si>
  <si>
    <t>04079--SELIKÖ</t>
  </si>
  <si>
    <t>03941--YÖLDI KICHA</t>
  </si>
  <si>
    <t>04155--SUËBATA</t>
  </si>
  <si>
    <t>04043--UKA TIPËY</t>
  </si>
  <si>
    <t>04076--JAKKJUABATA</t>
  </si>
  <si>
    <t>03973--NIMARI TÄWÄ</t>
  </si>
  <si>
    <t>01583--BAJO PACUARE</t>
  </si>
  <si>
    <t>02930--MATA DE GUINEO</t>
  </si>
  <si>
    <t>01576--LAS VIRTUDES</t>
  </si>
  <si>
    <t>02605--LA ORIETTA</t>
  </si>
  <si>
    <t>01548--SANTA CRISTINA</t>
  </si>
  <si>
    <t>01587--LA FLOR</t>
  </si>
  <si>
    <t>01519--ENRIQUE PACHECO AGUILAR</t>
  </si>
  <si>
    <t>01883--NARANJAL</t>
  </si>
  <si>
    <t>01945--BETANIA</t>
  </si>
  <si>
    <t>01921--ELIAS AIZA RIOS</t>
  </si>
  <si>
    <t>00478--LA ALFOMBRA</t>
  </si>
  <si>
    <t>03483--LOS ANGELES</t>
  </si>
  <si>
    <t>02345--EL NISPERO</t>
  </si>
  <si>
    <t>03912--SAN RAMON DE ARIO</t>
  </si>
  <si>
    <t>02359--PUNTA DEL RIO</t>
  </si>
  <si>
    <t>02045--RIO SECO</t>
  </si>
  <si>
    <t>03542--LINDEROS</t>
  </si>
  <si>
    <t>02048--CAÑAFISTULA</t>
  </si>
  <si>
    <t>03930--CAÑA BLANCA</t>
  </si>
  <si>
    <t>03431--KOGORIBTDA</t>
  </si>
  <si>
    <t>03869--KOGOKEAIBTDA</t>
  </si>
  <si>
    <t>04027--MRÜSARA</t>
  </si>
  <si>
    <t>02810--RIO BONITO</t>
  </si>
  <si>
    <t>00374--MANUEL ANTONIO BUSTAMANTE VARGAS</t>
  </si>
  <si>
    <t>00332--ARENAL</t>
  </si>
  <si>
    <t>00621--GUADALUPE</t>
  </si>
  <si>
    <t>01181--SAN VITO</t>
  </si>
  <si>
    <t>03450--LOS ANGELES</t>
  </si>
  <si>
    <t>01716--LA DELIA</t>
  </si>
  <si>
    <t>00174--JOCOTAL ABAJO</t>
  </si>
  <si>
    <t>00639--SAN ISIDRO</t>
  </si>
  <si>
    <t>04149--JARA KICHA</t>
  </si>
  <si>
    <t>04148--TOLOK KICHA</t>
  </si>
  <si>
    <t>04125--JORGE ROSSI CHAVARRIA</t>
  </si>
  <si>
    <t>02599--EL CAMPO</t>
  </si>
  <si>
    <t>01356--SANTA JUANA</t>
  </si>
  <si>
    <t>03263--SAN GABRIEL</t>
  </si>
  <si>
    <t>01321--LA PASTORA</t>
  </si>
  <si>
    <t>00184--BIJAGUAL NORTE</t>
  </si>
  <si>
    <t>04291--SANTA FE</t>
  </si>
  <si>
    <t>02378--LA ABUELA</t>
  </si>
  <si>
    <t>00440--EL LLANO</t>
  </si>
  <si>
    <t>00470--BARU</t>
  </si>
  <si>
    <t>03261--PLAYA HERMOSA</t>
  </si>
  <si>
    <t>00327--COLONIA GAMALOTILLO</t>
  </si>
  <si>
    <t>00356--BAJO BURGOS</t>
  </si>
  <si>
    <t>00496--EL TIRRA</t>
  </si>
  <si>
    <t>00547--SAN IGNACIO</t>
  </si>
  <si>
    <t>02779--BAJO LAS BRISAS</t>
  </si>
  <si>
    <t>03335--LAS VEGAS</t>
  </si>
  <si>
    <t>00574--LOS NARANJOS</t>
  </si>
  <si>
    <t>00580--PARAISO</t>
  </si>
  <si>
    <t>00576--LA TRINIDAD</t>
  </si>
  <si>
    <t>00594--DESAMPARADOS</t>
  </si>
  <si>
    <t>00552--BAJO DE LAS BONITAS</t>
  </si>
  <si>
    <t>03156--SAN IGNACIO</t>
  </si>
  <si>
    <t>03155--SAN ISIDRO</t>
  </si>
  <si>
    <t>02521--BALSAR</t>
  </si>
  <si>
    <t>00691--CLAVERA</t>
  </si>
  <si>
    <t>00629--GUADALAJARA</t>
  </si>
  <si>
    <t>00633--RIO GRANDE</t>
  </si>
  <si>
    <t>04318--PAVONES</t>
  </si>
  <si>
    <t>00147--LA PACAYA</t>
  </si>
  <si>
    <t>00604--PALMITAL</t>
  </si>
  <si>
    <t>02119--LA ESPERANZA</t>
  </si>
  <si>
    <t>02168--SAN MIGUEL</t>
  </si>
  <si>
    <t>02166--PUEBLO NUEVO</t>
  </si>
  <si>
    <t>01273--PEJIBAYE</t>
  </si>
  <si>
    <t>01276--SAN JUAN</t>
  </si>
  <si>
    <t>01293--EL BURIO</t>
  </si>
  <si>
    <t>00063--LA PAZ</t>
  </si>
  <si>
    <t>02163--CAÑO RITO</t>
  </si>
  <si>
    <t>02155--CAMPO VERDE</t>
  </si>
  <si>
    <t>03361--I.D.A. LAS MARIAS</t>
  </si>
  <si>
    <t>01805--SAN RAFAEL</t>
  </si>
  <si>
    <t>00301--SAN PEDRO DE MOGOTE</t>
  </si>
  <si>
    <t>01830--SAN JORGE</t>
  </si>
  <si>
    <t>03905--NUEVO SANTO DOMINGO</t>
  </si>
  <si>
    <t>03047--MATA DE LIMON</t>
  </si>
  <si>
    <t>03985--EL GUAPOTE</t>
  </si>
  <si>
    <t>02035--MONTE VERDE</t>
  </si>
  <si>
    <t>02091--LA GUINEA</t>
  </si>
  <si>
    <t>01147--COCOBOLO</t>
  </si>
  <si>
    <t>01131--CHAMBACU</t>
  </si>
  <si>
    <t>01245--SAN ISIDRO</t>
  </si>
  <si>
    <t>01254--SAN HUMBERTO</t>
  </si>
  <si>
    <t>00688--SANTA ESPERANZA</t>
  </si>
  <si>
    <t>01093--I.D.A. LAS PARCELAS</t>
  </si>
  <si>
    <t>03978--OROCU</t>
  </si>
  <si>
    <t>03588--SAN MIGUEL</t>
  </si>
  <si>
    <t>02492--SAN ANTONIO</t>
  </si>
  <si>
    <t>02455--EL NEGRO</t>
  </si>
  <si>
    <t>02467--EL PASITO</t>
  </si>
  <si>
    <t>04183--COLINAS DEL ESTE</t>
  </si>
  <si>
    <t>02477--SAN ANDRES</t>
  </si>
  <si>
    <t>00889--RINCON DE MORA</t>
  </si>
  <si>
    <t>00928--EL SALVADOR</t>
  </si>
  <si>
    <t>02431--LAS VENTANAS</t>
  </si>
  <si>
    <t>04058--CEDRAL ARRIBA</t>
  </si>
  <si>
    <t>01439--BUENA VISTA</t>
  </si>
  <si>
    <t>01438--ARGENTINA GONGORA DE ROBERT</t>
  </si>
  <si>
    <t>01966--EL SILENCIO</t>
  </si>
  <si>
    <t>01507--YOLANDA</t>
  </si>
  <si>
    <t>01570--EL VOLCAN</t>
  </si>
  <si>
    <t>01572--BONILLA</t>
  </si>
  <si>
    <t>04242--JUITÖ</t>
  </si>
  <si>
    <t>04151--DÖRBATA</t>
  </si>
  <si>
    <t>01585--LAS NUBES</t>
  </si>
  <si>
    <t>01686--LA TIRIMBINA</t>
  </si>
  <si>
    <t>01304--SABALITO</t>
  </si>
  <si>
    <t>04077--TKANYÄKÄ</t>
  </si>
  <si>
    <t>01593--SAN MARTIN</t>
  </si>
  <si>
    <t>02420--CIRUELAS</t>
  </si>
  <si>
    <t>00403--SAN LUIS</t>
  </si>
  <si>
    <t>02490--SARDINAL SUR</t>
  </si>
  <si>
    <t>02494--FINCA NICOYA</t>
  </si>
  <si>
    <t>02414--PEÑAS BLANCAS</t>
  </si>
  <si>
    <t>02825--MIRAMAR</t>
  </si>
  <si>
    <t>02831--SAN MIGUEL</t>
  </si>
  <si>
    <t>02863--SANTA ROSA</t>
  </si>
  <si>
    <t>02070--VERACRUZ</t>
  </si>
  <si>
    <t>01218--EL COMBATE</t>
  </si>
  <si>
    <t>00484--SAN JUAN DE DIOS</t>
  </si>
  <si>
    <t>00477--PUNTO DE MIRA</t>
  </si>
  <si>
    <t>00516--CANAAN</t>
  </si>
  <si>
    <t>00513--TALARI</t>
  </si>
  <si>
    <t>00582--SAN ANTONIO ABAJO</t>
  </si>
  <si>
    <t>03571--EL PROGRESO</t>
  </si>
  <si>
    <t>03661--MONTEALEGRE</t>
  </si>
  <si>
    <t>01943--ALTOS DEL SOCORRO</t>
  </si>
  <si>
    <t>03432--LAS DELICIAS</t>
  </si>
  <si>
    <t>03815--REMOLINITOS</t>
  </si>
  <si>
    <t>03903--ROJO MACA</t>
  </si>
  <si>
    <t>00065--COPALCHI</t>
  </si>
  <si>
    <t>02265--EL AGUACATE</t>
  </si>
  <si>
    <t>03673--RANCHITOS</t>
  </si>
  <si>
    <t>01853--RINCON DE LA CRUZ</t>
  </si>
  <si>
    <t>00666--BAJO DE VERAGUA</t>
  </si>
  <si>
    <t>02588--LOS ANGELES DE DRAKE</t>
  </si>
  <si>
    <t>01269--LA CATALINA</t>
  </si>
  <si>
    <t>03177--SAN BOSCO</t>
  </si>
  <si>
    <t>03017--LA UNION RIO PERLA</t>
  </si>
  <si>
    <t>02954--SEIS AMIGOS</t>
  </si>
  <si>
    <t>03069--PALESTINA DE ZENT</t>
  </si>
  <si>
    <t>03920--SAN CRISTOBAL Y NEVIS</t>
  </si>
  <si>
    <t>01693--SAN JOSE</t>
  </si>
  <si>
    <t>03586--SONORA</t>
  </si>
  <si>
    <t>02505--PIRRIS</t>
  </si>
  <si>
    <t>00488--TRES PIEDRAS</t>
  </si>
  <si>
    <t>02451--LA HORTENSIA</t>
  </si>
  <si>
    <t>00433--SAN ANTONIO</t>
  </si>
  <si>
    <t>03656--LA ESPERANZA</t>
  </si>
  <si>
    <t>01584--EL PROGRESO</t>
  </si>
  <si>
    <t>01560--LA REUNION</t>
  </si>
  <si>
    <t>03195--LOS RANCHOS</t>
  </si>
  <si>
    <t>02412--I.D.A. EL BARON</t>
  </si>
  <si>
    <t>02404--CERRILLOS</t>
  </si>
  <si>
    <t>03427--SABANA BONITA</t>
  </si>
  <si>
    <t>03682--BAYEI</t>
  </si>
  <si>
    <t>03932--TSIPIRI ÑAK</t>
  </si>
  <si>
    <t>02713--FILA NARANJO</t>
  </si>
  <si>
    <t>03592--NAZARETH</t>
  </si>
  <si>
    <t>03051--SAN MIGUEL</t>
  </si>
  <si>
    <t>03015--LA PASCUA</t>
  </si>
  <si>
    <t>02955--MONTECRISTO</t>
  </si>
  <si>
    <t>02164--RIO CHIQUITO</t>
  </si>
  <si>
    <t>02392--PAVON</t>
  </si>
  <si>
    <t>02081--LA ESPERANZA</t>
  </si>
  <si>
    <t>00249--CARAGRAL</t>
  </si>
  <si>
    <t>01353--EL HIGUERON</t>
  </si>
  <si>
    <t>01129--LA GUARIA</t>
  </si>
  <si>
    <t>03877--TRES RIOS</t>
  </si>
  <si>
    <t>00659--EL PROGRESO</t>
  </si>
  <si>
    <t>00697--LA GUARIA</t>
  </si>
  <si>
    <t>00694--PUEBLO NUEVO</t>
  </si>
  <si>
    <t>03498--LA SABANA</t>
  </si>
  <si>
    <t>01151--SANTA CECILIA</t>
  </si>
  <si>
    <t>01177--SAN ALEJO</t>
  </si>
  <si>
    <t>01196--COQUITALES</t>
  </si>
  <si>
    <t>01150--SAN ANDRES</t>
  </si>
  <si>
    <t>01256--CHIMURRIA</t>
  </si>
  <si>
    <t>00844--DULCE NOMBRE</t>
  </si>
  <si>
    <t>03638--KËKÖLDI</t>
  </si>
  <si>
    <t>04231--KUNABRI</t>
  </si>
  <si>
    <t>02941--SAN MIGUEL</t>
  </si>
  <si>
    <t>03518--LAS BRISAS DEL RIO BLANCO</t>
  </si>
  <si>
    <t>02566--LOS LIRIOS</t>
  </si>
  <si>
    <t>04101--EL PARAISO</t>
  </si>
  <si>
    <t>03937--BARBADOS</t>
  </si>
  <si>
    <t>03251--PASO REAL</t>
  </si>
  <si>
    <t>01154--PATASTILLO</t>
  </si>
  <si>
    <t>01170--LA TIRICIA</t>
  </si>
  <si>
    <t>01059--RON RON ABAJO</t>
  </si>
  <si>
    <t>03705--SANTA ELENA</t>
  </si>
  <si>
    <t>01102--LA PRADERA</t>
  </si>
  <si>
    <t>03434--BOCA DEL TORO</t>
  </si>
  <si>
    <t>02581--ALMIRANTE</t>
  </si>
  <si>
    <t>01846--I.D.A. SAN RAMON</t>
  </si>
  <si>
    <t>00587--VILLA HERMOSA</t>
  </si>
  <si>
    <t>00598--SANTA CECILIA</t>
  </si>
  <si>
    <t>02631--LA UNION DEL SUR</t>
  </si>
  <si>
    <t>02619--LA ESPERANZA</t>
  </si>
  <si>
    <t>02634--EL JARDIN</t>
  </si>
  <si>
    <t>00919--GABINO ARAYA BLANCO</t>
  </si>
  <si>
    <t>02485--BARBUDAL DE PARRITA</t>
  </si>
  <si>
    <t>00111--CASTELMARE</t>
  </si>
  <si>
    <t>00485--SAN JUAN MIRAMAR</t>
  </si>
  <si>
    <t>03764--TOLEDO</t>
  </si>
  <si>
    <t>03686--SAN BOSCO</t>
  </si>
  <si>
    <t>03129--CARTAGENA</t>
  </si>
  <si>
    <t>04269--PALMITAS II</t>
  </si>
  <si>
    <t>01038--SAN RAFAEL</t>
  </si>
  <si>
    <t>00998--CORAZON DE JESUS</t>
  </si>
  <si>
    <t>03902--RIO MAGDALENA</t>
  </si>
  <si>
    <t>00840--PUEBLO NUEVO</t>
  </si>
  <si>
    <t>02870--TIGRITO</t>
  </si>
  <si>
    <t>02687--LA UNION</t>
  </si>
  <si>
    <t>02282--SAN MIGUELITO</t>
  </si>
  <si>
    <t>02427--LA ISLA</t>
  </si>
  <si>
    <t>02415--JUSTO ANTONIO FACIO DE LA GUARDIA</t>
  </si>
  <si>
    <t>03405--LA JOSEFINA</t>
  </si>
  <si>
    <t>03011--CUATRO MILLAS</t>
  </si>
  <si>
    <t>03404--ALTOS DE BONILLA</t>
  </si>
  <si>
    <t>03010--TROCHA LOS CEIBOS</t>
  </si>
  <si>
    <t>00864--CHUCAZ DE MORA</t>
  </si>
  <si>
    <t>00869--BARROETA</t>
  </si>
  <si>
    <t>00845--MADERAL</t>
  </si>
  <si>
    <t>00842--LA LIBERTAD</t>
  </si>
  <si>
    <t>03983--SAN JUAN DE DIOS</t>
  </si>
  <si>
    <t>02933--CAÑO NEGRO</t>
  </si>
  <si>
    <t>01240--BUENOS AIRES</t>
  </si>
  <si>
    <t>03947--ESCOCIA</t>
  </si>
  <si>
    <t>01332--ZAPOTAL</t>
  </si>
  <si>
    <t>03262--RIO BLANCO</t>
  </si>
  <si>
    <t>00657--EL CACIQUE</t>
  </si>
  <si>
    <t>02584--AJUNTADERAS</t>
  </si>
  <si>
    <t>02564--LA PALMA</t>
  </si>
  <si>
    <t>00486--SAN LORENZO</t>
  </si>
  <si>
    <t>00460--SAN AGUSTIN</t>
  </si>
  <si>
    <t>04248--BAJO COHEN</t>
  </si>
  <si>
    <t>03207--COOPEMALANGA</t>
  </si>
  <si>
    <t>01094--QUEBRADA GRANDE</t>
  </si>
  <si>
    <t>01182--SAN BOSCO</t>
  </si>
  <si>
    <t>01194--LAS BRISAS</t>
  </si>
  <si>
    <t>01249--LA NUEVA LUCHA</t>
  </si>
  <si>
    <t>00204--HELI SANTAMARIA NAVARRO</t>
  </si>
  <si>
    <t>00927--CAROLINA RODRIGUEZ DE MIRAMBELL</t>
  </si>
  <si>
    <t>02194--SAN JUAN</t>
  </si>
  <si>
    <t>02244--LOS PATIOS</t>
  </si>
  <si>
    <t>01300--LOS ANGELES</t>
  </si>
  <si>
    <t>01532--LAS PAVAS</t>
  </si>
  <si>
    <t>04041--DULCE NOMBRE</t>
  </si>
  <si>
    <t>00060--BETANIA</t>
  </si>
  <si>
    <t>02660--MOISES VINCENZI PACHECO</t>
  </si>
  <si>
    <t>02009--QUEBRADA GRANDE</t>
  </si>
  <si>
    <t>00706--BOQUETE</t>
  </si>
  <si>
    <t>04208--LOS ANGELES</t>
  </si>
  <si>
    <t>00443--CALIFORNIA</t>
  </si>
  <si>
    <t>03988--SANTA CRUZ</t>
  </si>
  <si>
    <t>04393--SURUY</t>
  </si>
  <si>
    <t>02260--LA PALMA</t>
  </si>
  <si>
    <t>00398--PURIRES</t>
  </si>
  <si>
    <t>00328--LA ANGOSTURA</t>
  </si>
  <si>
    <t>01588--EL SOL</t>
  </si>
  <si>
    <t>01541--PACUARE</t>
  </si>
  <si>
    <t>04153--DUSERIÑAK</t>
  </si>
  <si>
    <t>04195--ULUJERIÑAK</t>
  </si>
  <si>
    <t>04193--SULAJU</t>
  </si>
  <si>
    <t>02226--EL DOS</t>
  </si>
  <si>
    <t>03289--BEJUCO</t>
  </si>
  <si>
    <t>00638--LLANO BONITO</t>
  </si>
  <si>
    <t>03266--AGUAS FRESCAS</t>
  </si>
  <si>
    <t>02559--FINCA SIETE</t>
  </si>
  <si>
    <t>03986--CALIENTA TIGRA</t>
  </si>
  <si>
    <t>00699--PALMIRA</t>
  </si>
  <si>
    <t>03948--MACADAMIA</t>
  </si>
  <si>
    <t>03175--ZURQUI</t>
  </si>
  <si>
    <t>00846--PLAYA HERMOSA</t>
  </si>
  <si>
    <t>02968--LOS ANGELES</t>
  </si>
  <si>
    <t>02004--BELLA VISTA</t>
  </si>
  <si>
    <t>01892--QUEBRADA BONITA</t>
  </si>
  <si>
    <t>02617--LAS TRENZAS</t>
  </si>
  <si>
    <t>02682--LLANO BONITO</t>
  </si>
  <si>
    <t>02830--CACORAGUA</t>
  </si>
  <si>
    <t>04345--CHIGO</t>
  </si>
  <si>
    <t>00428--VILLA MILLS</t>
  </si>
  <si>
    <t>00561--AGUAS BUENAS</t>
  </si>
  <si>
    <t>00573--BUENOS AIRES</t>
  </si>
  <si>
    <t>00462--LA RIBERA</t>
  </si>
  <si>
    <t>02373--SAN LUIS</t>
  </si>
  <si>
    <t>00843--RICARDO BATALLA PEREZ</t>
  </si>
  <si>
    <t>00852--DESAMPARADOS</t>
  </si>
  <si>
    <t>00234--MONSERRAT</t>
  </si>
  <si>
    <t>04394--BITARKALA</t>
  </si>
  <si>
    <t>02381--BAJOS DE ARIO</t>
  </si>
  <si>
    <t>00475--LAS TUMBAS</t>
  </si>
  <si>
    <t>03914--OROCHICO</t>
  </si>
  <si>
    <t>02332--SAN RAMON</t>
  </si>
  <si>
    <t>01701--LA ESPERANZA</t>
  </si>
  <si>
    <t>03200--SAN GERARDO</t>
  </si>
  <si>
    <t>03388--BAJO LOS MURILLO</t>
  </si>
  <si>
    <t>02629--SANTA CLARA</t>
  </si>
  <si>
    <t>02760--BAJO DE LOS INDIOS</t>
  </si>
  <si>
    <t>04354--JU KRIBÄTÄ</t>
  </si>
  <si>
    <t>00921--BAJO SAN ANTONIO</t>
  </si>
  <si>
    <t>01134--EMILIO CASTRO GOMEZ</t>
  </si>
  <si>
    <t>03552--EL CARMEN</t>
  </si>
  <si>
    <t>00350--EL PORO</t>
  </si>
  <si>
    <t>02509--LAS MESAS</t>
  </si>
  <si>
    <t>02510--EL HIGUITO</t>
  </si>
  <si>
    <t>02513--SAN GERARDO</t>
  </si>
  <si>
    <t>01885--NOSARITA</t>
  </si>
  <si>
    <t>01395--HECTOR MONESTEL SOLANO</t>
  </si>
  <si>
    <t>02184--AGUA CALIENTE</t>
  </si>
  <si>
    <t>02220--HIGUERILLAS</t>
  </si>
  <si>
    <t>01329--SAN GUILLERMO</t>
  </si>
  <si>
    <t>02519--VISTA DE TERRABA</t>
  </si>
  <si>
    <t>01012--ANGELES DE LA COLONIA SUR</t>
  </si>
  <si>
    <t>01071--VASCONIA</t>
  </si>
  <si>
    <t>01105--CERRO BLANCO</t>
  </si>
  <si>
    <t>01191--RIO TICO</t>
  </si>
  <si>
    <t>04196--CHORRERAS</t>
  </si>
  <si>
    <t>02298--SAN RAFAEL</t>
  </si>
  <si>
    <t>02636--VISTA DEL MAR</t>
  </si>
  <si>
    <t>04028--LOS PLANCITOS</t>
  </si>
  <si>
    <t>04235--BLEITÖ</t>
  </si>
  <si>
    <t>01895--ZARAGOZA</t>
  </si>
  <si>
    <t>02638--LA HIERBA</t>
  </si>
  <si>
    <t>00302--BAJO BADILLA</t>
  </si>
  <si>
    <t>00400--SAN ISIDRO</t>
  </si>
  <si>
    <t>03279--SANTA MARIA</t>
  </si>
  <si>
    <t>00665--LINDA VISTA</t>
  </si>
  <si>
    <t>00715--SAN LUIS</t>
  </si>
  <si>
    <t>01785--LA PLATANERA</t>
  </si>
  <si>
    <t>03310--POTRERILLOS</t>
  </si>
  <si>
    <t>01212--EL RECREO</t>
  </si>
  <si>
    <t>01226--ARCO IRIS</t>
  </si>
  <si>
    <t>01239--DOS AGUAS</t>
  </si>
  <si>
    <t>01243--CANANEO</t>
  </si>
  <si>
    <t>01255--QUIJONGO</t>
  </si>
  <si>
    <t>02927--SAN CECILIO</t>
  </si>
  <si>
    <t>02493--EL BAMBU</t>
  </si>
  <si>
    <t>02449--CERROS ARRIBA</t>
  </si>
  <si>
    <t>00658--ALTO DE LAS MORAS</t>
  </si>
  <si>
    <t>01127--I.D.A. ASENTAMIENTO NUEVO ARENAL</t>
  </si>
  <si>
    <t>01153--SANTA TERESA NORTE</t>
  </si>
  <si>
    <t>02250--PARAISO</t>
  </si>
  <si>
    <t>04194--TAKLAK YAKA</t>
  </si>
  <si>
    <t>04293--PROGRESO</t>
  </si>
  <si>
    <t>01324--SAN RAMON</t>
  </si>
  <si>
    <t>04249--BAJO BLEY SUR</t>
  </si>
  <si>
    <t>00615--EL CARMEN</t>
  </si>
  <si>
    <t>01123--MONTELIMAR</t>
  </si>
  <si>
    <t>01250--SAN GABRIEL</t>
  </si>
  <si>
    <t>02508--LA LOMA</t>
  </si>
  <si>
    <t>00311--TUFARES</t>
  </si>
  <si>
    <t>04074--TKAK-RI</t>
  </si>
  <si>
    <t>00268--LA PALMA</t>
  </si>
  <si>
    <t>03913--SAN PEDRO</t>
  </si>
  <si>
    <t>03374--CALLE MORA ARRIBA</t>
  </si>
  <si>
    <t>01301--LINDA VISTA</t>
  </si>
  <si>
    <t>01855--I.D.A. LAS PLAYITAS</t>
  </si>
  <si>
    <t>02446--LA GALLEGA</t>
  </si>
  <si>
    <t>02708--SANTA MARIA DE PITTIER</t>
  </si>
  <si>
    <t>02590--RIYITO</t>
  </si>
  <si>
    <t>03309--EL SOCORRO</t>
  </si>
  <si>
    <t>03548--EL CARMEN</t>
  </si>
  <si>
    <t>EDUARDO AHUMADA JAÑA</t>
  </si>
  <si>
    <t>SOR YENI ASTRID RAMIREZ MOLINA</t>
  </si>
  <si>
    <t>DANIEL ESPINOZA VALVARDE</t>
  </si>
  <si>
    <t>24591100 Ext.45722</t>
  </si>
  <si>
    <t>ANA PATRICIA BENAVIDES FLORES</t>
  </si>
  <si>
    <t>CENTRO EDUCATIVO AGUSTINO</t>
  </si>
  <si>
    <t>MORGANE FATH</t>
  </si>
  <si>
    <t>22400440 Ext.2043</t>
  </si>
  <si>
    <t>MARIA DEL PILAR ROJAS BLANCO</t>
  </si>
  <si>
    <t>DRA. ED. KATHERINE CHANTO CERDAS</t>
  </si>
  <si>
    <t>CALLE LANG. SABANA SUR</t>
  </si>
  <si>
    <t>BALVANERA CAMPOS MONGE</t>
  </si>
  <si>
    <t>BILINGÜE SAN ESTEBAN</t>
  </si>
  <si>
    <t>JOHN WILLIAM YOUNG</t>
  </si>
  <si>
    <t>HELENA AYALES LIZANO</t>
  </si>
  <si>
    <t>JUAN CARLOS LEIVA CASTILLO</t>
  </si>
  <si>
    <t>INGRID BOZA BLANCO</t>
  </si>
  <si>
    <t>CAROLINA ROJAS MATA</t>
  </si>
  <si>
    <t>GUADALUPE AVILA ARGUETA</t>
  </si>
  <si>
    <t>PRISCILLA ALVARADO LIZANO</t>
  </si>
  <si>
    <t>EDUARDO GOÑI VARGAS</t>
  </si>
  <si>
    <t>GERARDO ANTONIO ARIAS SANCHEZ</t>
  </si>
  <si>
    <t>24380824 Ext.131</t>
  </si>
  <si>
    <t>41117272 Ext.506</t>
  </si>
  <si>
    <t>ERIKA RIVERA CASTILLO</t>
  </si>
  <si>
    <t>DAISY QUEDASA GOMEZ</t>
  </si>
  <si>
    <t>22383245/22615368/22604227</t>
  </si>
  <si>
    <t>HARRY MORALES AVILES</t>
  </si>
  <si>
    <t>COLEGIO BILINGÜE YURUSTI</t>
  </si>
  <si>
    <t>22442900 Ext.1127</t>
  </si>
  <si>
    <t>MARIO OSWALDO CATACHO MENA</t>
  </si>
  <si>
    <t>HNA. DAMARIS ARAYA CHAVARRIA</t>
  </si>
  <si>
    <t>DAVI SANCHEZ NETTO</t>
  </si>
  <si>
    <t>CARMEN PATRICIA CASTILLA HUETE</t>
  </si>
  <si>
    <t>BILINGÜE TRICOLOR</t>
  </si>
  <si>
    <t>BILINGÜE INMACULADA DE JACO</t>
  </si>
  <si>
    <t>MARIANA SEGURA BERMUDEZ</t>
  </si>
  <si>
    <t>KATHERINE CALDERON JIMENEZ</t>
  </si>
  <si>
    <t>BENAJMIN RODRIGUEZ VEGA</t>
  </si>
  <si>
    <t>SHIRLEY VIRGINIA VASCONCELOS GONZALEZ</t>
  </si>
  <si>
    <t>CINDY VANESSA ABARCA ELVIR</t>
  </si>
  <si>
    <t>RAFAEL MORA GOÑI</t>
  </si>
  <si>
    <t>WILFREDO VARGAS CALDERON</t>
  </si>
  <si>
    <t>ACADEMICA DE LA TECNOLOGIA MODERNA</t>
  </si>
  <si>
    <t>GUILLERMO CHANTO ARAYA</t>
  </si>
  <si>
    <t>SEMILLAS</t>
  </si>
  <si>
    <t>CRISTHIAN JOSE SOLIS RAMIREZ</t>
  </si>
  <si>
    <t>03868</t>
  </si>
  <si>
    <t>CENTRO EDUCATIVO PREESCOLAR LA SIRENITA</t>
  </si>
  <si>
    <t>ROOSBELTH</t>
  </si>
  <si>
    <t>MARIA DE LOS ANGELES CARMONA MAXWELL</t>
  </si>
  <si>
    <t>INSTITUTO PEDAGOGICO SAGRADA FAMILIA</t>
  </si>
  <si>
    <t>MARIELA ARAYA MENDOZA</t>
  </si>
  <si>
    <t>DAMARIS VILLALOBOS CHAVARRÌA</t>
  </si>
  <si>
    <t>BILINGÜE SABIDURIA</t>
  </si>
  <si>
    <t>BILINGÜE SAN ANGEL</t>
  </si>
  <si>
    <t>SUSANA CERDAS GAITAN</t>
  </si>
  <si>
    <t>MARLENE SALAZAR SOLORZANO</t>
  </si>
  <si>
    <t>CAROLINA FLORES MENDEZ</t>
  </si>
  <si>
    <t>ELISA ANNAVI AGUILAR GARCIA</t>
  </si>
  <si>
    <t>MARIO LUNA CARVAJAL</t>
  </si>
  <si>
    <t>IRIS VIRGINIA DEL CARMEN ARAYA UGALDE</t>
  </si>
  <si>
    <t>JEIMMY CATLON SOLANO</t>
  </si>
  <si>
    <t>MARIA DEL SOCORRO GONZALEZ HERRERA</t>
  </si>
  <si>
    <t>ANGIE MATA TENCIO</t>
  </si>
  <si>
    <t>DANIELA MARIA SOTO ARIAS</t>
  </si>
  <si>
    <t>HEINER MADRIGAL PICADO</t>
  </si>
  <si>
    <t>MARY CRISS FLORES BARRANTES</t>
  </si>
  <si>
    <t>MARIA IVANIA RODRIGUEZ CHAVARRIA</t>
  </si>
  <si>
    <t>04415</t>
  </si>
  <si>
    <t>CENTRO EDUCATIVO VAS CHRISTIAN SCHOOL</t>
  </si>
  <si>
    <t>ANA MARIA VEGA MONTERO</t>
  </si>
  <si>
    <t>PIRUETAS CENTRO EDUCATIVO Y GUARDERIA</t>
  </si>
  <si>
    <t>CHRISTIAN WHITE HERNANDEZ</t>
  </si>
  <si>
    <t>CENTRO DE CUIDO MUNICIPAL. BAJO EL ARCOIRIS</t>
  </si>
  <si>
    <t>BILINGÜE CASTILLO DE COLORES</t>
  </si>
  <si>
    <t>KATTIA GONZALEZ PALMA</t>
  </si>
  <si>
    <t>CENTRO EDUCATIVO INFANTIL BILINGÜE ANGEL GABRIEL</t>
  </si>
  <si>
    <t>EVELYN MEOÑO MARIN</t>
  </si>
  <si>
    <t>DIVINO NIÑO SCIENTIFIC PRESCHOOL</t>
  </si>
  <si>
    <t>04418</t>
  </si>
  <si>
    <t>DIVINO NIÑO SCIENTIFIC SCHOOL</t>
  </si>
  <si>
    <t>LUCIA ZAMORA CESPEDES</t>
  </si>
  <si>
    <t>JESSICA GONZALEZ FONSECA</t>
  </si>
  <si>
    <t>MY LITTLE FARM. KINDEAR AND DAY CARE</t>
  </si>
  <si>
    <t>OLGA PATRICIA VARGAS ROJAS</t>
  </si>
  <si>
    <t>CENTRO BILINGÜE EL MUNDO DEL SABER</t>
  </si>
  <si>
    <t>CENTRO EDUCATIVO KINDER PANDAS DAYCARE</t>
  </si>
  <si>
    <t>VIVIANA LEIVA</t>
  </si>
  <si>
    <t>CENTRO EDUCATIVO KIDS U</t>
  </si>
  <si>
    <t>MILENA ALFARO CASTEGNARO</t>
  </si>
  <si>
    <t>CENTRO EDUCATIVO HEAVEN´S DREAM EDUCATION</t>
  </si>
  <si>
    <t>WENDY PICADO VAGLIO</t>
  </si>
  <si>
    <t>04410</t>
  </si>
  <si>
    <t>CENTRO EDUCATIVO MINI IDEAS</t>
  </si>
  <si>
    <t>YENCI FABIOLA CORRALES CHINCHILLA</t>
  </si>
  <si>
    <t>CENTRO EDUCATIVO HAPPY GARDEN</t>
  </si>
  <si>
    <t>PATRICIA BERTARIONI BOLAÑOS</t>
  </si>
  <si>
    <t>DEYLIN ORTEGA GOMEZ</t>
  </si>
  <si>
    <t>04411</t>
  </si>
  <si>
    <t>CENTRO EDUCATIVO EDUCADI</t>
  </si>
  <si>
    <t>LIZETH FERNANDEZ MATARRITA</t>
  </si>
  <si>
    <t>DAYLIN ORTEGA GOMEZ</t>
  </si>
  <si>
    <t>04331</t>
  </si>
  <si>
    <t>CENTRO EDUCATIVO CHIRRIPO FINCA MIA</t>
  </si>
  <si>
    <t>REBECA MURILLO VARGAS</t>
  </si>
  <si>
    <t>CENTRO EDUCATIVO ACTIVE MINDS SCHOOL</t>
  </si>
  <si>
    <t>MARIA DEL ROCIO MORA VARELA</t>
  </si>
  <si>
    <t>04412</t>
  </si>
  <si>
    <t>CENTRO EDUCATIVO STEP BY STEP</t>
  </si>
  <si>
    <t>ANDREA LEON MASIS</t>
  </si>
  <si>
    <t>04337</t>
  </si>
  <si>
    <t>GRUPO EDUCATIVO CRECIENDO JUNTOS DAYCARE Y SANTO TOMAS SCHOOL</t>
  </si>
  <si>
    <t>CALLE BATALLA</t>
  </si>
  <si>
    <t>DANIELA CAMACHO RAMIREZ</t>
  </si>
  <si>
    <t>CENTRO EDUCATIVO JARDIN DE INFANTES OVEJITAS DE DIOS</t>
  </si>
  <si>
    <t>ODILIE ARIAS ZÙÑIGA</t>
  </si>
  <si>
    <t>OROTINA CENTRO</t>
  </si>
  <si>
    <t>04413</t>
  </si>
  <si>
    <t>CENTRO EDUCATIVO TRINITAS CHRISTIAN ACADEMY</t>
  </si>
  <si>
    <t>VALERIA SEQUEIRA MORA</t>
  </si>
  <si>
    <t>CENTRO EDUCATIVO SAIN'T MARK-LITTLE PEOPLE</t>
  </si>
  <si>
    <t>CENTRO EDUCATIVO AZURVILLE SCHOOL</t>
  </si>
  <si>
    <t>YULIANA GOMEZ CASTRO</t>
  </si>
  <si>
    <t>04417</t>
  </si>
  <si>
    <t>LA PAZ COMMUNITY SCHOOL-CARRILLO-</t>
  </si>
  <si>
    <t>RYAN DEAUSTIN</t>
  </si>
  <si>
    <t>04414</t>
  </si>
  <si>
    <t>ESCUELA CRISTIANA EL PUENTE</t>
  </si>
  <si>
    <t>COLINAS DEL ESTE. QUEPOS</t>
  </si>
  <si>
    <t>MED CATALINA BRENES PALMA</t>
  </si>
  <si>
    <t>KIDS CLUB CARAMEL WORLD LEARNING CENTER 1</t>
  </si>
  <si>
    <t>URBANIZACION LA TRINIDAD</t>
  </si>
  <si>
    <t>JEIMY SUSANA JIMENEZ ACUÑA</t>
  </si>
  <si>
    <t>KIDS CLUB CARAMEL WORLD LEARNING CENTER 2</t>
  </si>
  <si>
    <t>LAURA MARIA SAENZ PRENDAS</t>
  </si>
  <si>
    <t>RED CUIDO-CIUDADELA DE PAVAS-CECUDI PAVAS</t>
  </si>
  <si>
    <r>
      <t xml:space="preserve">RED CUIDO-HERIBERTO ZELEDON RODRIGUEZ-CECUDI SANTA MARTA </t>
    </r>
    <r>
      <rPr>
        <sz val="10"/>
        <color rgb="FFFF0000"/>
        <rFont val="Aptos"/>
        <family val="2"/>
      </rPr>
      <t>MARAÑONAL</t>
    </r>
  </si>
  <si>
    <t>RED CUIDO-MARAÑONAL-CECUDI ESPARZA</t>
  </si>
  <si>
    <t>RED CUIDO-J.N. JUAN XXIII-CECUDI ESCAZU</t>
  </si>
  <si>
    <t>RED CUIDO-LA MARGOT-CENTRO INFANTIL TURRIALBA</t>
  </si>
  <si>
    <t>RED CUIDO-J.N. SOTERO GONZALEZ BARQUERO-CECUDI SAN JUAN DE DIOS</t>
  </si>
  <si>
    <t>RED CUIDO-TOBIAS GUZMAN BRENES-CECUDI SAN MATEO</t>
  </si>
  <si>
    <t>RED CUIDO-RODOLFO HERZOG MULLER-CENTRO DE ATENCION EMMANUEL</t>
  </si>
  <si>
    <t>RED CUIDO-MANUEL DE JESUS JIMENEZ-CECUDI TIERRA BLANCA</t>
  </si>
  <si>
    <t>RED CUIDO-GRANADILLA NORTE-CECUDI GRANADILLA</t>
  </si>
  <si>
    <t>RED CUIDO-MONTERREY VARGAS ARAYA-CECUDI MONTES DE OCA</t>
  </si>
  <si>
    <t>RED CUIDO-LEON XIII-GUARDERIA LEON XIII</t>
  </si>
  <si>
    <t>RED CUIDO-VILLA DEL MAR #2-CENTRO DE ATENCION JARDIN DE DIOS</t>
  </si>
  <si>
    <t>RED CUIDO-U.P. DANIEL ODUBER QUIROS-GUARDERIA VILLA ESPERANZA</t>
  </si>
  <si>
    <t>RED CUIDO-EZEQUIEL MORALES AGUILAR-CENTRO INFANTIL PIEDADES</t>
  </si>
  <si>
    <t>RED CUIDO-RAFAEL YGLESIAS CASTRO-GUARDERIA LIMON</t>
  </si>
  <si>
    <t>RED CUIDO-J.N. JORGE DEBRAVO-CENTRO INFANTIL DE HATILLO</t>
  </si>
  <si>
    <t>RED CUIDO-ROGELIO FERNANDEZ GÜELL-CECUDI MONTESSORI</t>
  </si>
  <si>
    <t>RED CUIDO-J.N. JOSE JOAQUIN SALAS PEREZ-CEN SAN RAMON</t>
  </si>
  <si>
    <t>RED CUIDO-J.N. REP. POPULAR CHINA-CECUDI CHOROTEGA</t>
  </si>
  <si>
    <t>URBANIZACION CHOROTEGA</t>
  </si>
  <si>
    <t>ALAJUELITA CENTRO</t>
  </si>
  <si>
    <t>RED CUIDO-QUINCE DE AGOSTO-CECUDI TIRRASES DE SANTA TERESITA</t>
  </si>
  <si>
    <t>RED CUIDO-MERCEDES NORTE-CECUDI PURISCAL</t>
  </si>
  <si>
    <t>RED CUIDO-CENTRAL DE JACO-CECUDI JACO</t>
  </si>
  <si>
    <t>RED CUIDO-HERRADURA-CECUDI HERRADURA</t>
  </si>
  <si>
    <t>RED CUIDO-MANUEL MARIA GUTIERREZ ZAMORA-CECUDI GUACIMO</t>
  </si>
  <si>
    <t>RED CUIDO-J.N. RINCON GRANDE-HOGAR JESUS. MARIA Y JOSE</t>
  </si>
  <si>
    <t>RED CUIDO-ARTURO QUIROS CARRANZA-CECUDI COYOLAR</t>
  </si>
  <si>
    <t>RED CUIDO-LOS CORALES-CECUDI EL TRIUNFO</t>
  </si>
  <si>
    <t>RED CUIDO-ALBERTO MANUEL BRENES MORA-CECUDI SAN RAMON</t>
  </si>
  <si>
    <t>RED CUIDO-BRAULIO MORALES CERVANTES-HOGAR ESCUELA EPISCOPAL</t>
  </si>
  <si>
    <t>RED CUIDO-JOSE FIGUERES FERRER-ASOCIACION ARBOLITOS DE FELICIDAD</t>
  </si>
  <si>
    <t>RED CUIDO-QUINCE DE SETIEMBRE-CIDAI</t>
  </si>
  <si>
    <t>RED CUIDO-HATILLO 2-CECUDI HATILLO</t>
  </si>
  <si>
    <t>ALEJANDRA JIMENEZ GODOI</t>
  </si>
  <si>
    <t>RED CUIDO-J.N. MANUEL BELGRANO-HOGAR ESCUELA EPISCOPAL</t>
  </si>
  <si>
    <t>RED CUIDO-EL CARMEN-CECUDI DE TILARAN</t>
  </si>
  <si>
    <t>RED CUIDO-SAN JERONIMO-CECUDI LOTO III</t>
  </si>
  <si>
    <t>RED CUIDO-HUACAS-ASOCIACION PRO CULTURA CEPIA</t>
  </si>
  <si>
    <t>RED CUIDO-J.N. MANUEL BERNARDO GOMEZ-ELIZA ALVAREZ VARGAS</t>
  </si>
  <si>
    <t>RED CUIDO-FERNANDO DE ARAGON-CECUDI DULCES ABEJITAS</t>
  </si>
  <si>
    <t>RED CUIDO-COOPE ROSALES-CECUDI ATARDECER</t>
  </si>
  <si>
    <t>RED CUIDO-J.N. CARLOS JOAQUIN PERALTA ECHEVERRIA-CECUDI GUADALUPE</t>
  </si>
  <si>
    <t>RED CUIDO-LA INMACULADA-CECUDI QUEPOS</t>
  </si>
  <si>
    <t>RED CUIDO-LA ISLA-CECUDI LA ISLA</t>
  </si>
  <si>
    <t>RED CUIDO-CAROLINA DENT ALVARADO-HOGAR MADRE DE DIOS</t>
  </si>
  <si>
    <t>RED CUIDO-J.N. OMAR DENGO GUERRERO-NIÑO JESUS DE PRAGA</t>
  </si>
  <si>
    <t>RED CUIDO-SANTA MARTA-CENTRO INFANTIL MANANTIAL CIDAI</t>
  </si>
  <si>
    <t>RED CUIDO-LAS MERCEDES-CEN CINAI ARTURO HIDALGO</t>
  </si>
  <si>
    <t>RED CUIDO-CALLE MESEN-CIDAI FUNDACION ABRAHAM</t>
  </si>
  <si>
    <t>RED CUIDO-U.P. BARRIO NUEVO-CECUDI KEWO</t>
  </si>
  <si>
    <t>RED CUIDO-J.N. MONSEÑOR LUIS LEIPOLD-CECUDI CAÑAS</t>
  </si>
  <si>
    <t>RED CUIDO-PASTOR BARQUERO OBANDO-CECUDI LLANO GRANDE</t>
  </si>
  <si>
    <t>RED CUIDO-J.N. REPUBLICA FRANCESA-CECUDI TARAS</t>
  </si>
  <si>
    <t>RED CUIDO-LOS GUIDO-CENTRO INFANTIL LOS GUIDO</t>
  </si>
  <si>
    <t>LOS GUIDO. SECTOR 4</t>
  </si>
  <si>
    <t>RED CUIDO-NIEBOROWSKY-CECUDI OSA</t>
  </si>
  <si>
    <t>RED CUIDO-J.N. MONSEÑOR LUIS LEIPOLD-CEN CINAI CAÑAS</t>
  </si>
  <si>
    <t>RED CUIDO-PATIÑO-CECUDI HONE CRECK</t>
  </si>
  <si>
    <t>RED CUIDO-PUERTO VIEJO-CECUDI DE PUERTO VIEJO</t>
  </si>
  <si>
    <t>SHARISHA YAHAIRA ABRAMS REID</t>
  </si>
  <si>
    <t>RED CUIDO-J.N. SAN ROQUE-CEN CINAI SAN ROQUE</t>
  </si>
  <si>
    <t>OLGA LIGIA BARRERA GALIANO</t>
  </si>
  <si>
    <t>RED CUIDO-MARIA AUXILIADORA-CECUDI DE MANITAS Y SONRISAS</t>
  </si>
  <si>
    <t>RED CUIDO-J.N. MANUEL BERNARDO GOMEZ-CECUDI PALMARES</t>
  </si>
  <si>
    <t>RED CUIDO-DR. JOSE MARIA CASTRO MADRIZ-HOGAR DEL NIÑO FELIZ</t>
  </si>
  <si>
    <t>RED CUIDO-GENERAL TOMAS GUARDIA GUTIERREZ-CECUDI CERRO MOCHO</t>
  </si>
  <si>
    <t>RED CUIDO-OLYMPIA TREJOS LOPEZ-RAYITO DE ESPERANZA</t>
  </si>
  <si>
    <t>RED CUIDO-JUSTO ANTONIO FACIO-CECUDI DE SIQUIRRES</t>
  </si>
  <si>
    <t>RED CUIDO-J.N. ESTADOS UNIDOS DE AMERICA-CECUDI FLORES</t>
  </si>
  <si>
    <t>RED CUIDO-JULIAN VOLIO LLORENTE-CECUDI EL CARMEN</t>
  </si>
  <si>
    <t>RED CUIDO-DOMINGO FAUSTINO SARMIENTO-CEN CINAI DULCE NOMBRE</t>
  </si>
  <si>
    <t>RED CUIDO-MARIA LEAL RODRIGUEZ-CECUDI SANTA CRUZ</t>
  </si>
  <si>
    <t>RED CUIDO-BARRIO LAJAS-CECUDI MANITAS A LA OBRA</t>
  </si>
  <si>
    <t>RED CUIDO-NUEVO HORIZONTE-ASOCIACION OBRAS DE JESUS</t>
  </si>
  <si>
    <t>RED CUIDO-DULCE NOMBRE-CEN CINAI SAN MARTIN</t>
  </si>
  <si>
    <t>RED CUIDO-QUINCE DE AGOSTO-CECUDI TIRRASES CENTRO</t>
  </si>
  <si>
    <t>RED CUIDO-JUAN RAFAEL CHACON CASTRO-CEN CINAI BOCA ARENAL</t>
  </si>
  <si>
    <t>RED CUIDO-BARRIO LAJAS-RINCONCITO FELIZ</t>
  </si>
  <si>
    <t>RED CUIDO-MARIA LEAL RODRIGUEZ-CEN CINAI SANTA CRUZ_T</t>
  </si>
  <si>
    <t>04334</t>
  </si>
  <si>
    <t>RED CUIDO-QUINCE DE AGOSTO-CEN CINAI TIRRASES</t>
  </si>
  <si>
    <t>ANA CECILIA MORA MORA</t>
  </si>
  <si>
    <t>04339</t>
  </si>
  <si>
    <t>CENTRO INFANTIL CINAI LA URUCA (CEN CINAI)</t>
  </si>
  <si>
    <t>MARIA CELINA MATAMOROS ALVAREZ</t>
  </si>
  <si>
    <t>CENTRO INFANTIL CINAI GUACIMO (CEN CINAI)</t>
  </si>
  <si>
    <t>LUZ MERY SOSA BADILLA</t>
  </si>
  <si>
    <t>RED CUIDO-J.N. JOSEFINA LOPEZ BONILLA-CEN CINAI SANTA CRUZ_II</t>
  </si>
  <si>
    <t>DORIAN SUSANA ALVAREZ CHAVARRIA</t>
  </si>
  <si>
    <t>RED CUIDO-J.N. ESPAÑA-MODELO BELEMITA</t>
  </si>
  <si>
    <t>04351</t>
  </si>
  <si>
    <t>CENTRO INFANTIL CINAI GUAPILES (CEN CINAI)</t>
  </si>
  <si>
    <t>BARRIO SANTA CECILIA</t>
  </si>
  <si>
    <t>SONIA GISELLE MONGE SOLIS</t>
  </si>
  <si>
    <t>04353</t>
  </si>
  <si>
    <t>CENTRO INFANTIL CINAI ARTURO HIDALGO-CIUDAD QUESADA (CEN CINAI)</t>
  </si>
  <si>
    <t>CENTRO INFANTIL CEN CINAI SAN ANTONIO DE GUADALUPE (CEN CINAI)</t>
  </si>
  <si>
    <t>BARRIO ESQUIVEL BADILLA</t>
  </si>
  <si>
    <t>PAULA ROMERO RAMIREZ</t>
  </si>
  <si>
    <t>04355</t>
  </si>
  <si>
    <t>CENTRO INFANTIL CEN CINAI SABANILLA (CEN CINAI)</t>
  </si>
  <si>
    <t>URBANIZACION BOLAÑOS</t>
  </si>
  <si>
    <t>MARIA GABRIELA CALERO VALVERDE</t>
  </si>
  <si>
    <t>RED CUIDO-JUAN FLORES UMAÑA-CIDAI ARDILLITAS FELICES</t>
  </si>
  <si>
    <t>04357</t>
  </si>
  <si>
    <t>RED CUIDO-RESCATE DE UJARRAS-CEN CINAI SANTA LUCIA</t>
  </si>
  <si>
    <t>RED CUIDO-JOSE LIENDO Y GOICOECHEA-PEQUEÑO PUEBLITO</t>
  </si>
  <si>
    <t>LAS VICENTINAS</t>
  </si>
  <si>
    <t>CENTRO INFANTIL LABORATORIO ERMELINDA MORA</t>
  </si>
  <si>
    <t>SARITA HIDALGO ARIAS</t>
  </si>
  <si>
    <t>RED CUIDO-LEON XIII-CECUDI HAPPY CRAYONS</t>
  </si>
  <si>
    <t>04370</t>
  </si>
  <si>
    <t>RED CUIDO-BLAS MONTES LEAL-CECUDI SAN MARTIN</t>
  </si>
  <si>
    <t>CENTRO INFANTIL CINAI CARTAGO (CEN CINAI)</t>
  </si>
  <si>
    <t>CENTRO INFANTIL CINAI LLANOS DE SANTA LUCIA. PARAISO (CEN CINAI)</t>
  </si>
  <si>
    <t>KATTIA BRENES MADRIGAL</t>
  </si>
  <si>
    <t>25743475/25750123</t>
  </si>
  <si>
    <t>04374</t>
  </si>
  <si>
    <t>CENTRO INFANTIL CINAI GRAVILLAS (CEN CINAI)</t>
  </si>
  <si>
    <t>JESSICA GONZALEZ BARRANTES</t>
  </si>
  <si>
    <t>CENTRO INFANTIL CINAI ASERRI. S.J. (CEN CINAI)</t>
  </si>
  <si>
    <t>IVANNIA ARCE NARANJO</t>
  </si>
  <si>
    <t>22304172/72888261</t>
  </si>
  <si>
    <t>CENTRO INFANTIL CINAI SAN RAFAEL ABAJO (CEN CINAI)</t>
  </si>
  <si>
    <t>BEATRIZ DIAZ HERNANDEZ</t>
  </si>
  <si>
    <t>22753797/88538940</t>
  </si>
  <si>
    <t>04377</t>
  </si>
  <si>
    <t>CENTRO INFANTIL CINAI DESAMPARADOS (CEN CINAI)</t>
  </si>
  <si>
    <t>CATALINA RODRIGUEZ MARIN</t>
  </si>
  <si>
    <t>CENTRO INFANTIL CEN DE BATAAN (CEN CINAI)</t>
  </si>
  <si>
    <t>BARRIO IMAS</t>
  </si>
  <si>
    <t>CENTRO INFANTIL CINAI NARANJO (CEN CINAI)</t>
  </si>
  <si>
    <t>MARIANA CHINCHILLA VILLALOBOS</t>
  </si>
  <si>
    <t>CENTRO INFANTIL CINAI SAN ISIDRO DEL GENERAL (CEN CINAI)</t>
  </si>
  <si>
    <t>MAYRA VALVERDE NAVARRO</t>
  </si>
  <si>
    <t>CENTRO INFANTIL CEN CINAI ESPARZA (CEN CINAI)</t>
  </si>
  <si>
    <t>JENNY VILLAGRA JEN</t>
  </si>
  <si>
    <t>CENTRO INFANTIL CINAI SANTIAGO DE PURISCAL (CEN CINAI)</t>
  </si>
  <si>
    <t>SANTIAGO CENTRO</t>
  </si>
  <si>
    <t>DAISY MARIA PARRA SOLIS</t>
  </si>
  <si>
    <t>CENTRO INFANTIL CEN CINAI CIUDAD COLON (CEN CINAI)</t>
  </si>
  <si>
    <t>MARIA EUGENIA FALLAS DURAN</t>
  </si>
  <si>
    <t>04384</t>
  </si>
  <si>
    <t>CENTRO INFANTIL CINAI BARRIO CUBA (CEN CINAI)</t>
  </si>
  <si>
    <t>MARIA AUXILIADORA DIAZ MORA</t>
  </si>
  <si>
    <t>CENTRO INFANTIL CEN CINAI LOPEZ MATEOS (CEN CINAI)</t>
  </si>
  <si>
    <t>LOPEZ MATEO</t>
  </si>
  <si>
    <t>ASTRID ASCH ALVAREZ</t>
  </si>
  <si>
    <t>CENTRO INFANTIL CINAI ZAPOTE (CEN CINAI)</t>
  </si>
  <si>
    <t>GABRIELA PALACIOS FALLAS</t>
  </si>
  <si>
    <t>04387</t>
  </si>
  <si>
    <t>CENTRO INFANTIL CINAI QUESADA DURAN (CEN CINAI)</t>
  </si>
  <si>
    <t>QUESADA DURAN</t>
  </si>
  <si>
    <t>MARIA CALVO DIAZ</t>
  </si>
  <si>
    <t>CENTRO INFANTIL CINAI HATILLO 8 (CEN CINAI)</t>
  </si>
  <si>
    <t>IRIS GUIDO SERRANO</t>
  </si>
  <si>
    <t>CENTRO INFANTIL CINAI ALAJUELITA (CEN CINAI)</t>
  </si>
  <si>
    <t>BARRIO LA MACHA</t>
  </si>
  <si>
    <t>WENDOLY MONTOYA AGUILAR</t>
  </si>
  <si>
    <t>04391</t>
  </si>
  <si>
    <t>CENTRO INFANTIL CINAI LA CHOROTEGA (CEN CINAI)</t>
  </si>
  <si>
    <t>VICTORIA MORA SOLIS</t>
  </si>
  <si>
    <t>04392</t>
  </si>
  <si>
    <t>CENTRO INFANTIL CEN CINAI CONCEPCION DE ALAJUELITA (CEN CINAI)</t>
  </si>
  <si>
    <t>YANORI FONSECA PORRAS</t>
  </si>
  <si>
    <t>CENTRO INFANTIL CEN CINAI DE IPIS LA FACIO (CEN CINAI)</t>
  </si>
  <si>
    <t>LA FACIO</t>
  </si>
  <si>
    <t>MARIA BEATRIZ OCAMPO VARGAS</t>
  </si>
  <si>
    <t>CENTRO INFANTIL CEN CINAI LOS CUADROS (CEN CINAI)</t>
  </si>
  <si>
    <t>YESENIA QUESADA MORA</t>
  </si>
  <si>
    <t>22296193/22296094</t>
  </si>
  <si>
    <t>04395</t>
  </si>
  <si>
    <t>CENTRO INFANTIL CEN CINAI VARGAS ARAYA (CEN CINAI)</t>
  </si>
  <si>
    <t>MARIA DE LOS ANGELES MELENDEZ CAMPOS</t>
  </si>
  <si>
    <t>CENTRO INFANTIL CINAI CINCO ESQUINAS DE TIBAS (CEN CINAI)</t>
  </si>
  <si>
    <t>KATTIA FERNANDEZ CASTRO</t>
  </si>
  <si>
    <t>22211719/84348240</t>
  </si>
  <si>
    <t>40153094/22407360</t>
  </si>
  <si>
    <t>04397</t>
  </si>
  <si>
    <t>CENTRO INFANTIL CEN CINAI SAN ISIDRO CORONADO (CEN CINAI)</t>
  </si>
  <si>
    <t>CARMEN ROSA EMILIA DE JESUS JIMENEZ VARGAS</t>
  </si>
  <si>
    <t>04398</t>
  </si>
  <si>
    <t>CENTRO INFANTIL CEN CINAI SANTA CATALINA DE PAVAS (CEN CINAI)</t>
  </si>
  <si>
    <t>MARIA GABRIEL ESQUIVEL MENESES</t>
  </si>
  <si>
    <t>CENTRO INFANTIL CEN METROPOLIS II PAVAS (CEN CINAI)</t>
  </si>
  <si>
    <t>METROPOLIS 2</t>
  </si>
  <si>
    <t>ARLILI CHAVARRIA RODRIGUEZ</t>
  </si>
  <si>
    <t>22131458/72244603</t>
  </si>
  <si>
    <t>04400</t>
  </si>
  <si>
    <t>CENTRO INFANTIL CINAI ESCAZU (CEN CINAI)</t>
  </si>
  <si>
    <t>KENGIE ROJAS AGUILAR</t>
  </si>
  <si>
    <t>04401</t>
  </si>
  <si>
    <t>CENTRO INFANTIL CEN CINAI SANTA ANA (CEN CINAI)</t>
  </si>
  <si>
    <t>MILENA MARIA SOTO AMADOR</t>
  </si>
  <si>
    <t>CENTRO INFANTIL CINAI SANTA CRUZ, SANTA CRUZ (CEN CINAI)</t>
  </si>
  <si>
    <t>GISELLE RODRIGUEZ CABALCETA</t>
  </si>
  <si>
    <t>CENTRO INFANTIL CAI NUEVO DE GOICOECHEA (CEN CINAI)</t>
  </si>
  <si>
    <t>BARRIO AVENDAÑO</t>
  </si>
  <si>
    <t>DIXIE MARIA VARGAS VARGAS</t>
  </si>
  <si>
    <t>CECUDI PAVAS</t>
  </si>
  <si>
    <t>CECUDI SANTA MARTA MARAÑONAL ESPARZA</t>
  </si>
  <si>
    <t>CECUDI ESPARZA</t>
  </si>
  <si>
    <t>CECUDI ESCAZU</t>
  </si>
  <si>
    <t>CECUDI CENTRO INFANTIL TURRIALBA</t>
  </si>
  <si>
    <t>CECUDI SAN JUAN DE DIOS-DESAMPARADOS</t>
  </si>
  <si>
    <t>CENTRO INFANTIL ZETILLAL</t>
  </si>
  <si>
    <t>CENTRO DE ATENCION INTEGRAL INFANTIL EMMANUEL. LA COMISION TURRIALBA</t>
  </si>
  <si>
    <t>CECUDI TIERRA BLANCA DE CARTAGO</t>
  </si>
  <si>
    <t>CECUDI GRANADILLA</t>
  </si>
  <si>
    <t>CECUDI MONTES DE OCA</t>
  </si>
  <si>
    <t>GUARDERIA LEON XIII. EJERCITO DE SALVACION</t>
  </si>
  <si>
    <t>CENTRO DE ATENCION INFANTIL TEMPORAL DIURNO JARDIN DE DIOS. ASOC. MISIONERA MONTE DE SION</t>
  </si>
  <si>
    <t>GUARDERIA VILLA ESPERANZA DE PAVAS. EJERCITO DE SALVACION</t>
  </si>
  <si>
    <t>CENTRO INFANTIL PIEDADES DE SANTA ANA</t>
  </si>
  <si>
    <t>GUARDERIA LIMON CENTRO. EJERCITO DE SALVACION</t>
  </si>
  <si>
    <t>CENTRO INFANTIL DE HATILLO</t>
  </si>
  <si>
    <t>CECUDI MONTESSORI</t>
  </si>
  <si>
    <t>CEN SAN RAMON</t>
  </si>
  <si>
    <t>CECUDI CHOROTEGA</t>
  </si>
  <si>
    <t>CENTRO INFANTIL LUZ DE CRISTO</t>
  </si>
  <si>
    <t>CECUDI TIRRASES DE SANTA TERESITA</t>
  </si>
  <si>
    <t>CECUDI PURISCAL</t>
  </si>
  <si>
    <t>CECUDI GUACIMO</t>
  </si>
  <si>
    <t>CENTRO INFANTIL SAN FRANCISCO DE ASIS</t>
  </si>
  <si>
    <t>CENTRO INFANTIL RAYITO DE LUZ</t>
  </si>
  <si>
    <t>HOGAR JESUS. MARIA Y JOSE</t>
  </si>
  <si>
    <t>CECUDI EL TRIUNFO</t>
  </si>
  <si>
    <t>CECUDI SAN RAMON</t>
  </si>
  <si>
    <t>HOGAR ESCUELA EPISCOPAL DE HEREDIA</t>
  </si>
  <si>
    <t>ASOCIACION ARBOLITOS DE FELICIDAD LUZ DIVINA</t>
  </si>
  <si>
    <t>CIDAI. ASOCIACION ROBLE ALTO PRO BIENESTAR DEL NIÑO</t>
  </si>
  <si>
    <t>CECUDI HATILLO</t>
  </si>
  <si>
    <t>HOGAR ESCUELA EPISCOPAL DE BARRIO CUBA. ASOC. MISIONERA DE LA IGLESIA EPISCOPAL COSTARRICENSE</t>
  </si>
  <si>
    <t>CECUDI DE TILARAN</t>
  </si>
  <si>
    <t>CECUDI LOTO III</t>
  </si>
  <si>
    <t>ASOCIACION PRO CULTURA CEPIA</t>
  </si>
  <si>
    <t>CENTRO INFANTIL ELIZA ALVAREZ VARGAS</t>
  </si>
  <si>
    <t>CECUDI DULCES ABEJITAS. ACOSTA</t>
  </si>
  <si>
    <t>CECUDI ATARDECER QUIRCOT DE CARTAGO</t>
  </si>
  <si>
    <t>CECUDI QUEPOS</t>
  </si>
  <si>
    <t>CECUDI LA ISLA DE MORAVIA</t>
  </si>
  <si>
    <t>HOGAR MADRE DE DIOS SAGRADA FAMILIA</t>
  </si>
  <si>
    <t>CENTRO INFANTIL NIÑO JESUS DE PRAGA</t>
  </si>
  <si>
    <t>PROGRAMA CENTRO INFANTIL MANANTIAL CIDAI. ASOCIACION ROBLE ALTO PRO BIENESTAR DEL NIÑO</t>
  </si>
  <si>
    <t>CEN CINAI ARTURO HIDALGO. CIUDAD QUESADA</t>
  </si>
  <si>
    <t>CIDAI FUNDACION ABRAHAM</t>
  </si>
  <si>
    <t>CECUDI KEWO TEJAR DEL GUARCO</t>
  </si>
  <si>
    <t>CECUDI CAÑAS</t>
  </si>
  <si>
    <t>CECUDI LLANO GRANDE</t>
  </si>
  <si>
    <t>CECUDI TARAS</t>
  </si>
  <si>
    <t>CENTRO INFANTIL LOS GUIDO. ASOCIACION ROBLE ALTO PRO BIENESTAR DEL NIÑO</t>
  </si>
  <si>
    <t>CECUDI OSA</t>
  </si>
  <si>
    <t>CEN CINAI CAÑAS</t>
  </si>
  <si>
    <t>CECUDI HONE CRECK</t>
  </si>
  <si>
    <t>CECUDI DE PUERTO VIEJO</t>
  </si>
  <si>
    <t>CENTRO INTEGRAL INFANTIL KIDS FOR CHRIST</t>
  </si>
  <si>
    <t>CEN CINAI SAN ROQUE</t>
  </si>
  <si>
    <t>CECUDI DE MANITAS Y SONRISAS DE COTO BRUS</t>
  </si>
  <si>
    <t>CECUDI PALMARES</t>
  </si>
  <si>
    <t>HOGAR DEL NIÑO FELIZ. ASOCIACION ROBLE ALTO PRO BIENESTAR DEL NIÑO</t>
  </si>
  <si>
    <t>CECUDI CERRO MOCHO</t>
  </si>
  <si>
    <t>CENTRO INFANTIL RAYITO DE ESPERANZA</t>
  </si>
  <si>
    <t>CECUDI DE SIQUIRRES</t>
  </si>
  <si>
    <t>CECUDI FLORES</t>
  </si>
  <si>
    <t>CECUDI EL CARMEN</t>
  </si>
  <si>
    <t>CEN CINAI DULCE NOMBRE</t>
  </si>
  <si>
    <t>CECUDI SANTA CRUZ.  EJERCITO DE SALVACION</t>
  </si>
  <si>
    <t>CECUDI MANITAS A LA OBRA</t>
  </si>
  <si>
    <t>ASOCIACION OBRAS DE JESUS</t>
  </si>
  <si>
    <t>CEN CINAI BOCA ARENAL</t>
  </si>
  <si>
    <t>CECUDI RINCONCITO FELIZ</t>
  </si>
  <si>
    <t>CEN CINAI SANTA CRUZ (TRANSICION)</t>
  </si>
  <si>
    <t>CEN CINAI TIRRASES</t>
  </si>
  <si>
    <t>CEN CINAI SANTA CRUZ (INTERACTIVO II)</t>
  </si>
  <si>
    <t>CENTRO INFANTIL MODELO BELEMITA</t>
  </si>
  <si>
    <t>CIDAI ARDILLITAS FELICES</t>
  </si>
  <si>
    <t>CEN CINAI SANTA LUCIA</t>
  </si>
  <si>
    <t>CENTRO DE ATENCION INTEGRAL PEQUEÑO PUEBLITO</t>
  </si>
  <si>
    <t>CECUDI HAPPY CRAYONS</t>
  </si>
  <si>
    <t>CECUDI SAN MARTIN</t>
  </si>
  <si>
    <t>Datos de la Red de Cuido</t>
  </si>
  <si>
    <t>Ver detalles en la Guía para el llenado del Censo Escolar 2025-Informe Final.</t>
  </si>
  <si>
    <t>Matrícula Inicial</t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</si>
  <si>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Nuevos Ingresos</t>
    </r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</si>
  <si>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Provenientes de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</si>
  <si>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Traslados a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</si>
  <si>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Exclusión</t>
    </r>
  </si>
  <si>
    <t>Aprobados</t>
  </si>
  <si>
    <t>Reprobados</t>
  </si>
  <si>
    <t>Asignatura</t>
  </si>
  <si>
    <t>Inglés-Total</t>
  </si>
  <si>
    <t>Inglés - (para Centros Privados)</t>
  </si>
  <si>
    <t>Francés</t>
  </si>
  <si>
    <t>Italiano</t>
  </si>
  <si>
    <t>Alemán</t>
  </si>
  <si>
    <t>Portugués</t>
  </si>
  <si>
    <t>Mandarín</t>
  </si>
  <si>
    <t>Educación Física</t>
  </si>
  <si>
    <t>Educación Musical</t>
  </si>
  <si>
    <t>Educación Religiosa</t>
  </si>
  <si>
    <t>4/  Profesores Lengua Extranjera de I y II Ciclos que amplían lecciones en el nivel de Educación Preescolar.</t>
  </si>
  <si>
    <r>
      <t xml:space="preserve">Otros Niveles </t>
    </r>
    <r>
      <rPr>
        <b/>
        <i/>
        <vertAlign val="superscript"/>
        <sz val="11"/>
        <color theme="1"/>
        <rFont val="Carlito"/>
        <family val="2"/>
      </rPr>
      <t>1/</t>
    </r>
  </si>
  <si>
    <r>
      <t xml:space="preserve">Interactivo II  </t>
    </r>
    <r>
      <rPr>
        <b/>
        <i/>
        <vertAlign val="superscript"/>
        <sz val="11"/>
        <color theme="1"/>
        <rFont val="Carlito"/>
        <family val="2"/>
      </rPr>
      <t>2/</t>
    </r>
  </si>
  <si>
    <t>MATRÍCULA FINAL SEGÚN ASIGNATURAS</t>
  </si>
  <si>
    <t>CUADRO 6</t>
  </si>
  <si>
    <t>CUADRO 10</t>
  </si>
  <si>
    <t>Inglés (grupo específico -total inmersión-)</t>
  </si>
  <si>
    <t>Inglés (en experiencias de la Jornada)</t>
  </si>
  <si>
    <t>Formación Tecnológica / Informática / Cómputo</t>
  </si>
  <si>
    <t>CUADRO 7</t>
  </si>
  <si>
    <t>CUADRO 11</t>
  </si>
  <si>
    <t>CUADRO 12</t>
  </si>
  <si>
    <t>DATOS SOBRE PROTOCOLOS</t>
  </si>
  <si>
    <t>DATOS SOBRE PREVENCIÓN DE LA VIOLENCIA, ARMAS Y SUSPENSIONES</t>
  </si>
  <si>
    <r>
      <t xml:space="preserve">Inglés (Prof. lengua extranj. de I y II Ciclos que amplían lecc.) </t>
    </r>
    <r>
      <rPr>
        <vertAlign val="superscript"/>
        <sz val="11"/>
        <rFont val="Carlito"/>
        <family val="2"/>
      </rPr>
      <t>4/</t>
    </r>
  </si>
  <si>
    <t>ABC mouse Aprende Inglés</t>
  </si>
  <si>
    <t>Condición Oral  en Riesgo Severo (según clasificación de riesgo)</t>
  </si>
  <si>
    <t>Servicio de Cuido:</t>
  </si>
  <si>
    <t>-Alternativas de Cuido, Centros Acreditados y</t>
  </si>
  <si>
    <t>Centro Infantil Universitario (CIU)-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</si>
</sst>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###\-####"/>
  </numFmts>
  <fonts count="8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 Light"/>
      <family val="2"/>
    </font>
    <font>
      <b/>
      <sz val="11"/>
      <color rgb="FFFF0000"/>
      <name val="Calibri Light"/>
      <family val="2"/>
    </font>
    <font>
      <sz val="11"/>
      <color rgb="FFFF0000"/>
      <name val="Calibri Light"/>
      <family val="2"/>
    </font>
    <font>
      <sz val="11"/>
      <name val="Calibri Light"/>
      <family val="2"/>
    </font>
    <font>
      <sz val="9"/>
      <color theme="1"/>
      <name val="Cambria"/>
      <family val="1"/>
      <scheme val="major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ptos"/>
      <family val="2"/>
    </font>
    <font>
      <sz val="11"/>
      <color theme="0"/>
      <name val="Carlito"/>
      <family val="2"/>
    </font>
    <font>
      <b/>
      <sz val="26"/>
      <name val="Carlito"/>
      <family val="2"/>
    </font>
    <font>
      <sz val="11"/>
      <color theme="1"/>
      <name val="Carlito"/>
      <family val="2"/>
    </font>
    <font>
      <b/>
      <i/>
      <sz val="24"/>
      <color theme="1"/>
      <name val="Carlito"/>
      <family val="2"/>
    </font>
    <font>
      <i/>
      <sz val="20"/>
      <color theme="1"/>
      <name val="Carlito"/>
      <family val="2"/>
    </font>
    <font>
      <b/>
      <sz val="11"/>
      <color rgb="FF0060A8"/>
      <name val="Carlito"/>
      <family val="2"/>
    </font>
    <font>
      <b/>
      <sz val="12"/>
      <color theme="1"/>
      <name val="Carlito"/>
      <family val="2"/>
    </font>
    <font>
      <b/>
      <sz val="20"/>
      <name val="Carlito"/>
      <family val="2"/>
    </font>
    <font>
      <b/>
      <sz val="24"/>
      <color theme="1"/>
      <name val="Carlito"/>
      <family val="2"/>
    </font>
    <font>
      <sz val="11"/>
      <color rgb="FF002060"/>
      <name val="Carlito"/>
      <family val="2"/>
    </font>
    <font>
      <sz val="12"/>
      <color theme="1"/>
      <name val="Carlito"/>
      <family val="2"/>
    </font>
    <font>
      <sz val="12"/>
      <name val="Carlito"/>
      <family val="2"/>
    </font>
    <font>
      <i/>
      <sz val="11"/>
      <name val="Carlito"/>
      <family val="2"/>
    </font>
    <font>
      <b/>
      <sz val="12"/>
      <name val="Carlito"/>
      <family val="2"/>
    </font>
    <font>
      <b/>
      <sz val="11"/>
      <color theme="0"/>
      <name val="Carlito"/>
      <family val="2"/>
    </font>
    <font>
      <b/>
      <sz val="11"/>
      <color theme="1"/>
      <name val="Carlito"/>
      <family val="2"/>
    </font>
    <font>
      <i/>
      <sz val="10"/>
      <name val="Carlito"/>
      <family val="2"/>
    </font>
    <font>
      <sz val="10"/>
      <name val="Carlito"/>
      <family val="2"/>
    </font>
    <font>
      <b/>
      <sz val="14"/>
      <color theme="1"/>
      <name val="Carlito"/>
      <family val="2"/>
    </font>
    <font>
      <b/>
      <sz val="14"/>
      <name val="Carlito"/>
      <family val="2"/>
    </font>
    <font>
      <b/>
      <u val="double"/>
      <sz val="14"/>
      <name val="Carlito"/>
      <family val="2"/>
    </font>
    <font>
      <b/>
      <vertAlign val="superscript"/>
      <sz val="14"/>
      <name val="Carlito"/>
      <family val="2"/>
    </font>
    <font>
      <b/>
      <i/>
      <sz val="12"/>
      <name val="Carlito"/>
      <family val="2"/>
    </font>
    <font>
      <b/>
      <i/>
      <sz val="14"/>
      <color indexed="8"/>
      <name val="Carlito"/>
      <family val="2"/>
    </font>
    <font>
      <b/>
      <i/>
      <sz val="10"/>
      <color indexed="8"/>
      <name val="Carlito"/>
      <family val="2"/>
    </font>
    <font>
      <sz val="12"/>
      <color theme="0"/>
      <name val="Carlito"/>
      <family val="2"/>
    </font>
    <font>
      <sz val="11"/>
      <color indexed="8"/>
      <name val="Carlito"/>
      <family val="2"/>
    </font>
    <font>
      <b/>
      <sz val="10"/>
      <color rgb="FFFF0000"/>
      <name val="Carlito"/>
      <family val="2"/>
    </font>
    <font>
      <b/>
      <sz val="11"/>
      <color indexed="8"/>
      <name val="Carlito"/>
      <family val="2"/>
    </font>
    <font>
      <sz val="11"/>
      <color rgb="FF000000"/>
      <name val="Carlito"/>
      <family val="2"/>
    </font>
    <font>
      <sz val="11"/>
      <name val="Carlito"/>
      <family val="2"/>
    </font>
    <font>
      <sz val="10"/>
      <color theme="1"/>
      <name val="Carlito"/>
      <family val="2"/>
    </font>
    <font>
      <b/>
      <u/>
      <sz val="10"/>
      <color theme="1"/>
      <name val="Carlito"/>
      <family val="2"/>
    </font>
    <font>
      <b/>
      <sz val="12"/>
      <color rgb="FFFF0000"/>
      <name val="Carlito"/>
      <family val="2"/>
    </font>
    <font>
      <b/>
      <sz val="11"/>
      <color rgb="FFFF0000"/>
      <name val="Carlito"/>
      <family val="2"/>
    </font>
    <font>
      <b/>
      <vertAlign val="superscript"/>
      <sz val="14"/>
      <color theme="1"/>
      <name val="Carlito"/>
      <family val="2"/>
    </font>
    <font>
      <b/>
      <sz val="9"/>
      <color theme="1"/>
      <name val="Carlito"/>
      <family val="2"/>
    </font>
    <font>
      <b/>
      <i/>
      <sz val="11"/>
      <color theme="1"/>
      <name val="Carlito"/>
      <family val="2"/>
    </font>
    <font>
      <b/>
      <i/>
      <sz val="11"/>
      <color rgb="FFFF0000"/>
      <name val="Carlito"/>
      <family val="2"/>
    </font>
    <font>
      <sz val="10"/>
      <color indexed="8"/>
      <name val="Carlito"/>
      <family val="2"/>
    </font>
    <font>
      <b/>
      <i/>
      <sz val="10"/>
      <color rgb="FFFF0000"/>
      <name val="Carlito"/>
      <family val="2"/>
    </font>
    <font>
      <b/>
      <sz val="11"/>
      <name val="Carlito"/>
      <family val="2"/>
    </font>
    <font>
      <b/>
      <i/>
      <u val="double"/>
      <sz val="11"/>
      <name val="Carlito"/>
      <family val="2"/>
    </font>
    <font>
      <b/>
      <vertAlign val="superscript"/>
      <sz val="11"/>
      <name val="Carlito"/>
      <family val="2"/>
    </font>
    <font>
      <b/>
      <sz val="10"/>
      <name val="Carlito"/>
      <family val="2"/>
    </font>
    <font>
      <vertAlign val="superscript"/>
      <sz val="10"/>
      <name val="Carlito"/>
      <family val="2"/>
    </font>
    <font>
      <vertAlign val="superscript"/>
      <sz val="11"/>
      <name val="Carlito"/>
      <family val="2"/>
    </font>
    <font>
      <b/>
      <vertAlign val="superscript"/>
      <sz val="11"/>
      <color theme="1"/>
      <name val="Carlito"/>
      <family val="2"/>
    </font>
    <font>
      <i/>
      <sz val="11"/>
      <color theme="1"/>
      <name val="Carlito"/>
      <family val="2"/>
    </font>
    <font>
      <sz val="10"/>
      <color theme="0"/>
      <name val="Carlito"/>
      <family val="2"/>
    </font>
    <font>
      <b/>
      <sz val="12"/>
      <color rgb="FFC00000"/>
      <name val="Carlito"/>
      <family val="2"/>
    </font>
    <font>
      <b/>
      <sz val="12"/>
      <color theme="8" tint="-0.499984740745262"/>
      <name val="Carlito"/>
      <family val="2"/>
    </font>
    <font>
      <b/>
      <sz val="10"/>
      <color theme="1"/>
      <name val="Carlito"/>
      <family val="2"/>
    </font>
    <font>
      <b/>
      <u/>
      <sz val="14"/>
      <name val="Carlito"/>
      <family val="2"/>
    </font>
    <font>
      <b/>
      <sz val="18"/>
      <name val="Carlito"/>
      <family val="2"/>
    </font>
    <font>
      <b/>
      <i/>
      <sz val="9"/>
      <color rgb="FFFF0000"/>
      <name val="Carlito"/>
      <family val="2"/>
    </font>
    <font>
      <b/>
      <sz val="14"/>
      <color theme="0"/>
      <name val="Carlito"/>
      <family val="2"/>
    </font>
    <font>
      <sz val="11"/>
      <color rgb="FFFF0000"/>
      <name val="Carlito"/>
      <family val="2"/>
    </font>
    <font>
      <b/>
      <sz val="10"/>
      <color rgb="FF002060"/>
      <name val="Carlito"/>
      <family val="2"/>
    </font>
    <font>
      <b/>
      <sz val="11"/>
      <color rgb="FF002060"/>
      <name val="Carlito"/>
      <family val="2"/>
    </font>
    <font>
      <sz val="10"/>
      <color rgb="FF002060"/>
      <name val="Carlito"/>
      <family val="2"/>
    </font>
    <font>
      <sz val="8"/>
      <name val="Calibri"/>
      <family val="2"/>
      <scheme val="minor"/>
    </font>
    <font>
      <sz val="10"/>
      <color rgb="FFEE0000"/>
      <name val="Aptos"/>
      <family val="2"/>
    </font>
    <font>
      <b/>
      <i/>
      <sz val="10"/>
      <color rgb="FF0060A8"/>
      <name val="Carlito"/>
      <family val="2"/>
    </font>
    <font>
      <b/>
      <i/>
      <sz val="14"/>
      <color rgb="FFFF0000"/>
      <name val="Carlito"/>
      <family val="2"/>
    </font>
    <font>
      <b/>
      <i/>
      <sz val="10"/>
      <name val="Carlito"/>
      <family val="2"/>
    </font>
    <font>
      <b/>
      <i/>
      <sz val="12"/>
      <color rgb="FFFF0000"/>
      <name val="Carlito"/>
      <family val="2"/>
    </font>
    <font>
      <b/>
      <i/>
      <vertAlign val="superscript"/>
      <sz val="11"/>
      <color theme="1"/>
      <name val="Carlito"/>
      <family val="2"/>
    </font>
    <font>
      <b/>
      <sz val="14"/>
      <color rgb="FFFF0000"/>
      <name val="Carlito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49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dashDotDot">
        <color auto="1"/>
      </top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dashDotDot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slantDashDot">
        <color indexed="64"/>
      </bottom>
      <diagonal/>
    </border>
    <border>
      <left/>
      <right/>
      <top style="thick">
        <color indexed="64"/>
      </top>
      <bottom style="slantDashDot">
        <color indexed="64"/>
      </bottom>
      <diagonal/>
    </border>
    <border>
      <left/>
      <right style="medium">
        <color indexed="64"/>
      </right>
      <top style="thick">
        <color indexed="64"/>
      </top>
      <bottom style="slantDashDot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medium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medium">
        <color indexed="64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 style="dotted">
        <color indexed="64"/>
      </right>
      <top/>
      <bottom style="dotted">
        <color auto="1"/>
      </bottom>
      <diagonal/>
    </border>
    <border>
      <left style="dotted">
        <color indexed="64"/>
      </left>
      <right style="medium">
        <color indexed="64"/>
      </right>
      <top/>
      <bottom style="dotted">
        <color auto="1"/>
      </bottom>
      <diagonal/>
    </border>
    <border>
      <left style="thick">
        <color indexed="64"/>
      </left>
      <right style="dotted">
        <color indexed="64"/>
      </right>
      <top/>
      <bottom style="dotted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indexed="64"/>
      </bottom>
      <diagonal/>
    </border>
    <border>
      <left style="dotted">
        <color auto="1"/>
      </left>
      <right style="dotted">
        <color auto="1"/>
      </right>
      <top style="thick">
        <color indexed="64"/>
      </top>
      <bottom style="thick">
        <color auto="1"/>
      </bottom>
      <diagonal/>
    </border>
    <border>
      <left style="dotted">
        <color auto="1"/>
      </left>
      <right/>
      <top style="thick">
        <color indexed="64"/>
      </top>
      <bottom style="thick">
        <color auto="1"/>
      </bottom>
      <diagonal/>
    </border>
    <border>
      <left/>
      <right/>
      <top style="dotted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medium">
        <color auto="1"/>
      </left>
      <right style="dotted">
        <color auto="1"/>
      </right>
      <top style="thick">
        <color indexed="64"/>
      </top>
      <bottom/>
      <diagonal/>
    </border>
    <border>
      <left style="medium">
        <color auto="1"/>
      </left>
      <right style="dotted">
        <color auto="1"/>
      </right>
      <top style="thick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dotted">
        <color auto="1"/>
      </top>
      <bottom style="thick">
        <color auto="1"/>
      </bottom>
      <diagonal/>
    </border>
    <border>
      <left style="medium">
        <color indexed="64"/>
      </left>
      <right/>
      <top style="dotted">
        <color auto="1"/>
      </top>
      <bottom style="thick">
        <color auto="1"/>
      </bottom>
      <diagonal/>
    </border>
    <border>
      <left/>
      <right style="medium">
        <color indexed="64"/>
      </right>
      <top style="dotted">
        <color auto="1"/>
      </top>
      <bottom style="thick">
        <color auto="1"/>
      </bottom>
      <diagonal/>
    </border>
    <border>
      <left style="dotted">
        <color auto="1"/>
      </left>
      <right/>
      <top style="thick">
        <color indexed="64"/>
      </top>
      <bottom/>
      <diagonal/>
    </border>
    <border>
      <left/>
      <right style="thick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indexed="64"/>
      </right>
      <top style="thick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dotted">
        <color auto="1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medium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/>
      <right style="medium">
        <color indexed="64"/>
      </right>
      <top style="slantDashDot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auto="1"/>
      </top>
      <bottom style="thick">
        <color auto="1"/>
      </bottom>
      <diagonal/>
    </border>
    <border>
      <left style="dotted">
        <color auto="1"/>
      </left>
      <right/>
      <top style="dotted">
        <color auto="1"/>
      </top>
      <bottom style="thick">
        <color auto="1"/>
      </bottom>
      <diagonal/>
    </border>
    <border>
      <left/>
      <right style="thick">
        <color indexed="64"/>
      </right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 style="dotted">
        <color auto="1"/>
      </top>
      <bottom style="dashDotDot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dotted">
        <color auto="1"/>
      </left>
      <right/>
      <top style="dotted">
        <color auto="1"/>
      </top>
      <bottom style="dashDotDot">
        <color auto="1"/>
      </bottom>
      <diagonal/>
    </border>
    <border>
      <left/>
      <right style="thick">
        <color indexed="64"/>
      </right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 style="dashDotDot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auto="1"/>
      </left>
      <right/>
      <top style="dashDotDot">
        <color auto="1"/>
      </top>
      <bottom style="dotted">
        <color auto="1"/>
      </bottom>
      <diagonal/>
    </border>
    <border>
      <left/>
      <right style="thick">
        <color indexed="64"/>
      </right>
      <top style="dashDotDot">
        <color auto="1"/>
      </top>
      <bottom style="dotted">
        <color auto="1"/>
      </bottom>
      <diagonal/>
    </border>
    <border>
      <left style="medium">
        <color indexed="64"/>
      </left>
      <right/>
      <top style="dashDotDot">
        <color auto="1"/>
      </top>
      <bottom style="dotted">
        <color auto="1"/>
      </bottom>
      <diagonal/>
    </border>
    <border>
      <left/>
      <right style="medium">
        <color indexed="64"/>
      </right>
      <top style="thick">
        <color auto="1"/>
      </top>
      <bottom style="thin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thin">
        <color auto="1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dashed">
        <color indexed="64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slantDashDot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auto="1"/>
      </right>
      <top style="dotted">
        <color auto="1"/>
      </top>
      <bottom style="thick">
        <color indexed="64"/>
      </bottom>
      <diagonal/>
    </border>
    <border>
      <left style="dotted">
        <color auto="1"/>
      </left>
      <right/>
      <top style="thick">
        <color indexed="64"/>
      </top>
      <bottom style="dotted">
        <color auto="1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auto="1"/>
      </left>
      <right/>
      <top style="thick">
        <color indexed="64"/>
      </top>
      <bottom style="dotted">
        <color auto="1"/>
      </bottom>
      <diagonal/>
    </border>
    <border>
      <left/>
      <right/>
      <top style="thick">
        <color indexed="64"/>
      </top>
      <bottom style="dotted">
        <color auto="1"/>
      </bottom>
      <diagonal/>
    </border>
    <border>
      <left/>
      <right style="medium">
        <color indexed="64"/>
      </right>
      <top style="thick">
        <color indexed="64"/>
      </top>
      <bottom style="dotted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auto="1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auto="1"/>
      </top>
      <bottom style="dotted">
        <color auto="1"/>
      </bottom>
      <diagonal/>
    </border>
    <border>
      <left style="thick">
        <color indexed="64"/>
      </left>
      <right/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dotted">
        <color indexed="64"/>
      </right>
      <top style="thick">
        <color indexed="64"/>
      </top>
      <bottom style="dotted">
        <color auto="1"/>
      </bottom>
      <diagonal/>
    </border>
    <border>
      <left/>
      <right style="dotted">
        <color auto="1"/>
      </right>
      <top style="thick">
        <color indexed="64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auto="1"/>
      </bottom>
      <diagonal/>
    </border>
  </borders>
  <cellStyleXfs count="2">
    <xf numFmtId="0" fontId="0" fillId="0" borderId="0"/>
    <xf numFmtId="0" fontId="11" fillId="0" borderId="0"/>
  </cellStyleXfs>
  <cellXfs count="628">
    <xf numFmtId="0" fontId="0" fillId="0" borderId="0" xfId="0"/>
    <xf numFmtId="1" fontId="1" fillId="2" borderId="0" xfId="0" applyNumberFormat="1" applyFont="1" applyFill="1"/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/>
    <xf numFmtId="1" fontId="0" fillId="0" borderId="0" xfId="0" applyNumberFormat="1"/>
    <xf numFmtId="0" fontId="2" fillId="0" borderId="0" xfId="0" applyFont="1" applyAlignment="1">
      <alignment horizontal="center"/>
    </xf>
    <xf numFmtId="1" fontId="2" fillId="0" borderId="0" xfId="0" applyNumberFormat="1" applyFont="1"/>
    <xf numFmtId="1" fontId="4" fillId="0" borderId="0" xfId="0" applyNumberFormat="1" applyFont="1"/>
    <xf numFmtId="0" fontId="2" fillId="0" borderId="0" xfId="0" applyFont="1"/>
    <xf numFmtId="1" fontId="5" fillId="0" borderId="0" xfId="0" applyNumberFormat="1" applyFont="1"/>
    <xf numFmtId="1" fontId="6" fillId="0" borderId="0" xfId="0" applyNumberFormat="1" applyFont="1" applyAlignment="1">
      <alignment horizontal="center"/>
    </xf>
    <xf numFmtId="0" fontId="5" fillId="0" borderId="0" xfId="0" applyFont="1"/>
    <xf numFmtId="1" fontId="7" fillId="2" borderId="0" xfId="0" applyNumberFormat="1" applyFont="1" applyFill="1"/>
    <xf numFmtId="0" fontId="7" fillId="0" borderId="0" xfId="0" applyFont="1"/>
    <xf numFmtId="0" fontId="8" fillId="0" borderId="0" xfId="0" applyFont="1"/>
    <xf numFmtId="0" fontId="9" fillId="0" borderId="0" xfId="0" applyFont="1"/>
    <xf numFmtId="1" fontId="10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/>
    <xf numFmtId="1" fontId="7" fillId="2" borderId="0" xfId="0" applyNumberFormat="1" applyFont="1" applyFill="1" applyAlignment="1">
      <alignment horizontal="left"/>
    </xf>
    <xf numFmtId="1" fontId="5" fillId="0" borderId="0" xfId="0" applyNumberFormat="1" applyFont="1" applyAlignment="1">
      <alignment horizontal="left"/>
    </xf>
    <xf numFmtId="0" fontId="16" fillId="0" borderId="0" xfId="0" applyFont="1" applyProtection="1"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right" vertical="center" indent="1"/>
      <protection hidden="1"/>
    </xf>
    <xf numFmtId="0" fontId="22" fillId="0" borderId="0" xfId="0" applyFont="1" applyAlignment="1" applyProtection="1">
      <alignment vertical="center"/>
      <protection hidden="1"/>
    </xf>
    <xf numFmtId="0" fontId="21" fillId="0" borderId="16" xfId="0" applyFont="1" applyBorder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0" applyFont="1" applyProtection="1">
      <protection hidden="1"/>
    </xf>
    <xf numFmtId="164" fontId="26" fillId="0" borderId="0" xfId="0" applyNumberFormat="1" applyFont="1" applyAlignment="1" applyProtection="1">
      <alignment horizontal="left" vertical="center"/>
      <protection hidden="1"/>
    </xf>
    <xf numFmtId="0" fontId="16" fillId="0" borderId="130" xfId="0" applyFont="1" applyBorder="1" applyAlignment="1" applyProtection="1">
      <alignment vertical="top"/>
      <protection hidden="1"/>
    </xf>
    <xf numFmtId="164" fontId="25" fillId="0" borderId="18" xfId="0" applyNumberFormat="1" applyFont="1" applyBorder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 shrinkToFit="1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right" vertical="center" indent="1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/>
      <protection hidden="1"/>
    </xf>
    <xf numFmtId="164" fontId="26" fillId="0" borderId="0" xfId="0" applyNumberFormat="1" applyFont="1" applyAlignment="1" applyProtection="1">
      <alignment horizontal="left" vertical="center" shrinkToFit="1"/>
      <protection hidden="1"/>
    </xf>
    <xf numFmtId="0" fontId="16" fillId="0" borderId="0" xfId="0" applyFont="1" applyAlignment="1" applyProtection="1">
      <alignment horizontal="right" vertical="center" indent="1"/>
      <protection hidden="1"/>
    </xf>
    <xf numFmtId="0" fontId="29" fillId="0" borderId="0" xfId="0" applyFont="1" applyProtection="1">
      <protection hidden="1"/>
    </xf>
    <xf numFmtId="0" fontId="14" fillId="0" borderId="0" xfId="0" applyFont="1"/>
    <xf numFmtId="0" fontId="32" fillId="0" borderId="0" xfId="0" applyFont="1" applyAlignment="1">
      <alignment horizontal="left" vertical="center"/>
    </xf>
    <xf numFmtId="0" fontId="16" fillId="0" borderId="0" xfId="0" applyFont="1"/>
    <xf numFmtId="0" fontId="14" fillId="0" borderId="0" xfId="0" applyFont="1" applyProtection="1">
      <protection hidden="1"/>
    </xf>
    <xf numFmtId="0" fontId="3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indent="4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indent="4"/>
    </xf>
    <xf numFmtId="0" fontId="20" fillId="0" borderId="57" xfId="0" applyFont="1" applyBorder="1" applyAlignment="1">
      <alignment horizontal="left" vertical="center" wrapText="1" indent="1"/>
    </xf>
    <xf numFmtId="0" fontId="29" fillId="0" borderId="77" xfId="0" applyFont="1" applyBorder="1" applyAlignment="1">
      <alignment horizontal="center" wrapText="1"/>
    </xf>
    <xf numFmtId="0" fontId="29" fillId="0" borderId="59" xfId="0" applyFont="1" applyBorder="1" applyAlignment="1">
      <alignment horizontal="center" wrapText="1"/>
    </xf>
    <xf numFmtId="0" fontId="29" fillId="0" borderId="56" xfId="0" applyFont="1" applyBorder="1" applyAlignment="1">
      <alignment horizontal="center" wrapText="1"/>
    </xf>
    <xf numFmtId="0" fontId="39" fillId="0" borderId="0" xfId="0" applyFont="1" applyProtection="1">
      <protection hidden="1"/>
    </xf>
    <xf numFmtId="0" fontId="24" fillId="0" borderId="0" xfId="0" applyFont="1"/>
    <xf numFmtId="0" fontId="29" fillId="0" borderId="18" xfId="0" applyFont="1" applyBorder="1" applyAlignment="1">
      <alignment horizontal="left" vertical="center" wrapText="1" indent="2"/>
    </xf>
    <xf numFmtId="0" fontId="41" fillId="0" borderId="7" xfId="0" applyFont="1" applyBorder="1" applyAlignment="1" applyProtection="1">
      <alignment horizontal="center" wrapText="1"/>
      <protection hidden="1"/>
    </xf>
    <xf numFmtId="0" fontId="41" fillId="0" borderId="9" xfId="0" applyFont="1" applyBorder="1" applyAlignment="1" applyProtection="1">
      <alignment horizontal="center" vertical="center" wrapText="1"/>
      <protection hidden="1"/>
    </xf>
    <xf numFmtId="0" fontId="31" fillId="0" borderId="78" xfId="0" applyFont="1" applyBorder="1" applyAlignment="1" applyProtection="1">
      <alignment horizontal="center" vertical="center" wrapText="1"/>
      <protection hidden="1"/>
    </xf>
    <xf numFmtId="0" fontId="41" fillId="0" borderId="18" xfId="0" applyFont="1" applyBorder="1" applyAlignment="1" applyProtection="1">
      <alignment horizontal="center" wrapText="1"/>
      <protection hidden="1"/>
    </xf>
    <xf numFmtId="0" fontId="41" fillId="0" borderId="75" xfId="0" applyFont="1" applyBorder="1" applyAlignment="1" applyProtection="1">
      <alignment horizontal="center" vertical="center" wrapText="1"/>
      <protection hidden="1"/>
    </xf>
    <xf numFmtId="0" fontId="31" fillId="0" borderId="69" xfId="0" applyFont="1" applyBorder="1" applyAlignment="1" applyProtection="1">
      <alignment horizontal="center" vertical="center" wrapText="1"/>
      <protection hidden="1"/>
    </xf>
    <xf numFmtId="0" fontId="31" fillId="0" borderId="36" xfId="0" applyFont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horizontal="center" vertical="center" wrapText="1"/>
      <protection hidden="1"/>
    </xf>
    <xf numFmtId="0" fontId="29" fillId="0" borderId="0" xfId="0" applyFont="1" applyAlignment="1">
      <alignment horizontal="left"/>
    </xf>
    <xf numFmtId="0" fontId="20" fillId="0" borderId="0" xfId="0" applyFont="1"/>
    <xf numFmtId="0" fontId="24" fillId="0" borderId="0" xfId="0" applyFont="1" applyAlignment="1">
      <alignment wrapText="1"/>
    </xf>
    <xf numFmtId="0" fontId="45" fillId="0" borderId="0" xfId="0" applyFont="1" applyAlignment="1">
      <alignment vertical="top" wrapText="1"/>
    </xf>
    <xf numFmtId="0" fontId="32" fillId="0" borderId="0" xfId="0" applyFont="1" applyAlignment="1">
      <alignment horizontal="left" vertical="center" indent="3"/>
    </xf>
    <xf numFmtId="0" fontId="16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33" fillId="0" borderId="0" xfId="0" applyFont="1" applyAlignment="1">
      <alignment horizontal="left" vertical="center" indent="3"/>
    </xf>
    <xf numFmtId="0" fontId="33" fillId="0" borderId="0" xfId="0" applyFont="1" applyAlignment="1">
      <alignment vertical="center" wrapText="1"/>
    </xf>
    <xf numFmtId="0" fontId="32" fillId="0" borderId="7" xfId="0" applyFont="1" applyBorder="1" applyAlignment="1">
      <alignment vertical="center"/>
    </xf>
    <xf numFmtId="0" fontId="50" fillId="0" borderId="6" xfId="0" applyFont="1" applyBorder="1" applyAlignment="1">
      <alignment horizontal="center" wrapText="1"/>
    </xf>
    <xf numFmtId="0" fontId="50" fillId="0" borderId="35" xfId="0" applyFont="1" applyBorder="1" applyAlignment="1">
      <alignment horizontal="center" wrapText="1"/>
    </xf>
    <xf numFmtId="0" fontId="50" fillId="0" borderId="37" xfId="0" applyFont="1" applyBorder="1" applyAlignment="1">
      <alignment horizontal="center" wrapText="1"/>
    </xf>
    <xf numFmtId="0" fontId="50" fillId="0" borderId="50" xfId="0" applyFont="1" applyBorder="1" applyAlignment="1">
      <alignment horizontal="center" wrapText="1"/>
    </xf>
    <xf numFmtId="3" fontId="31" fillId="0" borderId="53" xfId="0" applyNumberFormat="1" applyFont="1" applyBorder="1" applyAlignment="1" applyProtection="1">
      <alignment horizontal="center" vertical="center" wrapText="1"/>
      <protection hidden="1"/>
    </xf>
    <xf numFmtId="0" fontId="52" fillId="0" borderId="0" xfId="0" applyFont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0" fontId="48" fillId="0" borderId="0" xfId="0" applyFont="1" applyAlignment="1">
      <alignment horizontal="center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54" fillId="0" borderId="0" xfId="0" applyFont="1" applyAlignment="1">
      <alignment horizontal="center" vertical="center" wrapText="1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 wrapText="1" indent="2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 indent="2"/>
    </xf>
    <xf numFmtId="0" fontId="44" fillId="0" borderId="0" xfId="0" applyFont="1"/>
    <xf numFmtId="0" fontId="33" fillId="0" borderId="0" xfId="0" applyFont="1" applyAlignment="1">
      <alignment wrapText="1"/>
    </xf>
    <xf numFmtId="0" fontId="55" fillId="0" borderId="0" xfId="0" applyFont="1" applyAlignment="1">
      <alignment horizontal="right" vertical="center"/>
    </xf>
    <xf numFmtId="0" fontId="55" fillId="0" borderId="0" xfId="0" applyFont="1" applyAlignment="1">
      <alignment vertical="center"/>
    </xf>
    <xf numFmtId="0" fontId="55" fillId="0" borderId="0" xfId="0" applyFont="1"/>
    <xf numFmtId="0" fontId="28" fillId="0" borderId="14" xfId="0" applyFont="1" applyBorder="1" applyAlignment="1">
      <alignment horizontal="center"/>
    </xf>
    <xf numFmtId="0" fontId="27" fillId="0" borderId="14" xfId="0" applyFont="1" applyBorder="1" applyAlignment="1">
      <alignment vertical="center"/>
    </xf>
    <xf numFmtId="0" fontId="31" fillId="3" borderId="65" xfId="0" applyFont="1" applyFill="1" applyBorder="1" applyAlignment="1" applyProtection="1">
      <alignment horizontal="center" vertical="center"/>
      <protection hidden="1"/>
    </xf>
    <xf numFmtId="0" fontId="31" fillId="3" borderId="42" xfId="0" applyFont="1" applyFill="1" applyBorder="1" applyAlignment="1" applyProtection="1">
      <alignment horizontal="center" vertical="center"/>
      <protection hidden="1"/>
    </xf>
    <xf numFmtId="0" fontId="31" fillId="3" borderId="14" xfId="0" applyFont="1" applyFill="1" applyBorder="1" applyAlignment="1" applyProtection="1">
      <alignment horizontal="center" vertical="center"/>
      <protection hidden="1"/>
    </xf>
    <xf numFmtId="0" fontId="28" fillId="0" borderId="26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31" fillId="3" borderId="67" xfId="0" applyFont="1" applyFill="1" applyBorder="1" applyAlignment="1" applyProtection="1">
      <alignment horizontal="center" vertical="center"/>
      <protection hidden="1"/>
    </xf>
    <xf numFmtId="0" fontId="31" fillId="3" borderId="45" xfId="0" applyFont="1" applyFill="1" applyBorder="1" applyAlignment="1" applyProtection="1">
      <alignment horizontal="center"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58" fillId="0" borderId="18" xfId="0" applyFont="1" applyBorder="1" applyAlignment="1">
      <alignment horizontal="right" vertical="center"/>
    </xf>
    <xf numFmtId="0" fontId="58" fillId="0" borderId="61" xfId="0" applyFont="1" applyBorder="1" applyAlignment="1">
      <alignment horizontal="right" vertical="center"/>
    </xf>
    <xf numFmtId="0" fontId="31" fillId="0" borderId="0" xfId="0" applyFont="1" applyAlignment="1" applyProtection="1">
      <alignment horizontal="left" indent="2"/>
      <protection hidden="1"/>
    </xf>
    <xf numFmtId="0" fontId="58" fillId="0" borderId="0" xfId="0" applyFont="1" applyAlignment="1" applyProtection="1">
      <alignment horizontal="left" vertical="center" indent="1"/>
      <protection hidden="1"/>
    </xf>
    <xf numFmtId="0" fontId="31" fillId="0" borderId="0" xfId="0" applyFont="1" applyAlignment="1" applyProtection="1">
      <alignment horizontal="left" vertical="center" indent="1"/>
      <protection hidden="1"/>
    </xf>
    <xf numFmtId="0" fontId="55" fillId="0" borderId="0" xfId="0" applyFont="1" applyProtection="1">
      <protection hidden="1"/>
    </xf>
    <xf numFmtId="0" fontId="55" fillId="0" borderId="0" xfId="0" applyFont="1" applyAlignment="1">
      <alignment horizontal="left"/>
    </xf>
    <xf numFmtId="0" fontId="55" fillId="0" borderId="0" xfId="0" applyFont="1" applyAlignment="1">
      <alignment horizontal="left" indent="2"/>
    </xf>
    <xf numFmtId="0" fontId="33" fillId="0" borderId="0" xfId="0" applyFont="1" applyAlignment="1">
      <alignment horizontal="left" wrapText="1" indent="2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vertical="center" wrapText="1"/>
    </xf>
    <xf numFmtId="0" fontId="58" fillId="0" borderId="37" xfId="0" applyFont="1" applyBorder="1" applyAlignment="1">
      <alignment horizontal="center" vertical="center" wrapText="1"/>
    </xf>
    <xf numFmtId="0" fontId="58" fillId="0" borderId="46" xfId="0" applyFont="1" applyBorder="1" applyAlignment="1">
      <alignment horizontal="center" vertical="center" wrapText="1"/>
    </xf>
    <xf numFmtId="0" fontId="58" fillId="0" borderId="6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"/>
    </xf>
    <xf numFmtId="0" fontId="55" fillId="0" borderId="0" xfId="0" applyFont="1" applyAlignment="1">
      <alignment horizontal="left" indent="3"/>
    </xf>
    <xf numFmtId="0" fontId="55" fillId="0" borderId="0" xfId="0" applyFont="1" applyAlignment="1" applyProtection="1">
      <alignment horizontal="left"/>
      <protection hidden="1"/>
    </xf>
    <xf numFmtId="0" fontId="44" fillId="0" borderId="0" xfId="0" applyFont="1" applyProtection="1">
      <protection hidden="1"/>
    </xf>
    <xf numFmtId="0" fontId="14" fillId="3" borderId="0" xfId="0" applyFont="1" applyFill="1"/>
    <xf numFmtId="0" fontId="33" fillId="0" borderId="0" xfId="0" applyFont="1" applyAlignment="1">
      <alignment horizontal="center" wrapText="1"/>
    </xf>
    <xf numFmtId="16" fontId="28" fillId="0" borderId="0" xfId="0" applyNumberFormat="1" applyFont="1" applyAlignment="1">
      <alignment horizontal="center" vertical="center"/>
    </xf>
    <xf numFmtId="0" fontId="31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58" fillId="0" borderId="0" xfId="0" applyFont="1" applyAlignment="1">
      <alignment horizontal="center"/>
    </xf>
    <xf numFmtId="0" fontId="31" fillId="0" borderId="16" xfId="0" applyFont="1" applyBorder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center"/>
      <protection hidden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indent="8"/>
    </xf>
    <xf numFmtId="0" fontId="20" fillId="0" borderId="77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3" fontId="31" fillId="0" borderId="78" xfId="0" applyNumberFormat="1" applyFont="1" applyBorder="1" applyAlignment="1" applyProtection="1">
      <alignment horizontal="center" vertical="center" wrapText="1"/>
      <protection hidden="1"/>
    </xf>
    <xf numFmtId="3" fontId="31" fillId="0" borderId="67" xfId="0" applyNumberFormat="1" applyFont="1" applyBorder="1" applyAlignment="1" applyProtection="1">
      <alignment horizontal="center" vertical="center" wrapText="1"/>
      <protection hidden="1"/>
    </xf>
    <xf numFmtId="3" fontId="31" fillId="0" borderId="45" xfId="0" applyNumberFormat="1" applyFont="1" applyBorder="1" applyAlignment="1" applyProtection="1">
      <alignment horizontal="center" vertical="center" wrapText="1"/>
      <protection hidden="1"/>
    </xf>
    <xf numFmtId="3" fontId="31" fillId="0" borderId="74" xfId="0" applyNumberFormat="1" applyFont="1" applyBorder="1" applyAlignment="1" applyProtection="1">
      <alignment horizontal="center" vertical="center" wrapText="1"/>
      <protection hidden="1"/>
    </xf>
    <xf numFmtId="3" fontId="16" fillId="0" borderId="0" xfId="0" applyNumberFormat="1" applyFont="1"/>
    <xf numFmtId="0" fontId="62" fillId="0" borderId="75" xfId="0" applyFont="1" applyBorder="1" applyAlignment="1">
      <alignment horizontal="left" vertical="center" wrapText="1" indent="2"/>
    </xf>
    <xf numFmtId="3" fontId="31" fillId="0" borderId="69" xfId="0" applyNumberFormat="1" applyFont="1" applyBorder="1" applyAlignment="1" applyProtection="1">
      <alignment horizontal="center" vertical="center" wrapText="1"/>
      <protection hidden="1"/>
    </xf>
    <xf numFmtId="0" fontId="62" fillId="0" borderId="87" xfId="0" applyFont="1" applyBorder="1" applyAlignment="1">
      <alignment horizontal="left" vertical="center" wrapText="1" indent="2"/>
    </xf>
    <xf numFmtId="3" fontId="31" fillId="0" borderId="88" xfId="0" applyNumberFormat="1" applyFont="1" applyBorder="1" applyAlignment="1" applyProtection="1">
      <alignment horizontal="center" vertical="center" wrapText="1"/>
      <protection hidden="1"/>
    </xf>
    <xf numFmtId="3" fontId="31" fillId="0" borderId="98" xfId="0" applyNumberFormat="1" applyFont="1" applyBorder="1" applyAlignment="1" applyProtection="1">
      <alignment horizontal="center" vertical="center" wrapText="1"/>
      <protection hidden="1"/>
    </xf>
    <xf numFmtId="3" fontId="31" fillId="0" borderId="51" xfId="0" applyNumberFormat="1" applyFont="1" applyBorder="1" applyAlignment="1" applyProtection="1">
      <alignment horizontal="center" vertical="center" wrapText="1"/>
      <protection hidden="1"/>
    </xf>
    <xf numFmtId="3" fontId="31" fillId="0" borderId="25" xfId="0" applyNumberFormat="1" applyFont="1" applyBorder="1" applyAlignment="1" applyProtection="1">
      <alignment horizontal="center" vertical="center" wrapText="1"/>
      <protection hidden="1"/>
    </xf>
    <xf numFmtId="0" fontId="26" fillId="0" borderId="75" xfId="0" applyFont="1" applyBorder="1" applyAlignment="1">
      <alignment horizontal="left" vertical="center" wrapText="1" indent="2"/>
    </xf>
    <xf numFmtId="3" fontId="31" fillId="0" borderId="66" xfId="0" applyNumberFormat="1" applyFont="1" applyBorder="1" applyAlignment="1" applyProtection="1">
      <alignment horizontal="center" vertical="center" wrapText="1"/>
      <protection hidden="1"/>
    </xf>
    <xf numFmtId="3" fontId="31" fillId="0" borderId="16" xfId="0" applyNumberFormat="1" applyFont="1" applyBorder="1" applyAlignment="1" applyProtection="1">
      <alignment horizontal="center" vertical="center" wrapText="1"/>
      <protection hidden="1"/>
    </xf>
    <xf numFmtId="3" fontId="31" fillId="0" borderId="17" xfId="0" applyNumberFormat="1" applyFont="1" applyBorder="1" applyAlignment="1" applyProtection="1">
      <alignment horizontal="center" vertical="center" wrapText="1"/>
      <protection hidden="1"/>
    </xf>
    <xf numFmtId="0" fontId="16" fillId="0" borderId="92" xfId="0" applyFont="1" applyBorder="1" applyAlignment="1">
      <alignment horizontal="left" vertical="center" wrapText="1" indent="4"/>
    </xf>
    <xf numFmtId="3" fontId="31" fillId="0" borderId="36" xfId="0" applyNumberFormat="1" applyFont="1" applyBorder="1" applyAlignment="1" applyProtection="1">
      <alignment horizontal="center" vertical="center" wrapText="1"/>
      <protection hidden="1"/>
    </xf>
    <xf numFmtId="0" fontId="27" fillId="0" borderId="103" xfId="0" applyFont="1" applyBorder="1" applyAlignment="1">
      <alignment horizontal="left" vertical="center" wrapText="1"/>
    </xf>
    <xf numFmtId="3" fontId="31" fillId="0" borderId="100" xfId="0" applyNumberFormat="1" applyFont="1" applyBorder="1" applyAlignment="1" applyProtection="1">
      <alignment horizontal="center" vertical="center" wrapText="1"/>
      <protection hidden="1"/>
    </xf>
    <xf numFmtId="3" fontId="31" fillId="0" borderId="104" xfId="0" applyNumberFormat="1" applyFont="1" applyBorder="1" applyAlignment="1" applyProtection="1">
      <alignment horizontal="center" vertical="center" wrapText="1"/>
      <protection hidden="1"/>
    </xf>
    <xf numFmtId="3" fontId="31" fillId="0" borderId="101" xfId="0" applyNumberFormat="1" applyFont="1" applyBorder="1" applyAlignment="1" applyProtection="1">
      <alignment horizontal="center" vertical="center" wrapText="1"/>
      <protection hidden="1"/>
    </xf>
    <xf numFmtId="3" fontId="31" fillId="0" borderId="102" xfId="0" applyNumberFormat="1" applyFont="1" applyBorder="1" applyAlignment="1" applyProtection="1">
      <alignment horizontal="center" vertical="center" wrapText="1"/>
      <protection hidden="1"/>
    </xf>
    <xf numFmtId="0" fontId="26" fillId="0" borderId="103" xfId="0" applyFont="1" applyBorder="1" applyAlignment="1">
      <alignment horizontal="left" vertical="center" wrapText="1" indent="2"/>
    </xf>
    <xf numFmtId="0" fontId="26" fillId="0" borderId="85" xfId="0" applyFont="1" applyBorder="1" applyAlignment="1">
      <alignment horizontal="left" vertical="center" wrapText="1" indent="2"/>
    </xf>
    <xf numFmtId="3" fontId="31" fillId="0" borderId="71" xfId="0" applyNumberFormat="1" applyFont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left" vertical="center" indent="2"/>
      <protection hidden="1"/>
    </xf>
    <xf numFmtId="3" fontId="31" fillId="0" borderId="0" xfId="0" applyNumberFormat="1" applyFont="1" applyAlignment="1" applyProtection="1">
      <alignment horizontal="center" vertical="center" wrapText="1"/>
      <protection hidden="1"/>
    </xf>
    <xf numFmtId="3" fontId="63" fillId="0" borderId="0" xfId="0" applyNumberFormat="1" applyFont="1" applyAlignment="1" applyProtection="1">
      <alignment horizontal="center" vertical="center" wrapText="1"/>
      <protection hidden="1"/>
    </xf>
    <xf numFmtId="3" fontId="31" fillId="0" borderId="0" xfId="0" applyNumberFormat="1" applyFont="1" applyAlignment="1">
      <alignment horizontal="center" vertical="center" wrapText="1"/>
    </xf>
    <xf numFmtId="0" fontId="24" fillId="0" borderId="0" xfId="0" applyFont="1" applyAlignment="1" applyProtection="1">
      <alignment wrapText="1"/>
      <protection hidden="1"/>
    </xf>
    <xf numFmtId="0" fontId="64" fillId="0" borderId="0" xfId="0" applyFont="1" applyAlignment="1" applyProtection="1">
      <alignment vertical="center"/>
      <protection hidden="1"/>
    </xf>
    <xf numFmtId="0" fontId="29" fillId="0" borderId="0" xfId="0" applyFont="1"/>
    <xf numFmtId="0" fontId="20" fillId="0" borderId="0" xfId="0" applyFont="1" applyAlignment="1">
      <alignment horizontal="justify"/>
    </xf>
    <xf numFmtId="0" fontId="44" fillId="0" borderId="0" xfId="0" applyFont="1" applyAlignment="1" applyProtection="1">
      <alignment horizontal="left" vertical="center" indent="2"/>
      <protection hidden="1"/>
    </xf>
    <xf numFmtId="0" fontId="32" fillId="0" borderId="0" xfId="0" applyFont="1" applyAlignment="1">
      <alignment horizontal="left" indent="16"/>
    </xf>
    <xf numFmtId="0" fontId="32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29" fillId="0" borderId="0" xfId="0" applyFont="1" applyAlignment="1">
      <alignment horizontal="right"/>
    </xf>
    <xf numFmtId="0" fontId="58" fillId="0" borderId="0" xfId="0" applyFont="1" applyAlignment="1">
      <alignment vertical="center" wrapText="1"/>
    </xf>
    <xf numFmtId="0" fontId="65" fillId="0" borderId="0" xfId="0" applyFont="1" applyAlignment="1">
      <alignment vertical="center"/>
    </xf>
    <xf numFmtId="0" fontId="32" fillId="0" borderId="0" xfId="0" applyFont="1" applyAlignment="1">
      <alignment horizontal="left" indent="7"/>
    </xf>
    <xf numFmtId="0" fontId="66" fillId="0" borderId="13" xfId="0" applyFont="1" applyBorder="1" applyAlignment="1">
      <alignment horizontal="center" wrapText="1"/>
    </xf>
    <xf numFmtId="0" fontId="66" fillId="0" borderId="35" xfId="0" applyFont="1" applyBorder="1" applyAlignment="1">
      <alignment horizontal="center" wrapText="1"/>
    </xf>
    <xf numFmtId="0" fontId="66" fillId="0" borderId="6" xfId="0" applyFont="1" applyBorder="1" applyAlignment="1">
      <alignment horizontal="center" wrapText="1"/>
    </xf>
    <xf numFmtId="0" fontId="66" fillId="0" borderId="37" xfId="0" applyFont="1" applyBorder="1" applyAlignment="1">
      <alignment horizontal="center" wrapText="1"/>
    </xf>
    <xf numFmtId="0" fontId="66" fillId="0" borderId="50" xfId="0" applyFont="1" applyBorder="1" applyAlignment="1">
      <alignment horizontal="center" wrapText="1"/>
    </xf>
    <xf numFmtId="0" fontId="66" fillId="0" borderId="80" xfId="0" applyFont="1" applyBorder="1" applyAlignment="1">
      <alignment horizontal="center" wrapText="1"/>
    </xf>
    <xf numFmtId="0" fontId="66" fillId="0" borderId="81" xfId="0" applyFont="1" applyBorder="1" applyAlignment="1">
      <alignment horizontal="center" wrapText="1"/>
    </xf>
    <xf numFmtId="3" fontId="31" fillId="0" borderId="10" xfId="0" applyNumberFormat="1" applyFont="1" applyBorder="1" applyAlignment="1" applyProtection="1">
      <alignment horizontal="center" vertical="center" wrapText="1"/>
      <protection hidden="1"/>
    </xf>
    <xf numFmtId="3" fontId="31" fillId="0" borderId="63" xfId="0" applyNumberFormat="1" applyFont="1" applyBorder="1" applyAlignment="1" applyProtection="1">
      <alignment horizontal="center" vertical="center" wrapText="1"/>
      <protection hidden="1"/>
    </xf>
    <xf numFmtId="3" fontId="31" fillId="0" borderId="7" xfId="0" applyNumberFormat="1" applyFont="1" applyBorder="1" applyAlignment="1" applyProtection="1">
      <alignment horizontal="center" vertical="center" wrapText="1"/>
      <protection hidden="1"/>
    </xf>
    <xf numFmtId="3" fontId="31" fillId="0" borderId="106" xfId="0" applyNumberFormat="1" applyFont="1" applyBorder="1" applyAlignment="1" applyProtection="1">
      <alignment horizontal="center" vertical="center" wrapText="1"/>
      <protection hidden="1"/>
    </xf>
    <xf numFmtId="3" fontId="31" fillId="0" borderId="58" xfId="0" applyNumberFormat="1" applyFont="1" applyBorder="1" applyAlignment="1" applyProtection="1">
      <alignment horizontal="center" vertical="center" wrapText="1"/>
      <protection hidden="1"/>
    </xf>
    <xf numFmtId="3" fontId="31" fillId="0" borderId="61" xfId="0" applyNumberFormat="1" applyFont="1" applyBorder="1" applyAlignment="1" applyProtection="1">
      <alignment horizontal="center" vertical="center" wrapText="1"/>
      <protection hidden="1"/>
    </xf>
    <xf numFmtId="3" fontId="31" fillId="0" borderId="68" xfId="0" applyNumberFormat="1" applyFont="1" applyBorder="1" applyAlignment="1" applyProtection="1">
      <alignment horizontal="center" vertical="center" wrapText="1"/>
      <protection hidden="1"/>
    </xf>
    <xf numFmtId="3" fontId="31" fillId="0" borderId="72" xfId="0" applyNumberFormat="1" applyFont="1" applyBorder="1" applyAlignment="1" applyProtection="1">
      <alignment horizontal="center" vertical="center" wrapText="1"/>
      <protection hidden="1"/>
    </xf>
    <xf numFmtId="0" fontId="47" fillId="0" borderId="0" xfId="0" applyFont="1" applyAlignment="1" applyProtection="1">
      <alignment vertical="center"/>
      <protection hidden="1"/>
    </xf>
    <xf numFmtId="3" fontId="31" fillId="0" borderId="55" xfId="0" applyNumberFormat="1" applyFont="1" applyBorder="1" applyAlignment="1" applyProtection="1">
      <alignment horizontal="center" vertical="center" wrapText="1"/>
      <protection hidden="1"/>
    </xf>
    <xf numFmtId="3" fontId="31" fillId="0" borderId="54" xfId="0" applyNumberFormat="1" applyFont="1" applyBorder="1" applyAlignment="1" applyProtection="1">
      <alignment horizontal="center" vertical="center" wrapText="1"/>
      <protection hidden="1"/>
    </xf>
    <xf numFmtId="3" fontId="31" fillId="0" borderId="39" xfId="0" applyNumberFormat="1" applyFont="1" applyBorder="1" applyAlignment="1" applyProtection="1">
      <alignment horizontal="center" vertical="center" wrapText="1"/>
      <protection hidden="1"/>
    </xf>
    <xf numFmtId="3" fontId="31" fillId="0" borderId="26" xfId="0" applyNumberFormat="1" applyFont="1" applyBorder="1" applyAlignment="1" applyProtection="1">
      <alignment horizontal="center" vertical="center" wrapText="1"/>
      <protection hidden="1"/>
    </xf>
    <xf numFmtId="3" fontId="31" fillId="0" borderId="79" xfId="0" applyNumberFormat="1" applyFont="1" applyBorder="1" applyAlignment="1" applyProtection="1">
      <alignment horizontal="center" vertical="center" wrapText="1"/>
      <protection hidden="1"/>
    </xf>
    <xf numFmtId="3" fontId="31" fillId="0" borderId="46" xfId="0" applyNumberFormat="1" applyFont="1" applyBorder="1" applyAlignment="1" applyProtection="1">
      <alignment horizontal="center" vertical="center" wrapText="1"/>
      <protection hidden="1"/>
    </xf>
    <xf numFmtId="3" fontId="31" fillId="0" borderId="49" xfId="0" applyNumberFormat="1" applyFont="1" applyBorder="1" applyAlignment="1" applyProtection="1">
      <alignment horizontal="center" vertical="center" wrapText="1"/>
      <protection hidden="1"/>
    </xf>
    <xf numFmtId="3" fontId="31" fillId="0" borderId="47" xfId="0" applyNumberFormat="1" applyFont="1" applyBorder="1" applyAlignment="1" applyProtection="1">
      <alignment horizontal="center" vertical="center" wrapText="1"/>
      <protection hidden="1"/>
    </xf>
    <xf numFmtId="3" fontId="31" fillId="0" borderId="37" xfId="0" applyNumberFormat="1" applyFont="1" applyBorder="1" applyAlignment="1" applyProtection="1">
      <alignment horizontal="center" vertical="center" wrapText="1"/>
      <protection hidden="1"/>
    </xf>
    <xf numFmtId="3" fontId="31" fillId="0" borderId="6" xfId="0" applyNumberFormat="1" applyFont="1" applyBorder="1" applyAlignment="1" applyProtection="1">
      <alignment horizontal="center" vertical="center" wrapText="1"/>
      <protection hidden="1"/>
    </xf>
    <xf numFmtId="0" fontId="16" fillId="0" borderId="0" xfId="0" applyFont="1" applyAlignment="1">
      <alignment horizontal="justify"/>
    </xf>
    <xf numFmtId="0" fontId="20" fillId="0" borderId="14" xfId="0" applyFont="1" applyBorder="1" applyAlignment="1">
      <alignment horizontal="left" vertical="center" wrapText="1"/>
    </xf>
    <xf numFmtId="3" fontId="31" fillId="0" borderId="15" xfId="0" applyNumberFormat="1" applyFont="1" applyBorder="1" applyAlignment="1" applyProtection="1">
      <alignment horizontal="center" vertical="center" wrapText="1"/>
      <protection hidden="1"/>
    </xf>
    <xf numFmtId="3" fontId="31" fillId="0" borderId="42" xfId="0" applyNumberFormat="1" applyFont="1" applyBorder="1" applyAlignment="1" applyProtection="1">
      <alignment horizontal="center" vertical="center" wrapText="1"/>
      <protection hidden="1"/>
    </xf>
    <xf numFmtId="3" fontId="31" fillId="0" borderId="14" xfId="0" applyNumberFormat="1" applyFont="1" applyBorder="1" applyAlignment="1" applyProtection="1">
      <alignment horizontal="center" vertical="center" wrapText="1"/>
      <protection hidden="1"/>
    </xf>
    <xf numFmtId="3" fontId="31" fillId="0" borderId="28" xfId="0" applyNumberFormat="1" applyFont="1" applyBorder="1" applyAlignment="1" applyProtection="1">
      <alignment horizontal="center" vertical="center" wrapText="1"/>
      <protection hidden="1"/>
    </xf>
    <xf numFmtId="0" fontId="44" fillId="0" borderId="9" xfId="0" quotePrefix="1" applyFont="1" applyBorder="1" applyAlignment="1">
      <alignment horizontal="left" vertical="center" wrapText="1" indent="2"/>
    </xf>
    <xf numFmtId="3" fontId="31" fillId="0" borderId="34" xfId="0" applyNumberFormat="1" applyFont="1" applyBorder="1" applyAlignment="1" applyProtection="1">
      <alignment horizontal="center" vertical="center" wrapText="1"/>
      <protection hidden="1"/>
    </xf>
    <xf numFmtId="0" fontId="44" fillId="0" borderId="75" xfId="0" quotePrefix="1" applyFont="1" applyBorder="1" applyAlignment="1">
      <alignment horizontal="left" vertical="center" wrapText="1" indent="2"/>
    </xf>
    <xf numFmtId="3" fontId="31" fillId="0" borderId="18" xfId="0" applyNumberFormat="1" applyFont="1" applyBorder="1" applyAlignment="1" applyProtection="1">
      <alignment horizontal="center" vertical="center" wrapText="1"/>
      <protection hidden="1"/>
    </xf>
    <xf numFmtId="3" fontId="31" fillId="0" borderId="44" xfId="0" applyNumberFormat="1" applyFont="1" applyBorder="1" applyAlignment="1" applyProtection="1">
      <alignment horizontal="center" vertical="center" wrapText="1"/>
      <protection hidden="1"/>
    </xf>
    <xf numFmtId="0" fontId="44" fillId="0" borderId="131" xfId="0" quotePrefix="1" applyFont="1" applyBorder="1" applyAlignment="1">
      <alignment horizontal="left" vertical="center" wrapText="1" indent="2"/>
    </xf>
    <xf numFmtId="3" fontId="31" fillId="0" borderId="5" xfId="0" applyNumberFormat="1" applyFont="1" applyBorder="1" applyAlignment="1" applyProtection="1">
      <alignment horizontal="center" vertical="center" wrapText="1"/>
      <protection hidden="1"/>
    </xf>
    <xf numFmtId="3" fontId="31" fillId="0" borderId="43" xfId="0" applyNumberFormat="1" applyFont="1" applyBorder="1" applyAlignment="1" applyProtection="1">
      <alignment horizontal="center" vertical="center" wrapText="1"/>
      <protection hidden="1"/>
    </xf>
    <xf numFmtId="3" fontId="31" fillId="0" borderId="1" xfId="0" applyNumberFormat="1" applyFont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right" vertical="center" inden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44" fillId="0" borderId="0" xfId="0" applyFont="1" applyAlignment="1" applyProtection="1">
      <alignment vertical="center" wrapText="1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69" fillId="0" borderId="0" xfId="0" applyFont="1" applyAlignment="1" applyProtection="1">
      <alignment horizontal="left" vertical="center"/>
      <protection hidden="1"/>
    </xf>
    <xf numFmtId="0" fontId="55" fillId="0" borderId="8" xfId="0" applyFont="1" applyBorder="1" applyAlignment="1" applyProtection="1">
      <alignment horizontal="right" vertical="center" indent="1"/>
      <protection hidden="1"/>
    </xf>
    <xf numFmtId="0" fontId="26" fillId="0" borderId="8" xfId="0" applyFont="1" applyBorder="1" applyAlignment="1" applyProtection="1">
      <alignment vertical="center" shrinkToFit="1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0" fillId="5" borderId="0" xfId="0" applyFill="1"/>
    <xf numFmtId="0" fontId="0" fillId="6" borderId="0" xfId="0" applyFill="1"/>
    <xf numFmtId="49" fontId="21" fillId="8" borderId="16" xfId="0" applyNumberFormat="1" applyFont="1" applyFill="1" applyBorder="1" applyAlignment="1" applyProtection="1">
      <alignment horizontal="left" vertical="center"/>
      <protection locked="0"/>
    </xf>
    <xf numFmtId="0" fontId="21" fillId="8" borderId="16" xfId="0" applyFont="1" applyFill="1" applyBorder="1" applyAlignment="1" applyProtection="1">
      <alignment vertical="center" shrinkToFit="1"/>
      <protection locked="0"/>
    </xf>
    <xf numFmtId="164" fontId="25" fillId="8" borderId="16" xfId="0" applyNumberFormat="1" applyFont="1" applyFill="1" applyBorder="1" applyAlignment="1" applyProtection="1">
      <alignment horizontal="left" vertical="center"/>
      <protection locked="0"/>
    </xf>
    <xf numFmtId="0" fontId="25" fillId="8" borderId="16" xfId="0" applyFont="1" applyFill="1" applyBorder="1" applyAlignment="1" applyProtection="1">
      <alignment vertical="center" shrinkToFit="1"/>
      <protection locked="0"/>
    </xf>
    <xf numFmtId="0" fontId="25" fillId="8" borderId="16" xfId="0" applyFont="1" applyFill="1" applyBorder="1" applyAlignment="1" applyProtection="1">
      <alignment vertical="center"/>
      <protection locked="0"/>
    </xf>
    <xf numFmtId="49" fontId="25" fillId="8" borderId="16" xfId="0" applyNumberFormat="1" applyFont="1" applyFill="1" applyBorder="1" applyAlignment="1" applyProtection="1">
      <alignment vertical="center"/>
      <protection locked="0"/>
    </xf>
    <xf numFmtId="0" fontId="25" fillId="8" borderId="16" xfId="0" applyFont="1" applyFill="1" applyBorder="1" applyAlignment="1" applyProtection="1">
      <alignment horizontal="left" vertical="center"/>
      <protection locked="0"/>
    </xf>
    <xf numFmtId="0" fontId="72" fillId="0" borderId="0" xfId="0" applyFont="1"/>
    <xf numFmtId="0" fontId="73" fillId="0" borderId="0" xfId="0" applyFont="1" applyAlignment="1">
      <alignment wrapText="1"/>
    </xf>
    <xf numFmtId="0" fontId="74" fillId="0" borderId="0" xfId="0" applyFont="1"/>
    <xf numFmtId="0" fontId="74" fillId="0" borderId="0" xfId="0" quotePrefix="1" applyFont="1"/>
    <xf numFmtId="0" fontId="24" fillId="8" borderId="16" xfId="0" applyFont="1" applyFill="1" applyBorder="1" applyAlignment="1" applyProtection="1">
      <alignment horizontal="left" vertical="center" shrinkToFit="1"/>
      <protection locked="0"/>
    </xf>
    <xf numFmtId="0" fontId="0" fillId="4" borderId="0" xfId="0" applyFill="1"/>
    <xf numFmtId="0" fontId="76" fillId="0" borderId="0" xfId="0" applyFont="1"/>
    <xf numFmtId="0" fontId="13" fillId="4" borderId="0" xfId="0" applyFont="1" applyFill="1"/>
    <xf numFmtId="164" fontId="25" fillId="8" borderId="16" xfId="0" applyNumberFormat="1" applyFont="1" applyFill="1" applyBorder="1" applyAlignment="1" applyProtection="1">
      <alignment horizontal="left" vertical="center" shrinkToFit="1"/>
      <protection locked="0"/>
    </xf>
    <xf numFmtId="0" fontId="25" fillId="8" borderId="16" xfId="0" applyFont="1" applyFill="1" applyBorder="1" applyAlignment="1" applyProtection="1">
      <alignment horizontal="left" vertical="center" shrinkToFit="1"/>
      <protection locked="0"/>
    </xf>
    <xf numFmtId="49" fontId="25" fillId="8" borderId="16" xfId="0" applyNumberFormat="1" applyFont="1" applyFill="1" applyBorder="1" applyAlignment="1" applyProtection="1">
      <alignment horizontal="left" vertical="center" shrinkToFit="1"/>
      <protection locked="0"/>
    </xf>
    <xf numFmtId="0" fontId="68" fillId="8" borderId="16" xfId="0" applyFont="1" applyFill="1" applyBorder="1" applyAlignment="1" applyProtection="1">
      <alignment horizontal="left" vertical="center" shrinkToFit="1"/>
      <protection locked="0"/>
    </xf>
    <xf numFmtId="0" fontId="32" fillId="0" borderId="0" xfId="0" applyFont="1"/>
    <xf numFmtId="0" fontId="20" fillId="0" borderId="132" xfId="0" applyFont="1" applyBorder="1" applyAlignment="1">
      <alignment horizontal="left" vertical="center" wrapText="1"/>
    </xf>
    <xf numFmtId="3" fontId="31" fillId="0" borderId="133" xfId="0" applyNumberFormat="1" applyFont="1" applyBorder="1" applyAlignment="1" applyProtection="1">
      <alignment horizontal="center" vertical="center" wrapText="1"/>
      <protection hidden="1"/>
    </xf>
    <xf numFmtId="3" fontId="31" fillId="0" borderId="134" xfId="0" applyNumberFormat="1" applyFont="1" applyBorder="1" applyAlignment="1" applyProtection="1">
      <alignment horizontal="center" vertical="center" wrapText="1"/>
      <protection hidden="1"/>
    </xf>
    <xf numFmtId="3" fontId="31" fillId="0" borderId="135" xfId="0" applyNumberFormat="1" applyFont="1" applyBorder="1" applyAlignment="1" applyProtection="1">
      <alignment horizontal="center" vertical="center" wrapText="1"/>
      <protection hidden="1"/>
    </xf>
    <xf numFmtId="3" fontId="31" fillId="0" borderId="136" xfId="0" applyNumberFormat="1" applyFont="1" applyBorder="1" applyAlignment="1" applyProtection="1">
      <alignment horizontal="center" vertical="center" wrapText="1"/>
      <protection hidden="1"/>
    </xf>
    <xf numFmtId="3" fontId="31" fillId="0" borderId="138" xfId="0" applyNumberFormat="1" applyFont="1" applyBorder="1" applyAlignment="1" applyProtection="1">
      <alignment horizontal="center" vertical="center" wrapText="1"/>
      <protection hidden="1"/>
    </xf>
    <xf numFmtId="3" fontId="31" fillId="0" borderId="139" xfId="0" applyNumberFormat="1" applyFont="1" applyBorder="1" applyAlignment="1" applyProtection="1">
      <alignment horizontal="center" vertical="center" wrapText="1"/>
      <protection hidden="1"/>
    </xf>
    <xf numFmtId="3" fontId="31" fillId="0" borderId="140" xfId="0" applyNumberFormat="1" applyFont="1" applyBorder="1" applyAlignment="1" applyProtection="1">
      <alignment horizontal="center" vertical="center" wrapText="1"/>
      <protection hidden="1"/>
    </xf>
    <xf numFmtId="3" fontId="31" fillId="0" borderId="141" xfId="0" applyNumberFormat="1" applyFont="1" applyBorder="1" applyAlignment="1" applyProtection="1">
      <alignment horizontal="center" vertical="center" wrapText="1"/>
      <protection hidden="1"/>
    </xf>
    <xf numFmtId="3" fontId="41" fillId="0" borderId="0" xfId="0" applyNumberFormat="1" applyFont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left"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78" fillId="0" borderId="0" xfId="0" applyFont="1" applyAlignment="1" applyProtection="1">
      <alignment vertical="center"/>
      <protection hidden="1"/>
    </xf>
    <xf numFmtId="0" fontId="44" fillId="0" borderId="0" xfId="0" applyFont="1" applyAlignment="1" applyProtection="1">
      <alignment vertical="center"/>
      <protection hidden="1"/>
    </xf>
    <xf numFmtId="0" fontId="79" fillId="0" borderId="0" xfId="0" applyFont="1" applyAlignment="1">
      <alignment vertical="center"/>
    </xf>
    <xf numFmtId="0" fontId="58" fillId="0" borderId="13" xfId="0" applyFont="1" applyBorder="1" applyAlignment="1" applyProtection="1">
      <alignment horizontal="center" wrapText="1"/>
      <protection hidden="1"/>
    </xf>
    <xf numFmtId="0" fontId="58" fillId="0" borderId="35" xfId="0" applyFont="1" applyBorder="1" applyAlignment="1" applyProtection="1">
      <alignment horizontal="center" wrapText="1"/>
      <protection hidden="1"/>
    </xf>
    <xf numFmtId="0" fontId="58" fillId="0" borderId="6" xfId="0" applyFont="1" applyBorder="1" applyAlignment="1" applyProtection="1">
      <alignment horizontal="center" wrapText="1"/>
      <protection hidden="1"/>
    </xf>
    <xf numFmtId="0" fontId="58" fillId="0" borderId="37" xfId="0" applyFont="1" applyBorder="1" applyAlignment="1" applyProtection="1">
      <alignment horizontal="center" wrapText="1"/>
      <protection hidden="1"/>
    </xf>
    <xf numFmtId="0" fontId="58" fillId="0" borderId="50" xfId="0" applyFont="1" applyBorder="1" applyAlignment="1" applyProtection="1">
      <alignment horizontal="center" wrapText="1"/>
      <protection hidden="1"/>
    </xf>
    <xf numFmtId="0" fontId="58" fillId="0" borderId="81" xfId="0" applyFont="1" applyBorder="1" applyAlignment="1" applyProtection="1">
      <alignment horizontal="center" wrapText="1"/>
      <protection hidden="1"/>
    </xf>
    <xf numFmtId="3" fontId="31" fillId="0" borderId="98" xfId="0" applyNumberFormat="1" applyFont="1" applyBorder="1" applyAlignment="1" applyProtection="1">
      <alignment horizontal="center" vertical="center" shrinkToFit="1"/>
      <protection hidden="1"/>
    </xf>
    <xf numFmtId="3" fontId="31" fillId="0" borderId="51" xfId="0" applyNumberFormat="1" applyFont="1" applyBorder="1" applyAlignment="1" applyProtection="1">
      <alignment horizontal="center" vertical="center" shrinkToFit="1"/>
      <protection hidden="1"/>
    </xf>
    <xf numFmtId="3" fontId="31" fillId="0" borderId="26" xfId="0" applyNumberFormat="1" applyFont="1" applyBorder="1" applyAlignment="1" applyProtection="1">
      <alignment horizontal="center" vertical="center" shrinkToFit="1"/>
      <protection hidden="1"/>
    </xf>
    <xf numFmtId="3" fontId="31" fillId="0" borderId="39" xfId="0" applyNumberFormat="1" applyFont="1" applyBorder="1" applyAlignment="1" applyProtection="1">
      <alignment horizontal="center" vertical="center" shrinkToFit="1"/>
      <protection hidden="1"/>
    </xf>
    <xf numFmtId="3" fontId="31" fillId="0" borderId="124" xfId="0" applyNumberFormat="1" applyFont="1" applyBorder="1" applyAlignment="1" applyProtection="1">
      <alignment horizontal="center" vertical="center" shrinkToFit="1"/>
      <protection hidden="1"/>
    </xf>
    <xf numFmtId="3" fontId="31" fillId="0" borderId="69" xfId="0" applyNumberFormat="1" applyFont="1" applyBorder="1" applyAlignment="1" applyProtection="1">
      <alignment horizontal="center" vertical="center" shrinkToFit="1"/>
      <protection hidden="1"/>
    </xf>
    <xf numFmtId="3" fontId="31" fillId="0" borderId="16" xfId="0" applyNumberFormat="1" applyFont="1" applyBorder="1" applyAlignment="1" applyProtection="1">
      <alignment horizontal="center" vertical="center" shrinkToFit="1"/>
      <protection hidden="1"/>
    </xf>
    <xf numFmtId="3" fontId="31" fillId="0" borderId="18" xfId="0" applyNumberFormat="1" applyFont="1" applyBorder="1" applyAlignment="1" applyProtection="1">
      <alignment horizontal="center" vertical="center" shrinkToFit="1"/>
      <protection hidden="1"/>
    </xf>
    <xf numFmtId="3" fontId="31" fillId="0" borderId="44" xfId="0" applyNumberFormat="1" applyFont="1" applyBorder="1" applyAlignment="1" applyProtection="1">
      <alignment horizontal="center" vertical="center" shrinkToFit="1"/>
      <protection hidden="1"/>
    </xf>
    <xf numFmtId="3" fontId="31" fillId="0" borderId="36" xfId="0" applyNumberFormat="1" applyFont="1" applyBorder="1" applyAlignment="1" applyProtection="1">
      <alignment horizontal="center" vertical="center" shrinkToFit="1"/>
      <protection hidden="1"/>
    </xf>
    <xf numFmtId="3" fontId="31" fillId="0" borderId="62" xfId="0" applyNumberFormat="1" applyFont="1" applyBorder="1" applyAlignment="1" applyProtection="1">
      <alignment horizontal="center" vertical="center" shrinkToFit="1"/>
      <protection hidden="1"/>
    </xf>
    <xf numFmtId="3" fontId="31" fillId="0" borderId="21" xfId="0" applyNumberFormat="1" applyFont="1" applyBorder="1" applyAlignment="1" applyProtection="1">
      <alignment horizontal="center" vertical="center" shrinkToFit="1"/>
      <protection hidden="1"/>
    </xf>
    <xf numFmtId="3" fontId="31" fillId="0" borderId="38" xfId="0" applyNumberFormat="1" applyFont="1" applyBorder="1" applyAlignment="1" applyProtection="1">
      <alignment horizontal="center" vertical="center" shrinkToFit="1"/>
      <protection hidden="1"/>
    </xf>
    <xf numFmtId="0" fontId="71" fillId="0" borderId="0" xfId="0" applyFont="1" applyAlignment="1" applyProtection="1">
      <alignment vertical="center"/>
      <protection hidden="1"/>
    </xf>
    <xf numFmtId="0" fontId="31" fillId="0" borderId="7" xfId="0" applyFont="1" applyBorder="1" applyAlignment="1" applyProtection="1">
      <alignment horizontal="left" vertical="center" indent="2"/>
      <protection hidden="1"/>
    </xf>
    <xf numFmtId="3" fontId="14" fillId="0" borderId="7" xfId="0" applyNumberFormat="1" applyFont="1" applyBorder="1" applyAlignment="1" applyProtection="1">
      <alignment horizontal="center" vertical="center" shrinkToFit="1"/>
      <protection hidden="1"/>
    </xf>
    <xf numFmtId="0" fontId="48" fillId="0" borderId="7" xfId="0" applyFont="1" applyBorder="1" applyAlignment="1" applyProtection="1">
      <alignment horizontal="center" vertical="center" wrapText="1"/>
      <protection hidden="1"/>
    </xf>
    <xf numFmtId="3" fontId="71" fillId="0" borderId="7" xfId="0" applyNumberFormat="1" applyFont="1" applyBorder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vertical="center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80" fillId="0" borderId="0" xfId="0" applyFont="1" applyAlignment="1" applyProtection="1">
      <alignment vertical="center" wrapText="1"/>
      <protection hidden="1"/>
    </xf>
    <xf numFmtId="0" fontId="80" fillId="0" borderId="0" xfId="0" applyFont="1" applyAlignment="1" applyProtection="1">
      <alignment horizontal="center" vertical="center" wrapText="1"/>
      <protection hidden="1"/>
    </xf>
    <xf numFmtId="0" fontId="48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3" fontId="31" fillId="8" borderId="51" xfId="0" applyNumberFormat="1" applyFont="1" applyFill="1" applyBorder="1" applyAlignment="1" applyProtection="1">
      <alignment horizontal="center" vertical="center" shrinkToFit="1"/>
      <protection locked="0"/>
    </xf>
    <xf numFmtId="3" fontId="31" fillId="8" borderId="16" xfId="0" applyNumberFormat="1" applyFont="1" applyFill="1" applyBorder="1" applyAlignment="1" applyProtection="1">
      <alignment horizontal="center" vertical="center" shrinkToFit="1"/>
      <protection locked="0"/>
    </xf>
    <xf numFmtId="3" fontId="31" fillId="8" borderId="62" xfId="0" applyNumberFormat="1" applyFont="1" applyFill="1" applyBorder="1" applyAlignment="1" applyProtection="1">
      <alignment horizontal="center" vertical="center" shrinkToFit="1"/>
      <protection locked="0"/>
    </xf>
    <xf numFmtId="3" fontId="31" fillId="8" borderId="52" xfId="0" applyNumberFormat="1" applyFont="1" applyFill="1" applyBorder="1" applyAlignment="1" applyProtection="1">
      <alignment horizontal="center" vertical="center" shrinkToFit="1"/>
      <protection locked="0"/>
    </xf>
    <xf numFmtId="3" fontId="31" fillId="8" borderId="70" xfId="0" applyNumberFormat="1" applyFont="1" applyFill="1" applyBorder="1" applyAlignment="1" applyProtection="1">
      <alignment horizontal="center" vertical="center" shrinkToFit="1"/>
      <protection locked="0"/>
    </xf>
    <xf numFmtId="3" fontId="31" fillId="8" borderId="122" xfId="0" applyNumberFormat="1" applyFont="1" applyFill="1" applyBorder="1" applyAlignment="1" applyProtection="1">
      <alignment horizontal="center" vertical="center" shrinkToFit="1"/>
      <protection locked="0"/>
    </xf>
    <xf numFmtId="3" fontId="31" fillId="8" borderId="26" xfId="0" applyNumberFormat="1" applyFont="1" applyFill="1" applyBorder="1" applyAlignment="1" applyProtection="1">
      <alignment horizontal="center" vertical="center" shrinkToFit="1"/>
      <protection locked="0"/>
    </xf>
    <xf numFmtId="3" fontId="31" fillId="8" borderId="18" xfId="0" applyNumberFormat="1" applyFont="1" applyFill="1" applyBorder="1" applyAlignment="1" applyProtection="1">
      <alignment horizontal="center" vertical="center" shrinkToFit="1"/>
      <protection locked="0"/>
    </xf>
    <xf numFmtId="3" fontId="31" fillId="8" borderId="21" xfId="0" applyNumberFormat="1" applyFont="1" applyFill="1" applyBorder="1" applyAlignment="1" applyProtection="1">
      <alignment horizontal="center" vertical="center" shrinkToFit="1"/>
      <protection locked="0"/>
    </xf>
    <xf numFmtId="3" fontId="31" fillId="8" borderId="42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14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45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0" xfId="0" applyNumberFormat="1" applyFont="1" applyFill="1" applyAlignment="1" applyProtection="1">
      <alignment horizontal="center" vertical="center" wrapText="1"/>
      <protection locked="0"/>
    </xf>
    <xf numFmtId="3" fontId="31" fillId="8" borderId="16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18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43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1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40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120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70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41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139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140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58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61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142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73" xfId="0" applyNumberFormat="1" applyFont="1" applyFill="1" applyBorder="1" applyAlignment="1" applyProtection="1">
      <alignment horizontal="center" vertical="center" wrapText="1"/>
      <protection locked="0"/>
    </xf>
    <xf numFmtId="3" fontId="31" fillId="0" borderId="143" xfId="0" applyNumberFormat="1" applyFont="1" applyBorder="1" applyAlignment="1" applyProtection="1">
      <alignment horizontal="center" vertical="center" wrapText="1"/>
      <protection hidden="1"/>
    </xf>
    <xf numFmtId="3" fontId="31" fillId="0" borderId="144" xfId="0" applyNumberFormat="1" applyFont="1" applyBorder="1" applyAlignment="1" applyProtection="1">
      <alignment horizontal="center" vertical="center" wrapText="1"/>
      <protection hidden="1"/>
    </xf>
    <xf numFmtId="3" fontId="31" fillId="0" borderId="145" xfId="0" applyNumberFormat="1" applyFont="1" applyBorder="1" applyAlignment="1" applyProtection="1">
      <alignment horizontal="center" vertical="center" wrapText="1"/>
      <protection hidden="1"/>
    </xf>
    <xf numFmtId="0" fontId="71" fillId="0" borderId="0" xfId="0" applyFont="1"/>
    <xf numFmtId="0" fontId="82" fillId="0" borderId="0" xfId="0" applyFont="1"/>
    <xf numFmtId="0" fontId="71" fillId="0" borderId="0" xfId="0" applyFont="1" applyAlignment="1">
      <alignment vertical="center"/>
    </xf>
    <xf numFmtId="0" fontId="70" fillId="0" borderId="0" xfId="0" applyFont="1" applyAlignment="1">
      <alignment horizontal="left" indent="2"/>
    </xf>
    <xf numFmtId="0" fontId="70" fillId="0" borderId="0" xfId="0" applyFont="1" applyAlignment="1">
      <alignment wrapText="1"/>
    </xf>
    <xf numFmtId="0" fontId="70" fillId="0" borderId="0" xfId="0" applyFont="1"/>
    <xf numFmtId="0" fontId="70" fillId="0" borderId="0" xfId="0" applyFont="1" applyAlignment="1">
      <alignment horizontal="left" wrapText="1" indent="2"/>
    </xf>
    <xf numFmtId="0" fontId="29" fillId="8" borderId="21" xfId="0" applyFont="1" applyFill="1" applyBorder="1" applyAlignment="1" applyProtection="1">
      <alignment horizontal="left" vertical="center" wrapText="1" indent="1"/>
      <protection locked="0"/>
    </xf>
    <xf numFmtId="0" fontId="31" fillId="8" borderId="62" xfId="0" applyFont="1" applyFill="1" applyBorder="1" applyAlignment="1" applyProtection="1">
      <alignment horizontal="center" vertical="center" wrapText="1"/>
      <protection locked="0"/>
    </xf>
    <xf numFmtId="0" fontId="31" fillId="8" borderId="21" xfId="0" applyFont="1" applyFill="1" applyBorder="1" applyAlignment="1" applyProtection="1">
      <alignment horizontal="center" vertical="center" wrapText="1"/>
      <protection locked="0"/>
    </xf>
    <xf numFmtId="0" fontId="31" fillId="8" borderId="45" xfId="0" applyFont="1" applyFill="1" applyBorder="1" applyAlignment="1" applyProtection="1">
      <alignment horizontal="center" vertical="center" wrapText="1"/>
      <protection locked="0"/>
    </xf>
    <xf numFmtId="0" fontId="31" fillId="8" borderId="0" xfId="0" applyFont="1" applyFill="1" applyAlignment="1" applyProtection="1">
      <alignment horizontal="center" vertical="center" wrapText="1"/>
      <protection locked="0"/>
    </xf>
    <xf numFmtId="0" fontId="31" fillId="8" borderId="16" xfId="0" applyFont="1" applyFill="1" applyBorder="1" applyAlignment="1" applyProtection="1">
      <alignment horizontal="center" vertical="center" wrapText="1"/>
      <protection locked="0"/>
    </xf>
    <xf numFmtId="0" fontId="31" fillId="8" borderId="18" xfId="0" applyFont="1" applyFill="1" applyBorder="1" applyAlignment="1" applyProtection="1">
      <alignment horizontal="center" vertical="center" wrapText="1"/>
      <protection locked="0"/>
    </xf>
    <xf numFmtId="3" fontId="31" fillId="8" borderId="51" xfId="0" applyNumberFormat="1" applyFont="1" applyFill="1" applyBorder="1" applyAlignment="1" applyProtection="1">
      <alignment horizontal="center" vertical="center" wrapText="1"/>
      <protection locked="0" hidden="1"/>
    </xf>
    <xf numFmtId="3" fontId="31" fillId="8" borderId="52" xfId="0" applyNumberFormat="1" applyFont="1" applyFill="1" applyBorder="1" applyAlignment="1" applyProtection="1">
      <alignment horizontal="center" vertical="center" wrapText="1"/>
      <protection locked="0" hidden="1"/>
    </xf>
    <xf numFmtId="3" fontId="31" fillId="8" borderId="54" xfId="0" applyNumberFormat="1" applyFont="1" applyFill="1" applyBorder="1" applyAlignment="1" applyProtection="1">
      <alignment horizontal="center" vertical="center" wrapText="1"/>
      <protection locked="0" hidden="1"/>
    </xf>
    <xf numFmtId="3" fontId="45" fillId="8" borderId="45" xfId="0" applyNumberFormat="1" applyFont="1" applyFill="1" applyBorder="1" applyAlignment="1" applyProtection="1">
      <alignment horizontal="center" vertical="center" wrapText="1"/>
      <protection locked="0"/>
    </xf>
    <xf numFmtId="3" fontId="45" fillId="8" borderId="120" xfId="0" applyNumberFormat="1" applyFont="1" applyFill="1" applyBorder="1" applyAlignment="1" applyProtection="1">
      <alignment horizontal="center" vertical="center" wrapText="1"/>
      <protection locked="0"/>
    </xf>
    <xf numFmtId="3" fontId="45" fillId="8" borderId="16" xfId="0" applyNumberFormat="1" applyFont="1" applyFill="1" applyBorder="1" applyAlignment="1" applyProtection="1">
      <alignment horizontal="center" vertical="center" wrapText="1"/>
      <protection locked="0"/>
    </xf>
    <xf numFmtId="3" fontId="45" fillId="8" borderId="70" xfId="0" applyNumberFormat="1" applyFont="1" applyFill="1" applyBorder="1" applyAlignment="1" applyProtection="1">
      <alignment horizontal="center" vertical="center" wrapText="1"/>
      <protection locked="0"/>
    </xf>
    <xf numFmtId="3" fontId="45" fillId="8" borderId="58" xfId="0" applyNumberFormat="1" applyFont="1" applyFill="1" applyBorder="1" applyAlignment="1" applyProtection="1">
      <alignment horizontal="center" vertical="center" wrapText="1"/>
      <protection locked="0"/>
    </xf>
    <xf numFmtId="3" fontId="45" fillId="8" borderId="73" xfId="0" applyNumberFormat="1" applyFont="1" applyFill="1" applyBorder="1" applyAlignment="1" applyProtection="1">
      <alignment horizontal="center" vertical="center" wrapText="1"/>
      <protection locked="0"/>
    </xf>
    <xf numFmtId="3" fontId="45" fillId="8" borderId="121" xfId="0" applyNumberFormat="1" applyFont="1" applyFill="1" applyBorder="1" applyAlignment="1" applyProtection="1">
      <alignment horizontal="center" vertical="center" wrapText="1"/>
      <protection locked="0"/>
    </xf>
    <xf numFmtId="3" fontId="45" fillId="8" borderId="17" xfId="0" applyNumberFormat="1" applyFont="1" applyFill="1" applyBorder="1" applyAlignment="1" applyProtection="1">
      <alignment horizontal="center" vertical="center" wrapText="1"/>
      <protection locked="0"/>
    </xf>
    <xf numFmtId="3" fontId="45" fillId="8" borderId="8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Border="1" applyAlignment="1">
      <alignment horizontal="left" vertical="center" wrapText="1"/>
    </xf>
    <xf numFmtId="0" fontId="31" fillId="0" borderId="21" xfId="0" applyFont="1" applyBorder="1" applyAlignment="1">
      <alignment vertical="center" wrapText="1"/>
    </xf>
    <xf numFmtId="0" fontId="16" fillId="0" borderId="18" xfId="0" applyFont="1" applyBorder="1" applyAlignment="1">
      <alignment horizontal="left" vertical="center" indent="1"/>
    </xf>
    <xf numFmtId="0" fontId="16" fillId="0" borderId="61" xfId="0" applyFont="1" applyBorder="1" applyAlignment="1">
      <alignment horizontal="left" vertical="center" indent="1"/>
    </xf>
    <xf numFmtId="0" fontId="77" fillId="0" borderId="0" xfId="0" applyFont="1" applyAlignment="1" applyProtection="1">
      <alignment vertical="center"/>
      <protection hidden="1"/>
    </xf>
    <xf numFmtId="0" fontId="31" fillId="8" borderId="70" xfId="0" applyFont="1" applyFill="1" applyBorder="1" applyAlignment="1" applyProtection="1">
      <alignment horizontal="left" vertical="center" shrinkToFit="1"/>
      <protection locked="0"/>
    </xf>
    <xf numFmtId="0" fontId="31" fillId="8" borderId="66" xfId="0" applyFont="1" applyFill="1" applyBorder="1" applyAlignment="1" applyProtection="1">
      <alignment horizontal="center" vertical="center"/>
      <protection locked="0"/>
    </xf>
    <xf numFmtId="0" fontId="31" fillId="8" borderId="16" xfId="0" applyFont="1" applyFill="1" applyBorder="1" applyAlignment="1" applyProtection="1">
      <alignment horizontal="center" vertical="center"/>
      <protection locked="0"/>
    </xf>
    <xf numFmtId="0" fontId="31" fillId="8" borderId="18" xfId="0" applyFont="1" applyFill="1" applyBorder="1" applyAlignment="1" applyProtection="1">
      <alignment horizontal="center" vertical="center"/>
      <protection locked="0"/>
    </xf>
    <xf numFmtId="0" fontId="31" fillId="8" borderId="18" xfId="0" applyFont="1" applyFill="1" applyBorder="1" applyAlignment="1" applyProtection="1">
      <alignment horizontal="left" vertical="center" shrinkToFit="1"/>
      <protection locked="0"/>
    </xf>
    <xf numFmtId="0" fontId="31" fillId="8" borderId="61" xfId="0" applyFont="1" applyFill="1" applyBorder="1" applyAlignment="1" applyProtection="1">
      <alignment horizontal="left" vertical="center" shrinkToFit="1"/>
      <protection locked="0"/>
    </xf>
    <xf numFmtId="0" fontId="31" fillId="8" borderId="68" xfId="0" applyFont="1" applyFill="1" applyBorder="1" applyAlignment="1" applyProtection="1">
      <alignment horizontal="center" vertical="center"/>
      <protection locked="0"/>
    </xf>
    <xf numFmtId="0" fontId="31" fillId="8" borderId="58" xfId="0" applyFont="1" applyFill="1" applyBorder="1" applyAlignment="1" applyProtection="1">
      <alignment horizontal="center" vertical="center"/>
      <protection locked="0"/>
    </xf>
    <xf numFmtId="0" fontId="31" fillId="8" borderId="61" xfId="0" applyFont="1" applyFill="1" applyBorder="1" applyAlignment="1" applyProtection="1">
      <alignment horizontal="center" vertical="center"/>
      <protection locked="0"/>
    </xf>
    <xf numFmtId="0" fontId="31" fillId="8" borderId="53" xfId="0" applyFont="1" applyFill="1" applyBorder="1" applyAlignment="1" applyProtection="1">
      <alignment horizontal="center" vertical="center"/>
      <protection locked="0"/>
    </xf>
    <xf numFmtId="0" fontId="31" fillId="8" borderId="51" xfId="0" applyFont="1" applyFill="1" applyBorder="1" applyAlignment="1" applyProtection="1">
      <alignment horizontal="center" vertical="center"/>
      <protection locked="0"/>
    </xf>
    <xf numFmtId="0" fontId="31" fillId="8" borderId="26" xfId="0" applyFont="1" applyFill="1" applyBorder="1" applyAlignment="1" applyProtection="1">
      <alignment horizontal="center" vertical="center"/>
      <protection locked="0"/>
    </xf>
    <xf numFmtId="0" fontId="44" fillId="8" borderId="16" xfId="0" applyFont="1" applyFill="1" applyBorder="1" applyAlignment="1" applyProtection="1">
      <alignment horizontal="center"/>
      <protection locked="0"/>
    </xf>
    <xf numFmtId="0" fontId="44" fillId="8" borderId="39" xfId="0" applyFont="1" applyFill="1" applyBorder="1" applyAlignment="1" applyProtection="1">
      <alignment horizontal="center" vertical="center" wrapText="1"/>
      <protection locked="0"/>
    </xf>
    <xf numFmtId="0" fontId="44" fillId="8" borderId="99" xfId="0" applyFont="1" applyFill="1" applyBorder="1" applyAlignment="1" applyProtection="1">
      <alignment horizontal="center" vertical="center" wrapText="1"/>
      <protection locked="0"/>
    </xf>
    <xf numFmtId="0" fontId="44" fillId="8" borderId="51" xfId="0" applyFont="1" applyFill="1" applyBorder="1" applyAlignment="1" applyProtection="1">
      <alignment horizontal="center" vertical="center" wrapText="1"/>
      <protection locked="0"/>
    </xf>
    <xf numFmtId="0" fontId="44" fillId="8" borderId="25" xfId="0" applyFont="1" applyFill="1" applyBorder="1" applyAlignment="1" applyProtection="1">
      <alignment horizontal="center" vertical="center" wrapText="1"/>
      <protection locked="0"/>
    </xf>
    <xf numFmtId="0" fontId="44" fillId="8" borderId="16" xfId="0" applyFont="1" applyFill="1" applyBorder="1" applyAlignment="1" applyProtection="1">
      <alignment horizontal="center" vertical="center" wrapText="1"/>
      <protection locked="0"/>
    </xf>
    <xf numFmtId="0" fontId="44" fillId="8" borderId="17" xfId="0" applyFont="1" applyFill="1" applyBorder="1" applyAlignment="1" applyProtection="1">
      <alignment horizontal="center" vertical="center" wrapText="1"/>
      <protection locked="0"/>
    </xf>
    <xf numFmtId="0" fontId="44" fillId="8" borderId="46" xfId="0" applyFont="1" applyFill="1" applyBorder="1" applyAlignment="1" applyProtection="1">
      <alignment horizontal="center" vertical="center" wrapText="1"/>
      <protection locked="0"/>
    </xf>
    <xf numFmtId="0" fontId="44" fillId="8" borderId="48" xfId="0" applyFont="1" applyFill="1" applyBorder="1" applyAlignment="1" applyProtection="1">
      <alignment horizontal="center" vertical="center" wrapText="1"/>
      <protection locked="0"/>
    </xf>
    <xf numFmtId="0" fontId="44" fillId="8" borderId="16" xfId="0" applyFont="1" applyFill="1" applyBorder="1" applyAlignment="1" applyProtection="1">
      <alignment horizontal="center" vertical="center"/>
      <protection locked="0"/>
    </xf>
    <xf numFmtId="3" fontId="31" fillId="8" borderId="44" xfId="0" applyNumberFormat="1" applyFont="1" applyFill="1" applyBorder="1" applyAlignment="1" applyProtection="1">
      <alignment horizontal="center" vertical="center" wrapText="1"/>
      <protection locked="0" hidden="1"/>
    </xf>
    <xf numFmtId="3" fontId="31" fillId="8" borderId="16" xfId="0" applyNumberFormat="1" applyFont="1" applyFill="1" applyBorder="1" applyAlignment="1" applyProtection="1">
      <alignment horizontal="center" vertical="center" wrapText="1"/>
      <protection locked="0" hidden="1"/>
    </xf>
    <xf numFmtId="3" fontId="31" fillId="8" borderId="17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68" xfId="0" applyNumberFormat="1" applyFont="1" applyFill="1" applyBorder="1" applyAlignment="1" applyProtection="1">
      <alignment horizontal="center" vertical="center" wrapText="1"/>
      <protection locked="0" hidden="1"/>
    </xf>
    <xf numFmtId="3" fontId="31" fillId="8" borderId="58" xfId="0" applyNumberFormat="1" applyFont="1" applyFill="1" applyBorder="1" applyAlignment="1" applyProtection="1">
      <alignment horizontal="center" vertical="center" wrapText="1"/>
      <protection locked="0" hidden="1"/>
    </xf>
    <xf numFmtId="3" fontId="31" fillId="8" borderId="86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93" xfId="0" applyNumberFormat="1" applyFont="1" applyFill="1" applyBorder="1" applyAlignment="1" applyProtection="1">
      <alignment horizontal="center" vertical="center" wrapText="1"/>
      <protection locked="0" hidden="1"/>
    </xf>
    <xf numFmtId="3" fontId="31" fillId="8" borderId="62" xfId="0" applyNumberFormat="1" applyFont="1" applyFill="1" applyBorder="1" applyAlignment="1" applyProtection="1">
      <alignment horizontal="center" vertical="center" wrapText="1"/>
      <protection locked="0" hidden="1"/>
    </xf>
    <xf numFmtId="3" fontId="31" fillId="8" borderId="62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38" xfId="0" applyNumberFormat="1" applyFont="1" applyFill="1" applyBorder="1" applyAlignment="1" applyProtection="1">
      <alignment horizontal="center" vertical="center" wrapText="1"/>
      <protection locked="0" hidden="1"/>
    </xf>
    <xf numFmtId="3" fontId="31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66" xfId="0" applyNumberFormat="1" applyFont="1" applyFill="1" applyBorder="1" applyAlignment="1" applyProtection="1">
      <alignment horizontal="center" vertical="center" wrapText="1"/>
      <protection locked="0" hidden="1"/>
    </xf>
    <xf numFmtId="3" fontId="31" fillId="8" borderId="89" xfId="0" applyNumberFormat="1" applyFont="1" applyFill="1" applyBorder="1" applyAlignment="1" applyProtection="1">
      <alignment horizontal="center" vertical="center" wrapText="1"/>
      <protection locked="0" hidden="1"/>
    </xf>
    <xf numFmtId="3" fontId="31" fillId="8" borderId="90" xfId="0" applyNumberFormat="1" applyFont="1" applyFill="1" applyBorder="1" applyAlignment="1" applyProtection="1">
      <alignment horizontal="center" vertical="center" wrapText="1"/>
      <protection locked="0" hidden="1"/>
    </xf>
    <xf numFmtId="3" fontId="31" fillId="8" borderId="90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91" xfId="0" applyNumberFormat="1" applyFont="1" applyFill="1" applyBorder="1" applyAlignment="1" applyProtection="1">
      <alignment horizontal="center" vertical="center" wrapText="1"/>
      <protection locked="0"/>
    </xf>
    <xf numFmtId="0" fontId="58" fillId="8" borderId="16" xfId="0" applyFont="1" applyFill="1" applyBorder="1" applyAlignment="1" applyProtection="1">
      <alignment horizontal="center" vertical="center"/>
      <protection locked="0"/>
    </xf>
    <xf numFmtId="3" fontId="31" fillId="8" borderId="124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19" xfId="0" applyNumberFormat="1" applyFont="1" applyFill="1" applyBorder="1" applyAlignment="1" applyProtection="1">
      <alignment horizontal="center" vertical="center" wrapText="1"/>
      <protection locked="0" hidden="1"/>
    </xf>
    <xf numFmtId="0" fontId="44" fillId="0" borderId="75" xfId="0" applyFont="1" applyBorder="1" applyAlignment="1">
      <alignment horizontal="left" vertical="center" wrapText="1" indent="2"/>
    </xf>
    <xf numFmtId="0" fontId="44" fillId="0" borderId="75" xfId="0" applyFont="1" applyBorder="1" applyAlignment="1">
      <alignment horizontal="left" vertical="center" wrapText="1" indent="9"/>
    </xf>
    <xf numFmtId="0" fontId="44" fillId="0" borderId="19" xfId="0" applyFont="1" applyBorder="1" applyAlignment="1">
      <alignment horizontal="left" vertical="center" wrapText="1" indent="2"/>
    </xf>
    <xf numFmtId="0" fontId="26" fillId="0" borderId="19" xfId="0" applyFont="1" applyBorder="1" applyAlignment="1">
      <alignment horizontal="left" vertical="center" wrapText="1" indent="4"/>
    </xf>
    <xf numFmtId="0" fontId="44" fillId="0" borderId="7" xfId="0" applyFont="1" applyBorder="1" applyAlignment="1">
      <alignment horizontal="left" vertical="center" wrapText="1" indent="9"/>
    </xf>
    <xf numFmtId="3" fontId="31" fillId="8" borderId="146" xfId="0" applyNumberFormat="1" applyFont="1" applyFill="1" applyBorder="1" applyAlignment="1" applyProtection="1">
      <alignment horizontal="center" vertical="center" wrapText="1"/>
      <protection locked="0" hidden="1"/>
    </xf>
    <xf numFmtId="3" fontId="31" fillId="8" borderId="147" xfId="0" applyNumberFormat="1" applyFont="1" applyFill="1" applyBorder="1" applyAlignment="1" applyProtection="1">
      <alignment horizontal="center" vertical="center" wrapText="1"/>
      <protection locked="0" hidden="1"/>
    </xf>
    <xf numFmtId="3" fontId="31" fillId="8" borderId="148" xfId="0" applyNumberFormat="1" applyFont="1" applyFill="1" applyBorder="1" applyAlignment="1" applyProtection="1">
      <alignment horizontal="center" vertical="center" wrapText="1"/>
      <protection locked="0" hidden="1"/>
    </xf>
    <xf numFmtId="0" fontId="26" fillId="0" borderId="123" xfId="0" applyFont="1" applyBorder="1" applyAlignment="1">
      <alignment horizontal="left" vertical="center" wrapText="1" indent="4"/>
    </xf>
    <xf numFmtId="3" fontId="31" fillId="8" borderId="73" xfId="0" applyNumberFormat="1" applyFont="1" applyFill="1" applyBorder="1" applyAlignment="1" applyProtection="1">
      <alignment horizontal="center" vertical="center" wrapText="1"/>
      <protection locked="0" hidden="1"/>
    </xf>
    <xf numFmtId="3" fontId="31" fillId="8" borderId="126" xfId="0" applyNumberFormat="1" applyFont="1" applyFill="1" applyBorder="1" applyAlignment="1" applyProtection="1">
      <alignment horizontal="center" vertical="center" wrapText="1"/>
      <protection locked="0" hidden="1"/>
    </xf>
    <xf numFmtId="3" fontId="31" fillId="8" borderId="63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125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7" xfId="0" applyNumberFormat="1" applyFont="1" applyFill="1" applyBorder="1" applyAlignment="1" applyProtection="1">
      <alignment horizontal="center" vertical="center" wrapText="1"/>
      <protection locked="0"/>
    </xf>
    <xf numFmtId="3" fontId="31" fillId="8" borderId="46" xfId="0" applyNumberFormat="1" applyFont="1" applyFill="1" applyBorder="1" applyAlignment="1" applyProtection="1">
      <alignment horizontal="center" vertical="center"/>
      <protection locked="0" hidden="1"/>
    </xf>
    <xf numFmtId="3" fontId="31" fillId="8" borderId="50" xfId="0" applyNumberFormat="1" applyFont="1" applyFill="1" applyBorder="1" applyAlignment="1" applyProtection="1">
      <alignment horizontal="center" vertical="center" wrapText="1"/>
      <protection locked="0" hidden="1"/>
    </xf>
    <xf numFmtId="3" fontId="31" fillId="8" borderId="49" xfId="0" applyNumberFormat="1" applyFont="1" applyFill="1" applyBorder="1" applyAlignment="1" applyProtection="1">
      <alignment horizontal="center" vertical="center" wrapText="1"/>
      <protection locked="0" hidden="1"/>
    </xf>
    <xf numFmtId="3" fontId="31" fillId="8" borderId="25" xfId="0" applyNumberFormat="1" applyFont="1" applyFill="1" applyBorder="1" applyAlignment="1" applyProtection="1">
      <alignment horizontal="center" vertical="center" wrapText="1"/>
      <protection locked="0" hidden="1"/>
    </xf>
    <xf numFmtId="3" fontId="31" fillId="8" borderId="48" xfId="0" applyNumberFormat="1" applyFont="1" applyFill="1" applyBorder="1" applyAlignment="1" applyProtection="1">
      <alignment horizontal="center" vertical="center" wrapText="1"/>
      <protection locked="0" hidden="1"/>
    </xf>
    <xf numFmtId="0" fontId="16" fillId="0" borderId="26" xfId="0" applyFont="1" applyBorder="1" applyAlignment="1">
      <alignment horizontal="left" vertical="center" wrapText="1" indent="2"/>
    </xf>
    <xf numFmtId="0" fontId="16" fillId="0" borderId="6" xfId="0" applyFont="1" applyBorder="1" applyAlignment="1">
      <alignment horizontal="left" vertical="center" wrapText="1" indent="2"/>
    </xf>
    <xf numFmtId="0" fontId="44" fillId="0" borderId="7" xfId="0" applyFont="1" applyBorder="1" applyAlignment="1">
      <alignment horizontal="left" vertical="center" wrapText="1" indent="1"/>
    </xf>
    <xf numFmtId="0" fontId="44" fillId="0" borderId="61" xfId="0" applyFont="1" applyBorder="1" applyAlignment="1">
      <alignment horizontal="left" vertical="center" wrapText="1" indent="1"/>
    </xf>
    <xf numFmtId="0" fontId="44" fillId="0" borderId="26" xfId="0" applyFont="1" applyBorder="1" applyAlignment="1" applyProtection="1">
      <alignment horizontal="left" vertical="center" wrapText="1" indent="1"/>
      <protection hidden="1"/>
    </xf>
    <xf numFmtId="0" fontId="44" fillId="0" borderId="18" xfId="0" applyFont="1" applyBorder="1" applyAlignment="1" applyProtection="1">
      <alignment horizontal="left" vertical="center" wrapText="1" indent="1"/>
      <protection hidden="1"/>
    </xf>
    <xf numFmtId="0" fontId="25" fillId="0" borderId="18" xfId="0" applyFont="1" applyBorder="1" applyAlignment="1" applyProtection="1">
      <alignment horizontal="left" vertical="center" shrinkToFit="1"/>
      <protection hidden="1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/>
    </xf>
    <xf numFmtId="0" fontId="28" fillId="3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28" fillId="3" borderId="0" xfId="0" applyFont="1" applyFill="1" applyAlignment="1" applyProtection="1">
      <alignment horizontal="center"/>
      <protection hidden="1"/>
    </xf>
    <xf numFmtId="0" fontId="44" fillId="0" borderId="137" xfId="0" quotePrefix="1" applyFont="1" applyBorder="1" applyAlignment="1">
      <alignment horizontal="left" vertical="center" wrapText="1" indent="2"/>
    </xf>
    <xf numFmtId="0" fontId="44" fillId="0" borderId="85" xfId="0" quotePrefix="1" applyFont="1" applyBorder="1" applyAlignment="1">
      <alignment horizontal="left" vertical="center" wrapText="1" indent="2"/>
    </xf>
    <xf numFmtId="0" fontId="44" fillId="0" borderId="21" xfId="0" applyFont="1" applyBorder="1" applyAlignment="1" applyProtection="1">
      <alignment horizontal="left" vertical="center" wrapText="1" indent="1"/>
      <protection hidden="1"/>
    </xf>
    <xf numFmtId="0" fontId="20" fillId="0" borderId="115" xfId="0" applyFont="1" applyBorder="1" applyAlignment="1">
      <alignment horizontal="left" vertical="center" wrapText="1"/>
    </xf>
    <xf numFmtId="0" fontId="14" fillId="3" borderId="0" xfId="0" applyFont="1" applyFill="1" applyAlignment="1" applyProtection="1">
      <alignment vertical="center"/>
      <protection hidden="1"/>
    </xf>
    <xf numFmtId="0" fontId="31" fillId="0" borderId="0" xfId="0" applyFont="1" applyAlignment="1" applyProtection="1">
      <alignment horizontal="left" wrapText="1"/>
      <protection hidden="1"/>
    </xf>
    <xf numFmtId="0" fontId="44" fillId="0" borderId="53" xfId="0" applyFont="1" applyBorder="1" applyAlignment="1" applyProtection="1">
      <alignment horizontal="center" vertical="center" wrapText="1"/>
      <protection hidden="1"/>
    </xf>
    <xf numFmtId="0" fontId="44" fillId="0" borderId="47" xfId="0" applyFont="1" applyBorder="1" applyAlignment="1" applyProtection="1">
      <alignment horizontal="center" vertical="center" wrapText="1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left" vertical="center" wrapText="1" indent="4"/>
      <protection hidden="1"/>
    </xf>
    <xf numFmtId="0" fontId="44" fillId="0" borderId="0" xfId="0" applyFont="1" applyAlignment="1" applyProtection="1">
      <alignment horizontal="left" vertical="center" wrapText="1"/>
      <protection hidden="1"/>
    </xf>
    <xf numFmtId="0" fontId="55" fillId="0" borderId="0" xfId="0" applyFont="1" applyAlignment="1" applyProtection="1">
      <alignment horizontal="left" indent="2"/>
      <protection hidden="1"/>
    </xf>
    <xf numFmtId="0" fontId="58" fillId="0" borderId="0" xfId="0" applyFont="1" applyAlignment="1" applyProtection="1">
      <alignment horizontal="right" indent="1"/>
      <protection hidden="1"/>
    </xf>
    <xf numFmtId="0" fontId="31" fillId="0" borderId="0" xfId="0" applyFont="1" applyAlignment="1" applyProtection="1">
      <alignment horizontal="center" vertical="center"/>
      <protection locked="0" hidden="1"/>
    </xf>
    <xf numFmtId="0" fontId="58" fillId="0" borderId="0" xfId="0" applyFont="1" applyAlignment="1" applyProtection="1">
      <alignment horizontal="center" vertical="center"/>
      <protection hidden="1"/>
    </xf>
    <xf numFmtId="0" fontId="31" fillId="0" borderId="26" xfId="0" applyFont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justify"/>
      <protection hidden="1"/>
    </xf>
    <xf numFmtId="3" fontId="14" fillId="0" borderId="0" xfId="0" applyNumberFormat="1" applyFont="1" applyProtection="1">
      <protection hidden="1"/>
    </xf>
    <xf numFmtId="0" fontId="41" fillId="0" borderId="0" xfId="0" applyFont="1" applyAlignment="1" applyProtection="1">
      <alignment vertical="center"/>
      <protection hidden="1"/>
    </xf>
    <xf numFmtId="0" fontId="71" fillId="0" borderId="0" xfId="0" applyFont="1" applyProtection="1">
      <protection hidden="1"/>
    </xf>
    <xf numFmtId="3" fontId="45" fillId="0" borderId="116" xfId="0" applyNumberFormat="1" applyFont="1" applyBorder="1" applyAlignment="1" applyProtection="1">
      <alignment horizontal="center" vertical="center" wrapText="1"/>
      <protection hidden="1"/>
    </xf>
    <xf numFmtId="3" fontId="45" fillId="0" borderId="117" xfId="0" applyNumberFormat="1" applyFont="1" applyBorder="1" applyAlignment="1" applyProtection="1">
      <alignment horizontal="center" vertical="center" wrapText="1"/>
      <protection hidden="1"/>
    </xf>
    <xf numFmtId="3" fontId="45" fillId="0" borderId="115" xfId="0" applyNumberFormat="1" applyFont="1" applyBorder="1" applyAlignment="1" applyProtection="1">
      <alignment horizontal="center" vertical="center" wrapText="1"/>
      <protection hidden="1"/>
    </xf>
    <xf numFmtId="3" fontId="45" fillId="0" borderId="78" xfId="0" applyNumberFormat="1" applyFont="1" applyBorder="1" applyAlignment="1" applyProtection="1">
      <alignment horizontal="center" vertical="center" wrapText="1"/>
      <protection hidden="1"/>
    </xf>
    <xf numFmtId="3" fontId="45" fillId="0" borderId="45" xfId="0" applyNumberFormat="1" applyFont="1" applyBorder="1" applyAlignment="1" applyProtection="1">
      <alignment horizontal="center" vertical="center" wrapText="1"/>
      <protection hidden="1"/>
    </xf>
    <xf numFmtId="3" fontId="45" fillId="0" borderId="0" xfId="0" applyNumberFormat="1" applyFont="1" applyAlignment="1" applyProtection="1">
      <alignment horizontal="center" vertical="center" wrapText="1"/>
      <protection hidden="1"/>
    </xf>
    <xf numFmtId="3" fontId="45" fillId="0" borderId="69" xfId="0" applyNumberFormat="1" applyFont="1" applyBorder="1" applyAlignment="1" applyProtection="1">
      <alignment horizontal="center" vertical="center" wrapText="1"/>
      <protection hidden="1"/>
    </xf>
    <xf numFmtId="3" fontId="45" fillId="0" borderId="16" xfId="0" applyNumberFormat="1" applyFont="1" applyBorder="1" applyAlignment="1" applyProtection="1">
      <alignment horizontal="center" vertical="center" wrapText="1"/>
      <protection hidden="1"/>
    </xf>
    <xf numFmtId="3" fontId="45" fillId="0" borderId="18" xfId="0" applyNumberFormat="1" applyFont="1" applyBorder="1" applyAlignment="1" applyProtection="1">
      <alignment horizontal="center" vertical="center" wrapText="1"/>
      <protection hidden="1"/>
    </xf>
    <xf numFmtId="3" fontId="45" fillId="0" borderId="71" xfId="0" applyNumberFormat="1" applyFont="1" applyBorder="1" applyAlignment="1" applyProtection="1">
      <alignment horizontal="center" vertical="center" wrapText="1"/>
      <protection hidden="1"/>
    </xf>
    <xf numFmtId="3" fontId="45" fillId="0" borderId="58" xfId="0" applyNumberFormat="1" applyFont="1" applyBorder="1" applyAlignment="1" applyProtection="1">
      <alignment horizontal="center" vertical="center" wrapText="1"/>
      <protection hidden="1"/>
    </xf>
    <xf numFmtId="3" fontId="45" fillId="0" borderId="61" xfId="0" applyNumberFormat="1" applyFont="1" applyBorder="1" applyAlignment="1" applyProtection="1">
      <alignment horizontal="center" vertical="center" wrapText="1"/>
      <protection hidden="1"/>
    </xf>
    <xf numFmtId="3" fontId="45" fillId="0" borderId="118" xfId="0" applyNumberFormat="1" applyFont="1" applyBorder="1" applyAlignment="1" applyProtection="1">
      <alignment horizontal="center" vertical="center" wrapText="1"/>
      <protection hidden="1"/>
    </xf>
    <xf numFmtId="3" fontId="45" fillId="0" borderId="119" xfId="0" applyNumberFormat="1" applyFont="1" applyBorder="1" applyAlignment="1" applyProtection="1">
      <alignment horizontal="center" vertical="center" wrapText="1"/>
      <protection hidden="1"/>
    </xf>
    <xf numFmtId="3" fontId="45" fillId="0" borderId="34" xfId="0" applyNumberFormat="1" applyFont="1" applyBorder="1" applyAlignment="1" applyProtection="1">
      <alignment horizontal="center" vertical="center" wrapText="1"/>
      <protection hidden="1"/>
    </xf>
    <xf numFmtId="3" fontId="45" fillId="0" borderId="44" xfId="0" applyNumberFormat="1" applyFont="1" applyBorder="1" applyAlignment="1" applyProtection="1">
      <alignment horizontal="center" vertical="center" wrapText="1"/>
      <protection hidden="1"/>
    </xf>
    <xf numFmtId="3" fontId="45" fillId="0" borderId="72" xfId="0" applyNumberFormat="1" applyFont="1" applyBorder="1" applyAlignment="1" applyProtection="1">
      <alignment horizontal="center" vertical="center" wrapText="1"/>
      <protection hidden="1"/>
    </xf>
    <xf numFmtId="0" fontId="31" fillId="0" borderId="16" xfId="0" applyFont="1" applyBorder="1" applyAlignment="1" applyProtection="1">
      <alignment horizontal="center" vertical="center" wrapText="1"/>
      <protection hidden="1"/>
    </xf>
    <xf numFmtId="0" fontId="31" fillId="0" borderId="17" xfId="0" applyFont="1" applyBorder="1" applyAlignment="1" applyProtection="1">
      <alignment horizontal="center" vertical="center" wrapText="1"/>
      <protection hidden="1"/>
    </xf>
    <xf numFmtId="0" fontId="70" fillId="7" borderId="62" xfId="0" applyFont="1" applyFill="1" applyBorder="1" applyAlignment="1" applyProtection="1">
      <alignment horizontal="center" vertical="center" wrapText="1" shrinkToFit="1"/>
      <protection hidden="1"/>
    </xf>
    <xf numFmtId="0" fontId="70" fillId="7" borderId="51" xfId="0" applyFont="1" applyFill="1" applyBorder="1" applyAlignment="1" applyProtection="1">
      <alignment horizontal="center" vertical="center" wrapText="1" shrinkToFit="1"/>
      <protection hidden="1"/>
    </xf>
    <xf numFmtId="0" fontId="30" fillId="0" borderId="20" xfId="0" applyFont="1" applyBorder="1" applyAlignment="1" applyProtection="1">
      <alignment horizontal="left" vertical="center" wrapText="1"/>
      <protection hidden="1"/>
    </xf>
    <xf numFmtId="0" fontId="30" fillId="0" borderId="21" xfId="0" applyFont="1" applyBorder="1" applyAlignment="1" applyProtection="1">
      <alignment horizontal="left" vertical="center" wrapText="1"/>
      <protection hidden="1"/>
    </xf>
    <xf numFmtId="0" fontId="30" fillId="0" borderId="22" xfId="0" applyFont="1" applyBorder="1" applyAlignment="1" applyProtection="1">
      <alignment horizontal="left" vertical="center" wrapText="1"/>
      <protection hidden="1"/>
    </xf>
    <xf numFmtId="0" fontId="30" fillId="0" borderId="23" xfId="0" applyFont="1" applyBorder="1" applyAlignment="1" applyProtection="1">
      <alignment horizontal="left" vertical="center" wrapText="1"/>
      <protection hidden="1"/>
    </xf>
    <xf numFmtId="0" fontId="30" fillId="0" borderId="0" xfId="0" applyFont="1" applyAlignment="1" applyProtection="1">
      <alignment horizontal="left" vertical="center" wrapText="1"/>
      <protection hidden="1"/>
    </xf>
    <xf numFmtId="0" fontId="30" fillId="0" borderId="24" xfId="0" applyFont="1" applyBorder="1" applyAlignment="1" applyProtection="1">
      <alignment horizontal="left" vertical="center" wrapText="1"/>
      <protection hidden="1"/>
    </xf>
    <xf numFmtId="0" fontId="30" fillId="0" borderId="25" xfId="0" applyFont="1" applyBorder="1" applyAlignment="1" applyProtection="1">
      <alignment horizontal="left" vertical="center" wrapText="1"/>
      <protection hidden="1"/>
    </xf>
    <xf numFmtId="0" fontId="30" fillId="0" borderId="26" xfId="0" applyFont="1" applyBorder="1" applyAlignment="1" applyProtection="1">
      <alignment horizontal="left" vertical="center" wrapText="1"/>
      <protection hidden="1"/>
    </xf>
    <xf numFmtId="0" fontId="30" fillId="0" borderId="27" xfId="0" applyFont="1" applyBorder="1" applyAlignment="1" applyProtection="1">
      <alignment horizontal="left" vertical="center" wrapTex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26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8" fillId="0" borderId="0" xfId="0" quotePrefix="1" applyFont="1" applyAlignment="1" applyProtection="1">
      <alignment horizontal="center" vertical="center"/>
      <protection hidden="1"/>
    </xf>
    <xf numFmtId="0" fontId="30" fillId="0" borderId="20" xfId="0" applyFont="1" applyBorder="1" applyAlignment="1" applyProtection="1">
      <alignment horizontal="center" vertical="center" wrapText="1"/>
      <protection hidden="1"/>
    </xf>
    <xf numFmtId="0" fontId="30" fillId="0" borderId="21" xfId="0" applyFont="1" applyBorder="1" applyAlignment="1" applyProtection="1">
      <alignment horizontal="center" vertical="center" wrapText="1"/>
      <protection hidden="1"/>
    </xf>
    <xf numFmtId="0" fontId="30" fillId="0" borderId="22" xfId="0" applyFont="1" applyBorder="1" applyAlignment="1" applyProtection="1">
      <alignment horizontal="center" vertical="center" wrapText="1"/>
      <protection hidden="1"/>
    </xf>
    <xf numFmtId="0" fontId="30" fillId="0" borderId="23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 wrapText="1"/>
      <protection hidden="1"/>
    </xf>
    <xf numFmtId="0" fontId="30" fillId="0" borderId="24" xfId="0" applyFont="1" applyBorder="1" applyAlignment="1" applyProtection="1">
      <alignment horizontal="center" vertical="center" wrapText="1"/>
      <protection hidden="1"/>
    </xf>
    <xf numFmtId="0" fontId="30" fillId="0" borderId="25" xfId="0" applyFont="1" applyBorder="1" applyAlignment="1" applyProtection="1">
      <alignment horizontal="center" vertical="center" wrapText="1"/>
      <protection hidden="1"/>
    </xf>
    <xf numFmtId="0" fontId="30" fillId="0" borderId="26" xfId="0" applyFont="1" applyBorder="1" applyAlignment="1" applyProtection="1">
      <alignment horizontal="center" vertical="center" wrapText="1"/>
      <protection hidden="1"/>
    </xf>
    <xf numFmtId="0" fontId="30" fillId="0" borderId="27" xfId="0" applyFont="1" applyBorder="1" applyAlignment="1" applyProtection="1">
      <alignment horizontal="center" vertical="center" wrapText="1"/>
      <protection hidden="1"/>
    </xf>
    <xf numFmtId="0" fontId="67" fillId="0" borderId="4" xfId="0" applyFont="1" applyBorder="1" applyAlignment="1" applyProtection="1">
      <alignment horizontal="center" vertical="center"/>
      <protection hidden="1"/>
    </xf>
    <xf numFmtId="0" fontId="70" fillId="7" borderId="45" xfId="0" applyFont="1" applyFill="1" applyBorder="1" applyAlignment="1" applyProtection="1">
      <alignment horizontal="center" vertical="center" wrapText="1" shrinkToFit="1"/>
      <protection hidden="1"/>
    </xf>
    <xf numFmtId="0" fontId="44" fillId="8" borderId="20" xfId="0" applyFont="1" applyFill="1" applyBorder="1" applyAlignment="1" applyProtection="1">
      <alignment horizontal="left" vertical="top" wrapText="1"/>
      <protection locked="0"/>
    </xf>
    <xf numFmtId="0" fontId="44" fillId="8" borderId="21" xfId="0" applyFont="1" applyFill="1" applyBorder="1" applyAlignment="1" applyProtection="1">
      <alignment horizontal="left" vertical="top" wrapText="1"/>
      <protection locked="0"/>
    </xf>
    <xf numFmtId="0" fontId="44" fillId="8" borderId="22" xfId="0" applyFont="1" applyFill="1" applyBorder="1" applyAlignment="1" applyProtection="1">
      <alignment horizontal="left" vertical="top" wrapText="1"/>
      <protection locked="0"/>
    </xf>
    <xf numFmtId="0" fontId="44" fillId="8" borderId="23" xfId="0" applyFont="1" applyFill="1" applyBorder="1" applyAlignment="1" applyProtection="1">
      <alignment horizontal="left" vertical="top" wrapText="1"/>
      <protection locked="0"/>
    </xf>
    <xf numFmtId="0" fontId="44" fillId="8" borderId="0" xfId="0" applyFont="1" applyFill="1" applyAlignment="1" applyProtection="1">
      <alignment horizontal="left" vertical="top" wrapText="1"/>
      <protection locked="0"/>
    </xf>
    <xf numFmtId="0" fontId="44" fillId="8" borderId="24" xfId="0" applyFont="1" applyFill="1" applyBorder="1" applyAlignment="1" applyProtection="1">
      <alignment horizontal="left" vertical="top" wrapText="1"/>
      <protection locked="0"/>
    </xf>
    <xf numFmtId="0" fontId="44" fillId="8" borderId="25" xfId="0" applyFont="1" applyFill="1" applyBorder="1" applyAlignment="1" applyProtection="1">
      <alignment horizontal="left" vertical="top" wrapText="1"/>
      <protection locked="0"/>
    </xf>
    <xf numFmtId="0" fontId="44" fillId="8" borderId="26" xfId="0" applyFont="1" applyFill="1" applyBorder="1" applyAlignment="1" applyProtection="1">
      <alignment horizontal="left" vertical="top" wrapText="1"/>
      <protection locked="0"/>
    </xf>
    <xf numFmtId="0" fontId="44" fillId="8" borderId="27" xfId="0" applyFont="1" applyFill="1" applyBorder="1" applyAlignment="1" applyProtection="1">
      <alignment horizontal="left" vertical="top" wrapText="1"/>
      <protection locked="0"/>
    </xf>
    <xf numFmtId="0" fontId="20" fillId="0" borderId="2" xfId="0" applyFont="1" applyBorder="1" applyAlignment="1">
      <alignment horizontal="left" vertical="center" wrapText="1" indent="1"/>
    </xf>
    <xf numFmtId="0" fontId="20" fillId="0" borderId="9" xfId="0" applyFont="1" applyBorder="1" applyAlignment="1">
      <alignment horizontal="left" vertical="center" wrapText="1" indent="1"/>
    </xf>
    <xf numFmtId="0" fontId="20" fillId="0" borderId="3" xfId="0" applyFont="1" applyBorder="1" applyAlignment="1">
      <alignment horizontal="left" vertical="center" wrapText="1" indent="1"/>
    </xf>
    <xf numFmtId="0" fontId="20" fillId="0" borderId="10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29" fillId="0" borderId="7" xfId="0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29" fillId="0" borderId="30" xfId="0" applyFont="1" applyBorder="1" applyAlignment="1">
      <alignment horizontal="center" wrapText="1"/>
    </xf>
    <xf numFmtId="0" fontId="29" fillId="0" borderId="31" xfId="0" applyFont="1" applyBorder="1" applyAlignment="1">
      <alignment horizontal="center" wrapText="1"/>
    </xf>
    <xf numFmtId="0" fontId="29" fillId="0" borderId="32" xfId="0" applyFont="1" applyBorder="1" applyAlignment="1">
      <alignment horizontal="center" wrapText="1"/>
    </xf>
    <xf numFmtId="0" fontId="51" fillId="0" borderId="29" xfId="0" applyFont="1" applyBorder="1" applyAlignment="1">
      <alignment horizontal="center" wrapText="1"/>
    </xf>
    <xf numFmtId="0" fontId="51" fillId="0" borderId="12" xfId="0" applyFont="1" applyBorder="1" applyAlignment="1">
      <alignment horizontal="center" wrapText="1"/>
    </xf>
    <xf numFmtId="0" fontId="51" fillId="0" borderId="82" xfId="0" applyFont="1" applyBorder="1" applyAlignment="1">
      <alignment horizontal="center" wrapText="1"/>
    </xf>
    <xf numFmtId="0" fontId="51" fillId="0" borderId="83" xfId="0" applyFont="1" applyBorder="1" applyAlignment="1">
      <alignment horizontal="center" wrapText="1"/>
    </xf>
    <xf numFmtId="0" fontId="51" fillId="0" borderId="84" xfId="0" applyFont="1" applyBorder="1" applyAlignment="1">
      <alignment horizontal="center" wrapText="1"/>
    </xf>
    <xf numFmtId="0" fontId="51" fillId="0" borderId="33" xfId="0" applyFont="1" applyBorder="1" applyAlignment="1">
      <alignment horizontal="center" wrapText="1"/>
    </xf>
    <xf numFmtId="0" fontId="47" fillId="0" borderId="0" xfId="0" applyFont="1" applyAlignment="1" applyProtection="1">
      <alignment horizontal="center" vertical="center" wrapText="1"/>
      <protection hidden="1"/>
    </xf>
    <xf numFmtId="0" fontId="27" fillId="0" borderId="7" xfId="0" applyFont="1" applyBorder="1" applyAlignment="1" applyProtection="1">
      <alignment horizontal="left"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0" fontId="27" fillId="0" borderId="6" xfId="0" applyFont="1" applyBorder="1" applyAlignment="1" applyProtection="1">
      <alignment horizontal="left" vertical="center" wrapText="1"/>
      <protection hidden="1"/>
    </xf>
    <xf numFmtId="0" fontId="27" fillId="0" borderId="10" xfId="0" applyFont="1" applyBorder="1" applyAlignment="1" applyProtection="1">
      <alignment horizontal="center" wrapText="1"/>
      <protection hidden="1"/>
    </xf>
    <xf numFmtId="0" fontId="27" fillId="0" borderId="7" xfId="0" applyFont="1" applyBorder="1" applyAlignment="1" applyProtection="1">
      <alignment horizontal="center" wrapText="1"/>
      <protection hidden="1"/>
    </xf>
    <xf numFmtId="0" fontId="27" fillId="0" borderId="11" xfId="0" applyFont="1" applyBorder="1" applyAlignment="1" applyProtection="1">
      <alignment horizontal="center" wrapText="1"/>
      <protection hidden="1"/>
    </xf>
    <xf numFmtId="0" fontId="27" fillId="0" borderId="12" xfId="0" applyFont="1" applyBorder="1" applyAlignment="1" applyProtection="1">
      <alignment horizontal="center" wrapText="1"/>
      <protection hidden="1"/>
    </xf>
    <xf numFmtId="0" fontId="80" fillId="0" borderId="0" xfId="0" applyFont="1" applyAlignment="1" applyProtection="1">
      <alignment horizontal="center" vertical="center" wrapText="1"/>
      <protection hidden="1"/>
    </xf>
    <xf numFmtId="3" fontId="31" fillId="0" borderId="38" xfId="0" applyNumberFormat="1" applyFont="1" applyBorder="1" applyAlignment="1" applyProtection="1">
      <alignment horizontal="center" vertical="center" shrinkToFit="1"/>
      <protection hidden="1"/>
    </xf>
    <xf numFmtId="3" fontId="31" fillId="0" borderId="21" xfId="0" applyNumberFormat="1" applyFont="1" applyBorder="1" applyAlignment="1" applyProtection="1">
      <alignment horizontal="center" vertical="center" shrinkToFit="1"/>
      <protection hidden="1"/>
    </xf>
    <xf numFmtId="3" fontId="31" fillId="0" borderId="122" xfId="0" applyNumberFormat="1" applyFont="1" applyBorder="1" applyAlignment="1" applyProtection="1">
      <alignment horizontal="center" vertical="center" shrinkToFit="1"/>
      <protection hidden="1"/>
    </xf>
    <xf numFmtId="3" fontId="31" fillId="0" borderId="34" xfId="0" applyNumberFormat="1" applyFont="1" applyBorder="1" applyAlignment="1" applyProtection="1">
      <alignment horizontal="center" vertical="center" shrinkToFit="1"/>
      <protection hidden="1"/>
    </xf>
    <xf numFmtId="3" fontId="31" fillId="0" borderId="0" xfId="0" applyNumberFormat="1" applyFont="1" applyAlignment="1" applyProtection="1">
      <alignment horizontal="center" vertical="center" shrinkToFit="1"/>
      <protection hidden="1"/>
    </xf>
    <xf numFmtId="3" fontId="31" fillId="0" borderId="120" xfId="0" applyNumberFormat="1" applyFont="1" applyBorder="1" applyAlignment="1" applyProtection="1">
      <alignment horizontal="center" vertical="center" shrinkToFit="1"/>
      <protection hidden="1"/>
    </xf>
    <xf numFmtId="3" fontId="31" fillId="0" borderId="39" xfId="0" applyNumberFormat="1" applyFont="1" applyBorder="1" applyAlignment="1" applyProtection="1">
      <alignment horizontal="center" vertical="center" shrinkToFit="1"/>
      <protection hidden="1"/>
    </xf>
    <xf numFmtId="3" fontId="31" fillId="0" borderId="26" xfId="0" applyNumberFormat="1" applyFont="1" applyBorder="1" applyAlignment="1" applyProtection="1">
      <alignment horizontal="center" vertical="center" shrinkToFit="1"/>
      <protection hidden="1"/>
    </xf>
    <xf numFmtId="3" fontId="31" fillId="0" borderId="52" xfId="0" applyNumberFormat="1" applyFont="1" applyBorder="1" applyAlignment="1" applyProtection="1">
      <alignment horizontal="center" vertical="center" shrinkToFit="1"/>
      <protection hidden="1"/>
    </xf>
    <xf numFmtId="0" fontId="20" fillId="0" borderId="30" xfId="0" applyFont="1" applyBorder="1" applyAlignment="1">
      <alignment horizontal="center" wrapText="1"/>
    </xf>
    <xf numFmtId="0" fontId="20" fillId="0" borderId="31" xfId="0" applyFont="1" applyBorder="1" applyAlignment="1">
      <alignment horizontal="center" wrapText="1"/>
    </xf>
    <xf numFmtId="0" fontId="20" fillId="0" borderId="32" xfId="0" applyFont="1" applyBorder="1" applyAlignment="1">
      <alignment horizontal="center" wrapText="1"/>
    </xf>
    <xf numFmtId="0" fontId="29" fillId="0" borderId="29" xfId="0" applyFont="1" applyBorder="1" applyAlignment="1">
      <alignment horizontal="center" wrapText="1"/>
    </xf>
    <xf numFmtId="0" fontId="29" fillId="0" borderId="33" xfId="0" applyFont="1" applyBorder="1" applyAlignment="1">
      <alignment horizontal="center" wrapText="1"/>
    </xf>
    <xf numFmtId="0" fontId="16" fillId="8" borderId="20" xfId="0" applyFont="1" applyFill="1" applyBorder="1" applyAlignment="1" applyProtection="1">
      <alignment horizontal="left" vertical="top" wrapText="1"/>
      <protection locked="0"/>
    </xf>
    <xf numFmtId="0" fontId="16" fillId="8" borderId="21" xfId="0" applyFont="1" applyFill="1" applyBorder="1" applyAlignment="1" applyProtection="1">
      <alignment horizontal="left" vertical="top" wrapText="1"/>
      <protection locked="0"/>
    </xf>
    <xf numFmtId="0" fontId="16" fillId="8" borderId="22" xfId="0" applyFont="1" applyFill="1" applyBorder="1" applyAlignment="1" applyProtection="1">
      <alignment horizontal="left" vertical="top" wrapText="1"/>
      <protection locked="0"/>
    </xf>
    <xf numFmtId="0" fontId="16" fillId="8" borderId="23" xfId="0" applyFont="1" applyFill="1" applyBorder="1" applyAlignment="1" applyProtection="1">
      <alignment horizontal="left" vertical="top" wrapText="1"/>
      <protection locked="0"/>
    </xf>
    <xf numFmtId="0" fontId="16" fillId="8" borderId="0" xfId="0" applyFont="1" applyFill="1" applyAlignment="1" applyProtection="1">
      <alignment horizontal="left" vertical="top" wrapText="1"/>
      <protection locked="0"/>
    </xf>
    <xf numFmtId="0" fontId="16" fillId="8" borderId="24" xfId="0" applyFont="1" applyFill="1" applyBorder="1" applyAlignment="1" applyProtection="1">
      <alignment horizontal="left" vertical="top" wrapText="1"/>
      <protection locked="0"/>
    </xf>
    <xf numFmtId="0" fontId="16" fillId="8" borderId="25" xfId="0" applyFont="1" applyFill="1" applyBorder="1" applyAlignment="1" applyProtection="1">
      <alignment horizontal="left" vertical="top" wrapText="1"/>
      <protection locked="0"/>
    </xf>
    <xf numFmtId="0" fontId="16" fillId="8" borderId="26" xfId="0" applyFont="1" applyFill="1" applyBorder="1" applyAlignment="1" applyProtection="1">
      <alignment horizontal="left" vertical="top" wrapText="1"/>
      <protection locked="0"/>
    </xf>
    <xf numFmtId="0" fontId="16" fillId="8" borderId="27" xfId="0" applyFont="1" applyFill="1" applyBorder="1" applyAlignment="1" applyProtection="1">
      <alignment horizontal="left" vertical="top" wrapText="1"/>
      <protection locked="0"/>
    </xf>
    <xf numFmtId="3" fontId="31" fillId="0" borderId="127" xfId="0" applyNumberFormat="1" applyFont="1" applyBorder="1" applyAlignment="1" applyProtection="1">
      <alignment horizontal="center" vertical="center" wrapText="1"/>
      <protection hidden="1"/>
    </xf>
    <xf numFmtId="3" fontId="31" fillId="0" borderId="128" xfId="0" applyNumberFormat="1" applyFont="1" applyBorder="1" applyAlignment="1" applyProtection="1">
      <alignment horizontal="center" vertical="center" wrapText="1"/>
      <protection hidden="1"/>
    </xf>
    <xf numFmtId="3" fontId="31" fillId="0" borderId="129" xfId="0" applyNumberFormat="1" applyFont="1" applyBorder="1" applyAlignment="1" applyProtection="1">
      <alignment horizontal="center" vertical="center" wrapText="1"/>
      <protection hidden="1"/>
    </xf>
    <xf numFmtId="0" fontId="47" fillId="0" borderId="0" xfId="0" applyFont="1" applyAlignment="1">
      <alignment horizontal="center" vertical="center" wrapText="1"/>
    </xf>
    <xf numFmtId="0" fontId="41" fillId="0" borderId="0" xfId="0" applyFont="1" applyAlignment="1" applyProtection="1">
      <alignment horizontal="center" vertical="top" wrapText="1"/>
      <protection hidden="1"/>
    </xf>
    <xf numFmtId="0" fontId="44" fillId="0" borderId="18" xfId="0" applyFont="1" applyBorder="1" applyAlignment="1">
      <alignment horizontal="left" vertical="center" wrapText="1"/>
    </xf>
    <xf numFmtId="0" fontId="55" fillId="0" borderId="6" xfId="0" applyFont="1" applyBorder="1" applyAlignment="1">
      <alignment horizontal="left" vertical="center" wrapText="1"/>
    </xf>
    <xf numFmtId="0" fontId="55" fillId="0" borderId="7" xfId="0" applyFont="1" applyBorder="1" applyAlignment="1">
      <alignment horizontal="left" vertical="center" wrapText="1" indent="1"/>
    </xf>
    <xf numFmtId="0" fontId="55" fillId="0" borderId="6" xfId="0" applyFont="1" applyBorder="1" applyAlignment="1">
      <alignment horizontal="left" vertical="center" wrapText="1" indent="1"/>
    </xf>
    <xf numFmtId="0" fontId="55" fillId="0" borderId="94" xfId="0" applyFont="1" applyBorder="1" applyAlignment="1">
      <alignment horizontal="center" vertical="center" wrapText="1"/>
    </xf>
    <xf numFmtId="0" fontId="55" fillId="0" borderId="95" xfId="0" applyFont="1" applyBorder="1" applyAlignment="1">
      <alignment horizontal="center" vertical="center" wrapText="1"/>
    </xf>
    <xf numFmtId="0" fontId="55" fillId="0" borderId="96" xfId="0" applyFont="1" applyBorder="1" applyAlignment="1">
      <alignment horizontal="center" vertical="center" wrapText="1"/>
    </xf>
    <xf numFmtId="0" fontId="55" fillId="0" borderId="97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61" xfId="0" applyFont="1" applyBorder="1" applyAlignment="1">
      <alignment horizontal="left" vertical="center" wrapText="1"/>
    </xf>
    <xf numFmtId="0" fontId="31" fillId="0" borderId="0" xfId="0" applyFont="1" applyAlignment="1" applyProtection="1">
      <alignment horizontal="left" vertical="center" wrapText="1" indent="1"/>
      <protection hidden="1"/>
    </xf>
    <xf numFmtId="0" fontId="48" fillId="0" borderId="0" xfId="0" applyFont="1" applyAlignment="1" applyProtection="1">
      <alignment horizontal="right"/>
      <protection hidden="1"/>
    </xf>
    <xf numFmtId="0" fontId="44" fillId="0" borderId="0" xfId="0" applyFont="1" applyAlignment="1">
      <alignment horizontal="left" wrapText="1"/>
    </xf>
    <xf numFmtId="0" fontId="44" fillId="0" borderId="24" xfId="0" applyFont="1" applyBorder="1" applyAlignment="1">
      <alignment horizontal="left" wrapText="1"/>
    </xf>
    <xf numFmtId="0" fontId="31" fillId="0" borderId="0" xfId="0" applyFont="1" applyAlignment="1" applyProtection="1">
      <alignment horizontal="left" wrapText="1" indent="2"/>
      <protection hidden="1"/>
    </xf>
    <xf numFmtId="0" fontId="55" fillId="0" borderId="7" xfId="0" applyFont="1" applyBorder="1" applyAlignment="1">
      <alignment horizontal="left" vertical="center" indent="1"/>
    </xf>
    <xf numFmtId="0" fontId="55" fillId="0" borderId="6" xfId="0" applyFont="1" applyBorder="1" applyAlignment="1">
      <alignment horizontal="left" vertical="center" indent="1"/>
    </xf>
    <xf numFmtId="0" fontId="55" fillId="0" borderId="64" xfId="0" applyFont="1" applyBorder="1" applyAlignment="1">
      <alignment horizontal="center" vertical="center" wrapText="1"/>
    </xf>
    <xf numFmtId="0" fontId="55" fillId="0" borderId="47" xfId="0" applyFont="1" applyBorder="1" applyAlignment="1">
      <alignment horizontal="center" vertical="center" wrapText="1"/>
    </xf>
    <xf numFmtId="0" fontId="55" fillId="0" borderId="63" xfId="0" applyFont="1" applyBorder="1" applyAlignment="1">
      <alignment horizontal="center" vertical="center" wrapText="1"/>
    </xf>
    <xf numFmtId="0" fontId="55" fillId="0" borderId="46" xfId="0" applyFont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 wrapText="1"/>
    </xf>
    <xf numFmtId="0" fontId="55" fillId="0" borderId="6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45" fillId="8" borderId="20" xfId="0" applyFont="1" applyFill="1" applyBorder="1" applyAlignment="1" applyProtection="1">
      <alignment horizontal="left" vertical="top" wrapText="1"/>
      <protection locked="0"/>
    </xf>
    <xf numFmtId="0" fontId="45" fillId="8" borderId="21" xfId="0" applyFont="1" applyFill="1" applyBorder="1" applyAlignment="1" applyProtection="1">
      <alignment horizontal="left" vertical="top" wrapText="1"/>
      <protection locked="0"/>
    </xf>
    <xf numFmtId="0" fontId="45" fillId="8" borderId="22" xfId="0" applyFont="1" applyFill="1" applyBorder="1" applyAlignment="1" applyProtection="1">
      <alignment horizontal="left" vertical="top" wrapText="1"/>
      <protection locked="0"/>
    </xf>
    <xf numFmtId="0" fontId="45" fillId="8" borderId="23" xfId="0" applyFont="1" applyFill="1" applyBorder="1" applyAlignment="1" applyProtection="1">
      <alignment horizontal="left" vertical="top" wrapText="1"/>
      <protection locked="0"/>
    </xf>
    <xf numFmtId="0" fontId="45" fillId="8" borderId="0" xfId="0" applyFont="1" applyFill="1" applyAlignment="1" applyProtection="1">
      <alignment horizontal="left" vertical="top" wrapText="1"/>
      <protection locked="0"/>
    </xf>
    <xf numFmtId="0" fontId="45" fillId="8" borderId="24" xfId="0" applyFont="1" applyFill="1" applyBorder="1" applyAlignment="1" applyProtection="1">
      <alignment horizontal="left" vertical="top" wrapText="1"/>
      <protection locked="0"/>
    </xf>
    <xf numFmtId="0" fontId="45" fillId="8" borderId="25" xfId="0" applyFont="1" applyFill="1" applyBorder="1" applyAlignment="1" applyProtection="1">
      <alignment horizontal="left" vertical="top" wrapText="1"/>
      <protection locked="0"/>
    </xf>
    <xf numFmtId="0" fontId="45" fillId="8" borderId="26" xfId="0" applyFont="1" applyFill="1" applyBorder="1" applyAlignment="1" applyProtection="1">
      <alignment horizontal="left" vertical="top" wrapText="1"/>
      <protection locked="0"/>
    </xf>
    <xf numFmtId="0" fontId="45" fillId="8" borderId="27" xfId="0" applyFont="1" applyFill="1" applyBorder="1" applyAlignment="1" applyProtection="1">
      <alignment horizontal="left" vertical="top" wrapText="1"/>
      <protection locked="0"/>
    </xf>
    <xf numFmtId="0" fontId="20" fillId="0" borderId="96" xfId="0" applyFont="1" applyBorder="1" applyAlignment="1">
      <alignment horizontal="center" vertical="center" wrapText="1"/>
    </xf>
    <xf numFmtId="0" fontId="20" fillId="0" borderId="97" xfId="0" applyFont="1" applyBorder="1" applyAlignment="1">
      <alignment horizontal="center" vertical="center" wrapText="1"/>
    </xf>
    <xf numFmtId="0" fontId="20" fillId="0" borderId="105" xfId="0" applyFont="1" applyBorder="1" applyAlignment="1">
      <alignment horizontal="center" vertical="center" wrapText="1"/>
    </xf>
    <xf numFmtId="0" fontId="20" fillId="0" borderId="106" xfId="0" applyFont="1" applyBorder="1" applyAlignment="1">
      <alignment horizontal="center" wrapText="1"/>
    </xf>
    <xf numFmtId="0" fontId="20" fillId="0" borderId="29" xfId="0" applyFont="1" applyBorder="1" applyAlignment="1">
      <alignment horizontal="center" wrapText="1"/>
    </xf>
    <xf numFmtId="0" fontId="20" fillId="0" borderId="12" xfId="0" applyFont="1" applyBorder="1" applyAlignment="1">
      <alignment horizontal="center" vertical="center" wrapText="1"/>
    </xf>
    <xf numFmtId="0" fontId="29" fillId="0" borderId="107" xfId="0" applyFont="1" applyBorder="1" applyAlignment="1">
      <alignment horizontal="center" vertical="center" wrapText="1"/>
    </xf>
    <xf numFmtId="0" fontId="29" fillId="0" borderId="108" xfId="0" applyFont="1" applyBorder="1" applyAlignment="1">
      <alignment horizontal="center" vertical="center" wrapText="1"/>
    </xf>
    <xf numFmtId="0" fontId="29" fillId="0" borderId="109" xfId="0" applyFont="1" applyBorder="1" applyAlignment="1">
      <alignment horizontal="center" vertical="center" wrapText="1"/>
    </xf>
    <xf numFmtId="0" fontId="29" fillId="0" borderId="110" xfId="0" applyFont="1" applyBorder="1" applyAlignment="1">
      <alignment horizontal="center" vertical="center" wrapText="1"/>
    </xf>
    <xf numFmtId="0" fontId="29" fillId="0" borderId="111" xfId="0" applyFont="1" applyBorder="1" applyAlignment="1">
      <alignment horizontal="center" vertical="center" wrapText="1"/>
    </xf>
    <xf numFmtId="0" fontId="29" fillId="0" borderId="112" xfId="0" applyFont="1" applyBorder="1" applyAlignment="1">
      <alignment horizontal="center" vertical="center" wrapText="1"/>
    </xf>
    <xf numFmtId="0" fontId="29" fillId="0" borderId="113" xfId="0" applyFont="1" applyBorder="1" applyAlignment="1">
      <alignment horizontal="center" vertical="center" wrapText="1"/>
    </xf>
    <xf numFmtId="0" fontId="29" fillId="0" borderId="114" xfId="0" applyFont="1" applyBorder="1" applyAlignment="1">
      <alignment horizontal="center" vertical="center" wrapText="1"/>
    </xf>
    <xf numFmtId="3" fontId="45" fillId="0" borderId="38" xfId="0" applyNumberFormat="1" applyFont="1" applyBorder="1" applyAlignment="1">
      <alignment horizontal="center" vertical="center" wrapText="1"/>
    </xf>
    <xf numFmtId="3" fontId="45" fillId="0" borderId="21" xfId="0" applyNumberFormat="1" applyFont="1" applyBorder="1" applyAlignment="1">
      <alignment horizontal="center" vertical="center" wrapText="1"/>
    </xf>
    <xf numFmtId="3" fontId="45" fillId="0" borderId="122" xfId="0" applyNumberFormat="1" applyFont="1" applyBorder="1" applyAlignment="1">
      <alignment horizontal="center" vertical="center" wrapText="1"/>
    </xf>
    <xf numFmtId="3" fontId="45" fillId="0" borderId="37" xfId="0" applyNumberFormat="1" applyFont="1" applyBorder="1" applyAlignment="1">
      <alignment horizontal="center" vertical="center" wrapText="1"/>
    </xf>
    <xf numFmtId="3" fontId="45" fillId="0" borderId="6" xfId="0" applyNumberFormat="1" applyFont="1" applyBorder="1" applyAlignment="1">
      <alignment horizontal="center" vertical="center" wrapText="1"/>
    </xf>
    <xf numFmtId="3" fontId="45" fillId="0" borderId="50" xfId="0" applyNumberFormat="1" applyFont="1" applyBorder="1" applyAlignment="1">
      <alignment horizontal="center" vertical="center" wrapText="1"/>
    </xf>
    <xf numFmtId="3" fontId="45" fillId="0" borderId="72" xfId="0" applyNumberFormat="1" applyFont="1" applyBorder="1" applyAlignment="1">
      <alignment horizontal="center" vertical="center" wrapText="1"/>
    </xf>
    <xf numFmtId="3" fontId="45" fillId="0" borderId="61" xfId="0" applyNumberFormat="1" applyFont="1" applyBorder="1" applyAlignment="1">
      <alignment horizontal="center" vertical="center" wrapText="1"/>
    </xf>
    <xf numFmtId="3" fontId="45" fillId="0" borderId="73" xfId="0" applyNumberFormat="1" applyFont="1" applyBorder="1" applyAlignment="1">
      <alignment horizontal="center" vertical="center" wrapText="1"/>
    </xf>
    <xf numFmtId="0" fontId="45" fillId="0" borderId="7" xfId="0" applyFont="1" applyBorder="1" applyAlignment="1">
      <alignment horizontal="left" vertical="top" wrapText="1" indent="1"/>
    </xf>
    <xf numFmtId="0" fontId="45" fillId="0" borderId="0" xfId="0" applyFont="1" applyAlignment="1">
      <alignment horizontal="left" vertical="top" wrapText="1" indent="1"/>
    </xf>
    <xf numFmtId="0" fontId="20" fillId="0" borderId="56" xfId="0" applyFont="1" applyBorder="1" applyAlignment="1">
      <alignment horizontal="left" vertical="center" wrapText="1" indent="1"/>
    </xf>
    <xf numFmtId="0" fontId="20" fillId="0" borderId="57" xfId="0" applyFont="1" applyBorder="1" applyAlignment="1">
      <alignment horizontal="left" vertical="center" wrapText="1" indent="1"/>
    </xf>
    <xf numFmtId="0" fontId="45" fillId="0" borderId="7" xfId="0" applyFont="1" applyBorder="1" applyAlignment="1" applyProtection="1">
      <alignment vertical="center" wrapText="1"/>
      <protection hidden="1"/>
    </xf>
  </cellXfs>
  <cellStyles count="2">
    <cellStyle name="Normal" xfId="0" builtinId="0"/>
    <cellStyle name="Normal 2" xfId="1" xr:uid="{82E16846-01DD-4C08-9360-C7A8B883A5BD}"/>
  </cellStyles>
  <dxfs count="112">
    <dxf>
      <font>
        <color theme="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ill>
        <patternFill patternType="none">
          <bgColor auto="1"/>
        </patternFill>
      </fill>
      <border>
        <left style="dashed">
          <color rgb="FFFF0000"/>
        </left>
        <right style="dashed">
          <color rgb="FFFF0000"/>
        </right>
        <top style="dashed">
          <color rgb="FFFF0000"/>
        </top>
        <bottom style="dashed">
          <color rgb="FFFF0000"/>
        </bottom>
      </border>
    </dxf>
    <dxf>
      <font>
        <color theme="0"/>
      </font>
    </dxf>
    <dxf>
      <font>
        <color theme="0"/>
      </font>
    </dxf>
    <dxf>
      <font>
        <color theme="9" tint="0.59996337778862885"/>
      </font>
    </dxf>
    <dxf>
      <font>
        <color rgb="FFFF0000"/>
      </font>
    </dxf>
    <dxf>
      <font>
        <color theme="0"/>
      </font>
    </dxf>
    <dxf>
      <font>
        <color theme="9" tint="0.59996337778862885"/>
      </font>
    </dxf>
    <dxf>
      <font>
        <color rgb="FFFF000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9" tint="0.59996337778862885"/>
      </font>
    </dxf>
    <dxf>
      <font>
        <color rgb="FFFF0000"/>
      </font>
    </dxf>
    <dxf>
      <font>
        <color theme="0"/>
      </font>
    </dxf>
    <dxf>
      <font>
        <color theme="9" tint="0.59996337778862885"/>
      </font>
    </dxf>
    <dxf>
      <font>
        <color rgb="FFFF000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border>
        <left/>
        <right/>
        <top/>
        <bottom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9" tint="0.59996337778862885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FFCC"/>
      </font>
    </dxf>
    <dxf>
      <font>
        <color theme="0"/>
      </font>
    </dxf>
    <dxf>
      <font>
        <color theme="9" tint="0.59996337778862885"/>
      </font>
    </dxf>
    <dxf>
      <font>
        <color rgb="FFFF0000"/>
      </font>
    </dxf>
    <dxf>
      <font>
        <color rgb="FFFFFFCC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  <fill>
        <patternFill>
          <bgColor theme="5" tint="0.79998168889431442"/>
        </patternFill>
      </fill>
    </dxf>
    <dxf>
      <font>
        <color theme="0"/>
      </font>
    </dxf>
    <dxf>
      <font>
        <color rgb="FFFF0000"/>
      </font>
    </dxf>
    <dxf>
      <font>
        <color theme="9" tint="0.59996337778862885"/>
      </font>
    </dxf>
    <dxf>
      <font>
        <color rgb="FFFF0000"/>
      </font>
    </dxf>
    <dxf>
      <font>
        <color theme="9" tint="0.59996337778862885"/>
      </font>
    </dxf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9" tint="0.59996337778862885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9" tint="0.59996337778862885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8" tint="0.79998168889431442"/>
      </font>
    </dxf>
    <dxf>
      <font>
        <color rgb="FFFFFFCC"/>
      </font>
    </dxf>
    <dxf>
      <font>
        <color rgb="FFFFFFCC"/>
      </font>
    </dxf>
    <dxf>
      <font>
        <color theme="8" tint="0.79998168889431442"/>
      </font>
    </dxf>
    <dxf>
      <font>
        <color rgb="FFFFFFCC"/>
      </font>
    </dxf>
    <dxf>
      <font>
        <color theme="8" tint="0.79998168889431442"/>
      </font>
    </dxf>
    <dxf>
      <font>
        <color rgb="FFFFFFCC"/>
      </font>
    </dxf>
    <dxf>
      <font>
        <color rgb="FFFFFFCC"/>
      </font>
    </dxf>
    <dxf>
      <font>
        <color theme="8" tint="0.79998168889431442"/>
      </font>
    </dxf>
    <dxf>
      <font>
        <color theme="9" tint="0.59996337778862885"/>
      </font>
    </dxf>
    <dxf>
      <font>
        <color rgb="FFFFFFCC"/>
      </font>
    </dxf>
    <dxf>
      <font>
        <color theme="8" tint="0.79998168889431442"/>
      </font>
    </dxf>
    <dxf>
      <font>
        <color theme="9" tint="0.59996337778862885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theme="9" tint="0.59996337778862885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theme="9" tint="0.59996337778862885"/>
      </font>
    </dxf>
    <dxf>
      <font>
        <color rgb="FFFFFFCC"/>
      </font>
    </dxf>
  </dxfs>
  <tableStyles count="1" defaultTableStyle="TableStyleMedium9" defaultPivotStyle="PivotStyleLight16">
    <tableStyle name="Invisible" pivot="0" table="0" count="0" xr9:uid="{922BFFDB-648B-45D8-A329-3B4D73391D32}"/>
  </tableStyles>
  <colors>
    <mruColors>
      <color rgb="FFFFFF99"/>
      <color rgb="FFFFCCCC"/>
      <color rgb="FFFF9999"/>
      <color rgb="FFFF99CC"/>
      <color rgb="FFFFCCFF"/>
      <color rgb="FFEBF1DE"/>
      <color rgb="FF0060A8"/>
      <color rgb="FFFFFF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1725187</xdr:colOff>
      <xdr:row>452</xdr:row>
      <xdr:rowOff>158640</xdr:rowOff>
    </xdr:from>
    <xdr:to>
      <xdr:col>20</xdr:col>
      <xdr:colOff>1735987</xdr:colOff>
      <xdr:row>452</xdr:row>
      <xdr:rowOff>159000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4E0B9C00-8CBC-BA26-50D7-BCEBDEBD0195}"/>
                </a:ext>
              </a:extLst>
            </xdr14:cNvPr>
            <xdr14:cNvContentPartPr/>
          </xdr14:nvContentPartPr>
          <xdr14:nvPr macro=""/>
          <xdr14:xfrm>
            <a:off x="19293520" y="86264640"/>
            <a:ext cx="10800" cy="3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4E0B9C00-8CBC-BA26-50D7-BCEBDEBD019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9287400" y="86258520"/>
              <a:ext cx="2304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613897</xdr:colOff>
      <xdr:row>446</xdr:row>
      <xdr:rowOff>126600</xdr:rowOff>
    </xdr:from>
    <xdr:to>
      <xdr:col>19</xdr:col>
      <xdr:colOff>614257</xdr:colOff>
      <xdr:row>446</xdr:row>
      <xdr:rowOff>126960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Entrada de lápiz 2">
              <a:extLst>
                <a:ext uri="{FF2B5EF4-FFF2-40B4-BE49-F238E27FC236}">
                  <a16:creationId xmlns:a16="http://schemas.microsoft.com/office/drawing/2014/main" id="{F4860433-4E64-B60A-1E85-3165BA6E4BFA}"/>
                </a:ext>
              </a:extLst>
            </xdr14:cNvPr>
            <xdr14:cNvContentPartPr/>
          </xdr14:nvContentPartPr>
          <xdr14:nvPr macro=""/>
          <xdr14:xfrm>
            <a:off x="17515480" y="85089600"/>
            <a:ext cx="360" cy="360"/>
          </xdr14:xfrm>
        </xdr:contentPart>
      </mc:Choice>
      <mc:Fallback xmlns="">
        <xdr:pic>
          <xdr:nvPicPr>
            <xdr:cNvPr id="3" name="Entrada de lápiz 2">
              <a:extLst>
                <a:ext uri="{FF2B5EF4-FFF2-40B4-BE49-F238E27FC236}">
                  <a16:creationId xmlns:a16="http://schemas.microsoft.com/office/drawing/2014/main" id="{F4860433-4E64-B60A-1E85-3165BA6E4BFA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7509360" y="8508348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370975</xdr:colOff>
      <xdr:row>7</xdr:row>
      <xdr:rowOff>38102</xdr:rowOff>
    </xdr:from>
    <xdr:to>
      <xdr:col>1</xdr:col>
      <xdr:colOff>570557</xdr:colOff>
      <xdr:row>12</xdr:row>
      <xdr:rowOff>240631</xdr:rowOff>
    </xdr:to>
    <xdr:grpSp>
      <xdr:nvGrpSpPr>
        <xdr:cNvPr id="5" name="1 Grupo">
          <a:extLst>
            <a:ext uri="{FF2B5EF4-FFF2-40B4-BE49-F238E27FC236}">
              <a16:creationId xmlns:a16="http://schemas.microsoft.com/office/drawing/2014/main" id="{2E41B92A-6119-47B6-9B14-82AED51B5687}"/>
            </a:ext>
          </a:extLst>
        </xdr:cNvPr>
        <xdr:cNvGrpSpPr/>
      </xdr:nvGrpSpPr>
      <xdr:grpSpPr>
        <a:xfrm>
          <a:off x="370975" y="2334128"/>
          <a:ext cx="620687" cy="1706477"/>
          <a:chOff x="439377" y="2566742"/>
          <a:chExt cx="312650" cy="1206133"/>
        </a:xfrm>
      </xdr:grpSpPr>
      <xdr:sp macro="" textlink="">
        <xdr:nvSpPr>
          <xdr:cNvPr id="6" name="2 CuadroTexto">
            <a:extLst>
              <a:ext uri="{FF2B5EF4-FFF2-40B4-BE49-F238E27FC236}">
                <a16:creationId xmlns:a16="http://schemas.microsoft.com/office/drawing/2014/main" id="{FE064B3D-8DE8-3120-6092-086642E79896}"/>
              </a:ext>
            </a:extLst>
          </xdr:cNvPr>
          <xdr:cNvSpPr txBox="1"/>
        </xdr:nvSpPr>
        <xdr:spPr>
          <a:xfrm>
            <a:off x="439377" y="2566742"/>
            <a:ext cx="305932" cy="120613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vert270" wrap="square" rtlCol="0" anchor="ctr" anchorCtr="0"/>
          <a:lstStyle/>
          <a:p>
            <a:pPr algn="ctr"/>
            <a:r>
              <a:rPr lang="es-CR" sz="1000" b="1">
                <a:latin typeface="Carlito" panose="020F0502020204030204" pitchFamily="34" charset="0"/>
                <a:cs typeface="Carlito" panose="020F0502020204030204" pitchFamily="34" charset="0"/>
              </a:rPr>
              <a:t>Estado Nutricional</a:t>
            </a:r>
          </a:p>
        </xdr:txBody>
      </xdr:sp>
      <xdr:sp macro="" textlink="">
        <xdr:nvSpPr>
          <xdr:cNvPr id="7" name="AutoShape 2">
            <a:extLst>
              <a:ext uri="{FF2B5EF4-FFF2-40B4-BE49-F238E27FC236}">
                <a16:creationId xmlns:a16="http://schemas.microsoft.com/office/drawing/2014/main" id="{8B1EC152-C2D7-264C-8382-4721A3DE3094}"/>
              </a:ext>
            </a:extLst>
          </xdr:cNvPr>
          <xdr:cNvSpPr>
            <a:spLocks/>
          </xdr:cNvSpPr>
        </xdr:nvSpPr>
        <xdr:spPr bwMode="auto">
          <a:xfrm>
            <a:off x="647424" y="2574284"/>
            <a:ext cx="104603" cy="1176908"/>
          </a:xfrm>
          <a:prstGeom prst="leftBrace">
            <a:avLst>
              <a:gd name="adj1" fmla="val 18280"/>
              <a:gd name="adj2" fmla="val 50588"/>
            </a:avLst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20T16:31:02.704"/>
    </inkml:context>
    <inkml:brush xml:id="br0">
      <inkml:brushProperty name="width" value="0.035" units="cm"/>
      <inkml:brushProperty name="height" value="0.035" units="cm"/>
      <inkml:brushProperty name="color" value="#CC0066"/>
    </inkml:brush>
  </inkml:definitions>
  <inkml:trace contextRef="#ctx0" brushRef="#br0">0 0 24575,'5'0'0,"7"0"0,0 0-8191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20T16:31:03.828"/>
    </inkml:context>
    <inkml:brush xml:id="br0">
      <inkml:brushProperty name="width" value="0.035" units="cm"/>
      <inkml:brushProperty name="height" value="0.035" units="cm"/>
      <inkml:brushProperty name="color" value="#CC0066"/>
    </inkml:brush>
  </inkml:definitions>
  <inkml:trace contextRef="#ctx0" brushRef="#br0">0 1 24575,'0'0'-8191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">
    <tabColor theme="8" tint="-0.249977111117893"/>
  </sheetPr>
  <dimension ref="A1:Y3260"/>
  <sheetViews>
    <sheetView topLeftCell="C1" zoomScale="80" zoomScaleNormal="80" workbookViewId="0">
      <pane ySplit="2" topLeftCell="A235" activePane="bottomLeft" state="frozen"/>
      <selection activeCell="B4" sqref="B4:E4"/>
      <selection pane="bottomLeft" activeCell="B4" sqref="B4:E4"/>
    </sheetView>
  </sheetViews>
  <sheetFormatPr baseColWidth="10" defaultColWidth="11.42578125" defaultRowHeight="15" x14ac:dyDescent="0.25"/>
  <cols>
    <col min="1" max="2" width="11.28515625" style="5" bestFit="1" customWidth="1"/>
    <col min="3" max="3" width="41" style="5" bestFit="1" customWidth="1"/>
    <col min="4" max="4" width="19.7109375" style="5" bestFit="1" customWidth="1"/>
    <col min="5" max="5" width="8.28515625" style="5" bestFit="1" customWidth="1"/>
    <col min="6" max="6" width="5.5703125" style="5" bestFit="1" customWidth="1"/>
    <col min="7" max="8" width="7.28515625" style="5" bestFit="1" customWidth="1"/>
    <col min="9" max="9" width="7.7109375" style="5" bestFit="1" customWidth="1"/>
    <col min="10" max="10" width="10.7109375" style="5" bestFit="1" customWidth="1"/>
    <col min="11" max="11" width="14.28515625" style="5" bestFit="1" customWidth="1"/>
    <col min="12" max="12" width="11.7109375" style="5" bestFit="1" customWidth="1"/>
    <col min="13" max="14" width="12.7109375" style="5" bestFit="1" customWidth="1"/>
    <col min="15" max="15" width="11" style="5" customWidth="1"/>
    <col min="16" max="16" width="12.7109375" style="5" customWidth="1"/>
    <col min="17" max="17" width="11.7109375" style="5" customWidth="1"/>
    <col min="18" max="18" width="36" style="5" bestFit="1" customWidth="1"/>
    <col min="19" max="21" width="11.7109375" style="5" customWidth="1"/>
    <col min="22" max="22" width="11" bestFit="1" customWidth="1"/>
    <col min="23" max="23" width="12.28515625" bestFit="1" customWidth="1"/>
    <col min="24" max="24" width="38.5703125" customWidth="1"/>
    <col min="25" max="25" width="44.28515625" bestFit="1" customWidth="1"/>
  </cols>
  <sheetData>
    <row r="1" spans="1:25" x14ac:dyDescent="0.25">
      <c r="A1" s="2">
        <v>1</v>
      </c>
      <c r="B1" s="2">
        <v>2</v>
      </c>
      <c r="C1" s="2">
        <v>3</v>
      </c>
      <c r="D1" s="2">
        <v>4</v>
      </c>
      <c r="E1" s="2">
        <v>5</v>
      </c>
      <c r="F1" s="2">
        <v>6</v>
      </c>
      <c r="G1" s="2">
        <v>7</v>
      </c>
      <c r="H1" s="2">
        <v>8</v>
      </c>
      <c r="I1" s="2">
        <v>9</v>
      </c>
      <c r="J1" s="2">
        <v>10</v>
      </c>
      <c r="K1" s="2">
        <v>11</v>
      </c>
      <c r="L1" s="2">
        <v>12</v>
      </c>
      <c r="M1" s="2">
        <v>13</v>
      </c>
      <c r="N1" s="2">
        <v>14</v>
      </c>
      <c r="O1" s="2">
        <v>15</v>
      </c>
      <c r="P1" s="2">
        <v>16</v>
      </c>
      <c r="Q1" s="2">
        <v>17</v>
      </c>
      <c r="R1" s="2">
        <v>18</v>
      </c>
      <c r="S1" s="2">
        <v>19</v>
      </c>
      <c r="T1" s="2">
        <v>20</v>
      </c>
      <c r="U1" s="2">
        <v>21</v>
      </c>
      <c r="V1" s="2">
        <v>22</v>
      </c>
      <c r="W1" s="2">
        <v>23</v>
      </c>
      <c r="X1" s="2">
        <v>24</v>
      </c>
      <c r="Y1" s="2">
        <v>25</v>
      </c>
    </row>
    <row r="2" spans="1:25" s="4" customFormat="1" x14ac:dyDescent="0.25">
      <c r="A2" s="1" t="s">
        <v>19</v>
      </c>
      <c r="B2" s="1" t="s">
        <v>18</v>
      </c>
      <c r="C2" s="1" t="s">
        <v>20</v>
      </c>
      <c r="D2" s="1" t="s">
        <v>21</v>
      </c>
      <c r="E2" s="1" t="s">
        <v>22</v>
      </c>
      <c r="F2" s="1" t="s">
        <v>23</v>
      </c>
      <c r="G2" s="1" t="s">
        <v>24</v>
      </c>
      <c r="H2" s="1" t="s">
        <v>25</v>
      </c>
      <c r="I2" s="1" t="s">
        <v>7813</v>
      </c>
      <c r="J2" s="1" t="s">
        <v>7814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8" t="s">
        <v>14374</v>
      </c>
      <c r="Q2" s="18" t="s">
        <v>14375</v>
      </c>
      <c r="R2" s="1" t="s">
        <v>31</v>
      </c>
      <c r="S2" s="18" t="s">
        <v>14376</v>
      </c>
      <c r="T2" s="19" t="s">
        <v>14377</v>
      </c>
      <c r="U2" s="18" t="s">
        <v>14378</v>
      </c>
      <c r="V2" s="1" t="s">
        <v>7313</v>
      </c>
      <c r="W2" s="1" t="s">
        <v>7314</v>
      </c>
      <c r="X2" s="1" t="s">
        <v>7315</v>
      </c>
      <c r="Y2" s="1" t="s">
        <v>7315</v>
      </c>
    </row>
    <row r="3" spans="1:25" x14ac:dyDescent="0.25">
      <c r="A3" t="s">
        <v>53</v>
      </c>
      <c r="B3" t="s">
        <v>6228</v>
      </c>
      <c r="C3" t="s">
        <v>7343</v>
      </c>
      <c r="D3" t="s">
        <v>9003</v>
      </c>
      <c r="E3" t="s">
        <v>2</v>
      </c>
      <c r="F3" t="s">
        <v>32</v>
      </c>
      <c r="G3" t="s">
        <v>2</v>
      </c>
      <c r="H3" t="s">
        <v>3</v>
      </c>
      <c r="I3">
        <v>10102</v>
      </c>
      <c r="J3" t="s">
        <v>12601</v>
      </c>
      <c r="K3" t="s">
        <v>33</v>
      </c>
      <c r="L3" t="s">
        <v>33</v>
      </c>
      <c r="M3" t="s">
        <v>12833</v>
      </c>
      <c r="N3" t="s">
        <v>10429</v>
      </c>
      <c r="O3" t="s">
        <v>13535</v>
      </c>
      <c r="P3">
        <v>22220084</v>
      </c>
      <c r="Q3">
        <v>22220084</v>
      </c>
      <c r="R3" t="s">
        <v>14381</v>
      </c>
      <c r="S3">
        <v>22220084</v>
      </c>
      <c r="T3" t="s">
        <v>14382</v>
      </c>
      <c r="U3">
        <v>22901136</v>
      </c>
      <c r="V3" t="s">
        <v>32</v>
      </c>
      <c r="W3" t="s">
        <v>7344</v>
      </c>
      <c r="X3" t="s">
        <v>16102</v>
      </c>
      <c r="Y3" t="s">
        <v>7343</v>
      </c>
    </row>
    <row r="4" spans="1:25" x14ac:dyDescent="0.25">
      <c r="A4" t="s">
        <v>6140</v>
      </c>
      <c r="B4" t="s">
        <v>37</v>
      </c>
      <c r="C4" t="s">
        <v>6356</v>
      </c>
      <c r="D4" t="s">
        <v>9004</v>
      </c>
      <c r="E4" t="s">
        <v>2</v>
      </c>
      <c r="F4" t="s">
        <v>32</v>
      </c>
      <c r="G4" t="s">
        <v>2</v>
      </c>
      <c r="H4" t="s">
        <v>4</v>
      </c>
      <c r="I4">
        <v>10103</v>
      </c>
      <c r="J4" t="s">
        <v>12602</v>
      </c>
      <c r="K4" t="s">
        <v>33</v>
      </c>
      <c r="L4" t="s">
        <v>33</v>
      </c>
      <c r="M4" t="s">
        <v>12834</v>
      </c>
      <c r="N4" t="s">
        <v>10430</v>
      </c>
      <c r="O4" t="s">
        <v>13535</v>
      </c>
      <c r="P4">
        <v>22220059</v>
      </c>
      <c r="Q4" t="s">
        <v>15386</v>
      </c>
      <c r="R4" t="s">
        <v>13711</v>
      </c>
      <c r="S4">
        <v>70180138</v>
      </c>
      <c r="T4" t="s">
        <v>14492</v>
      </c>
      <c r="U4">
        <v>22229137</v>
      </c>
      <c r="V4" t="s">
        <v>35</v>
      </c>
      <c r="W4" t="s">
        <v>12230</v>
      </c>
    </row>
    <row r="5" spans="1:25" x14ac:dyDescent="0.25">
      <c r="A5" t="s">
        <v>6141</v>
      </c>
      <c r="B5" t="s">
        <v>39</v>
      </c>
      <c r="C5" t="s">
        <v>6357</v>
      </c>
      <c r="D5" t="s">
        <v>9004</v>
      </c>
      <c r="E5" t="s">
        <v>2</v>
      </c>
      <c r="F5" t="s">
        <v>32</v>
      </c>
      <c r="G5" t="s">
        <v>2</v>
      </c>
      <c r="H5" t="s">
        <v>4</v>
      </c>
      <c r="I5">
        <v>10103</v>
      </c>
      <c r="J5" t="s">
        <v>12602</v>
      </c>
      <c r="K5" t="s">
        <v>33</v>
      </c>
      <c r="L5" t="s">
        <v>33</v>
      </c>
      <c r="M5" t="s">
        <v>12834</v>
      </c>
      <c r="N5" t="s">
        <v>67</v>
      </c>
      <c r="O5" t="s">
        <v>13535</v>
      </c>
      <c r="P5">
        <v>22264659</v>
      </c>
      <c r="Q5" t="s">
        <v>15386</v>
      </c>
      <c r="R5" t="s">
        <v>12850</v>
      </c>
      <c r="S5">
        <v>22264659</v>
      </c>
      <c r="T5" t="s">
        <v>14492</v>
      </c>
      <c r="U5">
        <v>22551257</v>
      </c>
      <c r="V5" t="s">
        <v>35</v>
      </c>
      <c r="W5" t="s">
        <v>12230</v>
      </c>
    </row>
    <row r="6" spans="1:25" x14ac:dyDescent="0.25">
      <c r="A6" t="s">
        <v>61</v>
      </c>
      <c r="B6" t="s">
        <v>44</v>
      </c>
      <c r="C6" t="s">
        <v>62</v>
      </c>
      <c r="D6" t="s">
        <v>9003</v>
      </c>
      <c r="E6" t="s">
        <v>2</v>
      </c>
      <c r="F6" t="s">
        <v>32</v>
      </c>
      <c r="G6" t="s">
        <v>2</v>
      </c>
      <c r="H6" t="s">
        <v>4</v>
      </c>
      <c r="I6">
        <v>10103</v>
      </c>
      <c r="J6" t="s">
        <v>12602</v>
      </c>
      <c r="K6" t="s">
        <v>33</v>
      </c>
      <c r="L6" t="s">
        <v>33</v>
      </c>
      <c r="M6" t="s">
        <v>12834</v>
      </c>
      <c r="N6" t="s">
        <v>63</v>
      </c>
      <c r="O6" t="s">
        <v>7832</v>
      </c>
      <c r="P6">
        <v>22218179</v>
      </c>
      <c r="Q6">
        <v>22212049</v>
      </c>
      <c r="R6" t="s">
        <v>10431</v>
      </c>
      <c r="S6">
        <v>22227544</v>
      </c>
      <c r="T6" t="s">
        <v>14382</v>
      </c>
      <c r="U6">
        <v>22901136</v>
      </c>
      <c r="V6" t="s">
        <v>32</v>
      </c>
      <c r="W6" t="s">
        <v>7357</v>
      </c>
      <c r="X6" t="s">
        <v>16103</v>
      </c>
      <c r="Y6" t="s">
        <v>62</v>
      </c>
    </row>
    <row r="7" spans="1:25" x14ac:dyDescent="0.25">
      <c r="A7" t="s">
        <v>10191</v>
      </c>
      <c r="B7" t="s">
        <v>38</v>
      </c>
      <c r="C7" t="s">
        <v>65</v>
      </c>
      <c r="D7" t="s">
        <v>9004</v>
      </c>
      <c r="E7" t="s">
        <v>2</v>
      </c>
      <c r="F7" t="s">
        <v>32</v>
      </c>
      <c r="G7" t="s">
        <v>2</v>
      </c>
      <c r="H7" t="s">
        <v>4</v>
      </c>
      <c r="I7">
        <v>10103</v>
      </c>
      <c r="J7" t="s">
        <v>12602</v>
      </c>
      <c r="K7" t="s">
        <v>33</v>
      </c>
      <c r="L7" t="s">
        <v>33</v>
      </c>
      <c r="M7" t="s">
        <v>12834</v>
      </c>
      <c r="N7" t="s">
        <v>10430</v>
      </c>
      <c r="O7" t="s">
        <v>7832</v>
      </c>
      <c r="P7">
        <v>22224264</v>
      </c>
      <c r="Q7" t="s">
        <v>15386</v>
      </c>
      <c r="R7" t="s">
        <v>66</v>
      </c>
      <c r="S7">
        <v>22224264</v>
      </c>
      <c r="T7" t="s">
        <v>14492</v>
      </c>
      <c r="U7">
        <v>22551257</v>
      </c>
      <c r="V7" t="s">
        <v>32</v>
      </c>
      <c r="W7" t="s">
        <v>7359</v>
      </c>
      <c r="X7" t="s">
        <v>16104</v>
      </c>
      <c r="Y7" t="s">
        <v>65</v>
      </c>
    </row>
    <row r="8" spans="1:25" x14ac:dyDescent="0.25">
      <c r="A8" t="s">
        <v>6142</v>
      </c>
      <c r="B8" t="s">
        <v>6229</v>
      </c>
      <c r="C8" t="s">
        <v>6358</v>
      </c>
      <c r="D8" t="s">
        <v>9003</v>
      </c>
      <c r="E8" t="s">
        <v>2</v>
      </c>
      <c r="F8" t="s">
        <v>32</v>
      </c>
      <c r="G8" t="s">
        <v>2</v>
      </c>
      <c r="H8" t="s">
        <v>3</v>
      </c>
      <c r="I8">
        <v>10102</v>
      </c>
      <c r="J8" t="s">
        <v>12601</v>
      </c>
      <c r="K8" t="s">
        <v>33</v>
      </c>
      <c r="L8" t="s">
        <v>33</v>
      </c>
      <c r="M8" t="s">
        <v>12833</v>
      </c>
      <c r="N8" t="s">
        <v>10432</v>
      </c>
      <c r="O8" t="s">
        <v>13535</v>
      </c>
      <c r="P8">
        <v>22219224</v>
      </c>
      <c r="Q8">
        <v>22219224</v>
      </c>
      <c r="R8" t="s">
        <v>14419</v>
      </c>
      <c r="S8">
        <v>60559763</v>
      </c>
      <c r="T8" t="s">
        <v>14382</v>
      </c>
      <c r="U8">
        <v>88116528</v>
      </c>
      <c r="V8" t="s">
        <v>35</v>
      </c>
      <c r="W8" t="s">
        <v>12230</v>
      </c>
    </row>
    <row r="9" spans="1:25" x14ac:dyDescent="0.25">
      <c r="A9" t="s">
        <v>6143</v>
      </c>
      <c r="B9" t="s">
        <v>58</v>
      </c>
      <c r="C9" t="s">
        <v>6359</v>
      </c>
      <c r="D9" t="s">
        <v>9003</v>
      </c>
      <c r="E9" t="s">
        <v>2</v>
      </c>
      <c r="F9" t="s">
        <v>32</v>
      </c>
      <c r="G9" t="s">
        <v>2</v>
      </c>
      <c r="H9" t="s">
        <v>3</v>
      </c>
      <c r="I9">
        <v>10102</v>
      </c>
      <c r="J9" t="s">
        <v>12601</v>
      </c>
      <c r="K9" t="s">
        <v>33</v>
      </c>
      <c r="L9" t="s">
        <v>33</v>
      </c>
      <c r="M9" t="s">
        <v>12833</v>
      </c>
      <c r="N9" t="s">
        <v>10433</v>
      </c>
      <c r="O9" t="s">
        <v>13535</v>
      </c>
      <c r="P9">
        <v>22220053</v>
      </c>
      <c r="Q9">
        <v>22220053</v>
      </c>
      <c r="R9" t="s">
        <v>8638</v>
      </c>
      <c r="S9">
        <v>22220053</v>
      </c>
      <c r="T9" t="s">
        <v>14382</v>
      </c>
      <c r="U9">
        <v>22901136</v>
      </c>
      <c r="V9" t="s">
        <v>35</v>
      </c>
      <c r="W9" t="s">
        <v>12230</v>
      </c>
    </row>
    <row r="10" spans="1:25" x14ac:dyDescent="0.25">
      <c r="A10" t="s">
        <v>6144</v>
      </c>
      <c r="B10" t="s">
        <v>68</v>
      </c>
      <c r="C10" t="s">
        <v>6360</v>
      </c>
      <c r="D10" t="s">
        <v>9004</v>
      </c>
      <c r="E10" t="s">
        <v>3</v>
      </c>
      <c r="F10" t="s">
        <v>32</v>
      </c>
      <c r="G10" t="s">
        <v>2</v>
      </c>
      <c r="H10" t="s">
        <v>2</v>
      </c>
      <c r="I10">
        <v>10101</v>
      </c>
      <c r="J10" t="s">
        <v>12600</v>
      </c>
      <c r="K10" t="s">
        <v>33</v>
      </c>
      <c r="L10" t="s">
        <v>33</v>
      </c>
      <c r="M10" t="s">
        <v>12835</v>
      </c>
      <c r="N10" t="s">
        <v>34</v>
      </c>
      <c r="O10" t="s">
        <v>13535</v>
      </c>
      <c r="P10">
        <v>22483410</v>
      </c>
      <c r="Q10">
        <v>22481848</v>
      </c>
      <c r="R10" t="s">
        <v>6424</v>
      </c>
      <c r="S10">
        <v>22483410</v>
      </c>
      <c r="T10" t="s">
        <v>13799</v>
      </c>
      <c r="U10">
        <v>22227080</v>
      </c>
      <c r="V10" t="s">
        <v>35</v>
      </c>
      <c r="W10" t="s">
        <v>12230</v>
      </c>
    </row>
    <row r="11" spans="1:25" x14ac:dyDescent="0.25">
      <c r="A11" t="s">
        <v>75</v>
      </c>
      <c r="B11" t="s">
        <v>70</v>
      </c>
      <c r="C11" t="s">
        <v>76</v>
      </c>
      <c r="D11" t="s">
        <v>9004</v>
      </c>
      <c r="E11" t="s">
        <v>3</v>
      </c>
      <c r="F11" t="s">
        <v>32</v>
      </c>
      <c r="G11" t="s">
        <v>2</v>
      </c>
      <c r="H11" t="s">
        <v>5</v>
      </c>
      <c r="I11">
        <v>10104</v>
      </c>
      <c r="J11" t="s">
        <v>12603</v>
      </c>
      <c r="K11" t="s">
        <v>33</v>
      </c>
      <c r="L11" t="s">
        <v>33</v>
      </c>
      <c r="M11" t="s">
        <v>12836</v>
      </c>
      <c r="N11" t="s">
        <v>76</v>
      </c>
      <c r="O11" t="s">
        <v>13535</v>
      </c>
      <c r="P11">
        <v>40801337</v>
      </c>
      <c r="Q11" t="s">
        <v>15386</v>
      </c>
      <c r="R11" t="s">
        <v>12837</v>
      </c>
      <c r="S11">
        <v>40801337</v>
      </c>
      <c r="T11" t="s">
        <v>13799</v>
      </c>
      <c r="U11">
        <v>22227080</v>
      </c>
      <c r="V11" t="s">
        <v>32</v>
      </c>
      <c r="W11" t="s">
        <v>74</v>
      </c>
      <c r="X11" t="s">
        <v>16105</v>
      </c>
      <c r="Y11" t="s">
        <v>76</v>
      </c>
    </row>
    <row r="12" spans="1:25" x14ac:dyDescent="0.25">
      <c r="A12" t="s">
        <v>6145</v>
      </c>
      <c r="B12" t="s">
        <v>6230</v>
      </c>
      <c r="C12" t="s">
        <v>7833</v>
      </c>
      <c r="D12" t="s">
        <v>9004</v>
      </c>
      <c r="E12" t="s">
        <v>3</v>
      </c>
      <c r="F12" t="s">
        <v>32</v>
      </c>
      <c r="G12" t="s">
        <v>2</v>
      </c>
      <c r="H12" t="s">
        <v>5</v>
      </c>
      <c r="I12">
        <v>10104</v>
      </c>
      <c r="J12" t="s">
        <v>12603</v>
      </c>
      <c r="K12" t="s">
        <v>33</v>
      </c>
      <c r="L12" t="s">
        <v>33</v>
      </c>
      <c r="M12" t="s">
        <v>12836</v>
      </c>
      <c r="N12" t="s">
        <v>10434</v>
      </c>
      <c r="O12" t="s">
        <v>13535</v>
      </c>
      <c r="P12">
        <v>22220002</v>
      </c>
      <c r="Q12" t="s">
        <v>15386</v>
      </c>
      <c r="R12" t="s">
        <v>15387</v>
      </c>
      <c r="S12">
        <v>22220002</v>
      </c>
      <c r="T12" t="s">
        <v>13799</v>
      </c>
      <c r="U12">
        <v>22227080</v>
      </c>
      <c r="V12" t="s">
        <v>35</v>
      </c>
      <c r="W12" t="s">
        <v>12230</v>
      </c>
    </row>
    <row r="13" spans="1:25" x14ac:dyDescent="0.25">
      <c r="A13" t="s">
        <v>6146</v>
      </c>
      <c r="B13" t="s">
        <v>72</v>
      </c>
      <c r="C13" t="s">
        <v>6361</v>
      </c>
      <c r="D13" t="s">
        <v>9004</v>
      </c>
      <c r="E13" t="s">
        <v>2</v>
      </c>
      <c r="F13" t="s">
        <v>32</v>
      </c>
      <c r="G13" t="s">
        <v>2</v>
      </c>
      <c r="H13" t="s">
        <v>5</v>
      </c>
      <c r="I13">
        <v>10104</v>
      </c>
      <c r="J13" t="s">
        <v>12603</v>
      </c>
      <c r="K13" t="s">
        <v>33</v>
      </c>
      <c r="L13" t="s">
        <v>33</v>
      </c>
      <c r="M13" t="s">
        <v>12836</v>
      </c>
      <c r="N13" t="s">
        <v>10435</v>
      </c>
      <c r="O13" t="s">
        <v>13535</v>
      </c>
      <c r="P13">
        <v>22227575</v>
      </c>
      <c r="Q13" t="s">
        <v>15386</v>
      </c>
      <c r="R13" t="s">
        <v>14383</v>
      </c>
      <c r="S13">
        <v>83983695</v>
      </c>
      <c r="T13" t="s">
        <v>14492</v>
      </c>
      <c r="U13">
        <v>22551257</v>
      </c>
      <c r="V13" t="s">
        <v>35</v>
      </c>
      <c r="W13" t="s">
        <v>12230</v>
      </c>
    </row>
    <row r="14" spans="1:25" x14ac:dyDescent="0.25">
      <c r="A14" t="s">
        <v>6147</v>
      </c>
      <c r="B14" t="s">
        <v>74</v>
      </c>
      <c r="C14" t="s">
        <v>6362</v>
      </c>
      <c r="D14" t="s">
        <v>9004</v>
      </c>
      <c r="E14" t="s">
        <v>3</v>
      </c>
      <c r="F14" t="s">
        <v>32</v>
      </c>
      <c r="G14" t="s">
        <v>2</v>
      </c>
      <c r="H14" t="s">
        <v>5</v>
      </c>
      <c r="I14">
        <v>10104</v>
      </c>
      <c r="J14" t="s">
        <v>12603</v>
      </c>
      <c r="K14" t="s">
        <v>33</v>
      </c>
      <c r="L14" t="s">
        <v>33</v>
      </c>
      <c r="M14" t="s">
        <v>12836</v>
      </c>
      <c r="N14" t="s">
        <v>10436</v>
      </c>
      <c r="O14" t="s">
        <v>13535</v>
      </c>
      <c r="P14">
        <v>22225202</v>
      </c>
      <c r="Q14" t="s">
        <v>15386</v>
      </c>
      <c r="R14" t="s">
        <v>12838</v>
      </c>
      <c r="S14">
        <v>85475959</v>
      </c>
      <c r="T14" t="s">
        <v>13799</v>
      </c>
      <c r="U14">
        <v>22227080</v>
      </c>
      <c r="V14" t="s">
        <v>35</v>
      </c>
      <c r="W14" t="s">
        <v>12230</v>
      </c>
    </row>
    <row r="15" spans="1:25" x14ac:dyDescent="0.25">
      <c r="A15" t="s">
        <v>3043</v>
      </c>
      <c r="B15" t="s">
        <v>88</v>
      </c>
      <c r="C15" t="s">
        <v>984</v>
      </c>
      <c r="D15" t="s">
        <v>500</v>
      </c>
      <c r="E15" t="s">
        <v>2</v>
      </c>
      <c r="F15" t="s">
        <v>32</v>
      </c>
      <c r="G15" t="s">
        <v>6</v>
      </c>
      <c r="H15" t="s">
        <v>2</v>
      </c>
      <c r="I15">
        <v>10501</v>
      </c>
      <c r="J15" t="s">
        <v>12636</v>
      </c>
      <c r="K15" t="s">
        <v>33</v>
      </c>
      <c r="L15" t="s">
        <v>12839</v>
      </c>
      <c r="M15" t="s">
        <v>1116</v>
      </c>
      <c r="N15" t="s">
        <v>984</v>
      </c>
      <c r="O15" t="s">
        <v>13535</v>
      </c>
      <c r="P15">
        <v>25467707</v>
      </c>
      <c r="Q15">
        <v>25467707</v>
      </c>
      <c r="R15" t="s">
        <v>15388</v>
      </c>
      <c r="S15">
        <v>85697905</v>
      </c>
      <c r="T15" t="s">
        <v>14384</v>
      </c>
      <c r="U15">
        <v>21004869</v>
      </c>
      <c r="V15" t="s">
        <v>32</v>
      </c>
      <c r="W15" t="s">
        <v>3042</v>
      </c>
      <c r="X15" t="s">
        <v>16106</v>
      </c>
      <c r="Y15" t="s">
        <v>984</v>
      </c>
    </row>
    <row r="16" spans="1:25" x14ac:dyDescent="0.25">
      <c r="A16" t="s">
        <v>7475</v>
      </c>
      <c r="B16" t="s">
        <v>7476</v>
      </c>
      <c r="C16" t="s">
        <v>7477</v>
      </c>
      <c r="D16" t="s">
        <v>4010</v>
      </c>
      <c r="E16" t="s">
        <v>10</v>
      </c>
      <c r="F16" t="s">
        <v>208</v>
      </c>
      <c r="G16" t="s">
        <v>11</v>
      </c>
      <c r="H16" t="s">
        <v>7</v>
      </c>
      <c r="I16">
        <v>50906</v>
      </c>
      <c r="J16" t="s">
        <v>11598</v>
      </c>
      <c r="K16" t="s">
        <v>209</v>
      </c>
      <c r="L16" t="s">
        <v>4134</v>
      </c>
      <c r="M16" t="s">
        <v>12840</v>
      </c>
      <c r="N16" t="s">
        <v>7477</v>
      </c>
      <c r="O16" t="s">
        <v>13535</v>
      </c>
      <c r="P16">
        <v>22019233</v>
      </c>
      <c r="Q16">
        <v>87795400</v>
      </c>
      <c r="R16" t="s">
        <v>13242</v>
      </c>
      <c r="S16">
        <v>87795400</v>
      </c>
      <c r="T16" t="s">
        <v>14385</v>
      </c>
      <c r="U16">
        <v>26577302</v>
      </c>
      <c r="V16" t="s">
        <v>32</v>
      </c>
      <c r="W16" t="s">
        <v>4205</v>
      </c>
      <c r="X16" t="s">
        <v>16107</v>
      </c>
      <c r="Y16" t="s">
        <v>7477</v>
      </c>
    </row>
    <row r="17" spans="1:25" x14ac:dyDescent="0.25">
      <c r="A17" t="s">
        <v>4744</v>
      </c>
      <c r="B17" t="s">
        <v>110</v>
      </c>
      <c r="C17" t="s">
        <v>4745</v>
      </c>
      <c r="D17" t="s">
        <v>1235</v>
      </c>
      <c r="E17" t="s">
        <v>2</v>
      </c>
      <c r="F17" t="s">
        <v>124</v>
      </c>
      <c r="G17" t="s">
        <v>7</v>
      </c>
      <c r="H17" t="s">
        <v>4</v>
      </c>
      <c r="I17">
        <v>60603</v>
      </c>
      <c r="J17" t="s">
        <v>15389</v>
      </c>
      <c r="K17" t="s">
        <v>125</v>
      </c>
      <c r="L17" t="s">
        <v>12841</v>
      </c>
      <c r="M17" t="s">
        <v>10437</v>
      </c>
      <c r="N17" t="s">
        <v>10437</v>
      </c>
      <c r="O17" t="s">
        <v>13535</v>
      </c>
      <c r="P17">
        <v>27791119</v>
      </c>
      <c r="Q17" t="s">
        <v>15386</v>
      </c>
      <c r="R17" t="s">
        <v>12842</v>
      </c>
      <c r="S17">
        <v>88390119</v>
      </c>
      <c r="T17" t="s">
        <v>14386</v>
      </c>
      <c r="U17">
        <v>27740318</v>
      </c>
      <c r="V17" t="s">
        <v>32</v>
      </c>
      <c r="W17" t="s">
        <v>1310</v>
      </c>
      <c r="X17" t="s">
        <v>16108</v>
      </c>
      <c r="Y17" t="s">
        <v>4745</v>
      </c>
    </row>
    <row r="18" spans="1:25" x14ac:dyDescent="0.25">
      <c r="A18" t="s">
        <v>115</v>
      </c>
      <c r="B18" t="s">
        <v>114</v>
      </c>
      <c r="C18" t="s">
        <v>116</v>
      </c>
      <c r="D18" t="s">
        <v>9004</v>
      </c>
      <c r="E18" t="s">
        <v>5</v>
      </c>
      <c r="F18" t="s">
        <v>32</v>
      </c>
      <c r="G18" t="s">
        <v>86</v>
      </c>
      <c r="H18" t="s">
        <v>4</v>
      </c>
      <c r="I18">
        <v>11803</v>
      </c>
      <c r="J18" t="s">
        <v>12728</v>
      </c>
      <c r="K18" t="s">
        <v>33</v>
      </c>
      <c r="L18" t="s">
        <v>10439</v>
      </c>
      <c r="M18" t="s">
        <v>12843</v>
      </c>
      <c r="N18" t="s">
        <v>10438</v>
      </c>
      <c r="O18" t="s">
        <v>13535</v>
      </c>
      <c r="P18">
        <v>22736112</v>
      </c>
      <c r="Q18">
        <v>85293102</v>
      </c>
      <c r="R18" t="s">
        <v>14387</v>
      </c>
      <c r="S18">
        <v>22736112</v>
      </c>
      <c r="T18" t="s">
        <v>14388</v>
      </c>
      <c r="U18">
        <v>21002108</v>
      </c>
      <c r="V18" t="s">
        <v>32</v>
      </c>
      <c r="W18" t="s">
        <v>114</v>
      </c>
      <c r="X18" t="s">
        <v>16109</v>
      </c>
      <c r="Y18" t="s">
        <v>116</v>
      </c>
    </row>
    <row r="19" spans="1:25" x14ac:dyDescent="0.25">
      <c r="A19" t="s">
        <v>6148</v>
      </c>
      <c r="B19" t="s">
        <v>117</v>
      </c>
      <c r="C19" t="s">
        <v>6363</v>
      </c>
      <c r="D19" t="s">
        <v>9004</v>
      </c>
      <c r="E19" t="s">
        <v>5</v>
      </c>
      <c r="F19" t="s">
        <v>32</v>
      </c>
      <c r="G19" t="s">
        <v>86</v>
      </c>
      <c r="H19" t="s">
        <v>2</v>
      </c>
      <c r="I19">
        <v>11801</v>
      </c>
      <c r="J19" t="s">
        <v>12726</v>
      </c>
      <c r="K19" t="s">
        <v>33</v>
      </c>
      <c r="L19" t="s">
        <v>10439</v>
      </c>
      <c r="M19" t="s">
        <v>10439</v>
      </c>
      <c r="N19" t="s">
        <v>10439</v>
      </c>
      <c r="O19" t="s">
        <v>13535</v>
      </c>
      <c r="P19">
        <v>22721664</v>
      </c>
      <c r="Q19">
        <v>22710317</v>
      </c>
      <c r="R19" t="s">
        <v>12238</v>
      </c>
      <c r="S19">
        <v>22710317</v>
      </c>
      <c r="T19" t="s">
        <v>14388</v>
      </c>
      <c r="U19">
        <v>21002108</v>
      </c>
      <c r="V19" t="s">
        <v>35</v>
      </c>
      <c r="W19" t="s">
        <v>12230</v>
      </c>
    </row>
    <row r="20" spans="1:25" x14ac:dyDescent="0.25">
      <c r="A20" t="s">
        <v>89</v>
      </c>
      <c r="B20" t="s">
        <v>6231</v>
      </c>
      <c r="C20" t="s">
        <v>7595</v>
      </c>
      <c r="D20" t="s">
        <v>9004</v>
      </c>
      <c r="E20" t="s">
        <v>4</v>
      </c>
      <c r="F20" t="s">
        <v>32</v>
      </c>
      <c r="G20" t="s">
        <v>2</v>
      </c>
      <c r="H20" t="s">
        <v>6</v>
      </c>
      <c r="I20">
        <v>10105</v>
      </c>
      <c r="J20" t="s">
        <v>12604</v>
      </c>
      <c r="K20" t="s">
        <v>33</v>
      </c>
      <c r="L20" t="s">
        <v>33</v>
      </c>
      <c r="M20" t="s">
        <v>90</v>
      </c>
      <c r="N20" t="s">
        <v>10440</v>
      </c>
      <c r="O20" t="s">
        <v>13535</v>
      </c>
      <c r="P20">
        <v>22269446</v>
      </c>
      <c r="Q20" t="s">
        <v>15386</v>
      </c>
      <c r="R20" t="s">
        <v>7899</v>
      </c>
      <c r="S20">
        <v>22269446</v>
      </c>
      <c r="T20" t="s">
        <v>12988</v>
      </c>
      <c r="U20">
        <v>22271729</v>
      </c>
      <c r="V20" t="s">
        <v>32</v>
      </c>
      <c r="W20" t="s">
        <v>88</v>
      </c>
      <c r="X20" t="s">
        <v>16110</v>
      </c>
      <c r="Y20" t="s">
        <v>7595</v>
      </c>
    </row>
    <row r="21" spans="1:25" x14ac:dyDescent="0.25">
      <c r="A21" s="232" t="s">
        <v>98</v>
      </c>
      <c r="B21" t="s">
        <v>100</v>
      </c>
      <c r="C21" t="s">
        <v>99</v>
      </c>
      <c r="D21" t="s">
        <v>9004</v>
      </c>
      <c r="E21" t="s">
        <v>5</v>
      </c>
      <c r="F21" t="s">
        <v>32</v>
      </c>
      <c r="G21" t="s">
        <v>86</v>
      </c>
      <c r="H21" t="s">
        <v>5</v>
      </c>
      <c r="I21">
        <v>11804</v>
      </c>
      <c r="J21" t="s">
        <v>12730</v>
      </c>
      <c r="K21" t="s">
        <v>33</v>
      </c>
      <c r="L21" t="s">
        <v>10439</v>
      </c>
      <c r="M21" t="s">
        <v>10442</v>
      </c>
      <c r="N21" t="s">
        <v>99</v>
      </c>
      <c r="O21" t="s">
        <v>13535</v>
      </c>
      <c r="P21">
        <v>22765326</v>
      </c>
      <c r="Q21">
        <v>22766402</v>
      </c>
      <c r="R21" t="s">
        <v>14389</v>
      </c>
      <c r="S21">
        <v>89801986</v>
      </c>
      <c r="T21" t="s">
        <v>14388</v>
      </c>
      <c r="U21">
        <v>21002108</v>
      </c>
      <c r="V21" t="s">
        <v>32</v>
      </c>
      <c r="W21" t="s">
        <v>7363</v>
      </c>
      <c r="X21" t="s">
        <v>16111</v>
      </c>
      <c r="Y21" t="s">
        <v>99</v>
      </c>
    </row>
    <row r="22" spans="1:25" x14ac:dyDescent="0.25">
      <c r="A22" t="s">
        <v>5640</v>
      </c>
      <c r="B22" t="s">
        <v>127</v>
      </c>
      <c r="C22" t="s">
        <v>441</v>
      </c>
      <c r="D22" t="s">
        <v>9004</v>
      </c>
      <c r="E22" t="s">
        <v>4</v>
      </c>
      <c r="F22" t="s">
        <v>32</v>
      </c>
      <c r="G22" t="s">
        <v>2</v>
      </c>
      <c r="H22" t="s">
        <v>6</v>
      </c>
      <c r="I22">
        <v>10105</v>
      </c>
      <c r="J22" t="s">
        <v>12604</v>
      </c>
      <c r="K22" t="s">
        <v>33</v>
      </c>
      <c r="L22" t="s">
        <v>33</v>
      </c>
      <c r="M22" t="s">
        <v>90</v>
      </c>
      <c r="N22" t="s">
        <v>10434</v>
      </c>
      <c r="O22" t="s">
        <v>7832</v>
      </c>
      <c r="P22">
        <v>22252590</v>
      </c>
      <c r="Q22" t="s">
        <v>15386</v>
      </c>
      <c r="R22" t="s">
        <v>5641</v>
      </c>
      <c r="S22">
        <v>22252590</v>
      </c>
      <c r="T22" t="s">
        <v>12988</v>
      </c>
      <c r="U22">
        <v>22271729</v>
      </c>
      <c r="V22" t="s">
        <v>32</v>
      </c>
      <c r="W22" t="s">
        <v>4702</v>
      </c>
      <c r="X22" t="s">
        <v>16112</v>
      </c>
      <c r="Y22" t="s">
        <v>441</v>
      </c>
    </row>
    <row r="23" spans="1:25" x14ac:dyDescent="0.25">
      <c r="A23" t="s">
        <v>6149</v>
      </c>
      <c r="B23" t="s">
        <v>131</v>
      </c>
      <c r="C23" t="s">
        <v>6364</v>
      </c>
      <c r="D23" t="s">
        <v>9004</v>
      </c>
      <c r="E23" t="s">
        <v>4</v>
      </c>
      <c r="F23" t="s">
        <v>32</v>
      </c>
      <c r="G23" t="s">
        <v>2</v>
      </c>
      <c r="H23" t="s">
        <v>7</v>
      </c>
      <c r="I23">
        <v>10106</v>
      </c>
      <c r="J23" t="s">
        <v>12605</v>
      </c>
      <c r="K23" t="s">
        <v>33</v>
      </c>
      <c r="L23" t="s">
        <v>33</v>
      </c>
      <c r="M23" t="s">
        <v>10441</v>
      </c>
      <c r="N23" t="s">
        <v>10441</v>
      </c>
      <c r="O23" t="s">
        <v>13535</v>
      </c>
      <c r="P23">
        <v>22260605</v>
      </c>
      <c r="Q23" t="s">
        <v>15386</v>
      </c>
      <c r="R23" t="s">
        <v>13550</v>
      </c>
      <c r="S23">
        <v>22260605</v>
      </c>
      <c r="T23" t="s">
        <v>12988</v>
      </c>
      <c r="U23">
        <v>22271729</v>
      </c>
      <c r="V23" t="s">
        <v>35</v>
      </c>
      <c r="W23" t="s">
        <v>12230</v>
      </c>
    </row>
    <row r="24" spans="1:25" x14ac:dyDescent="0.25">
      <c r="A24" t="s">
        <v>105</v>
      </c>
      <c r="B24" t="s">
        <v>108</v>
      </c>
      <c r="C24" t="s">
        <v>106</v>
      </c>
      <c r="D24" t="s">
        <v>9004</v>
      </c>
      <c r="E24" t="s">
        <v>5</v>
      </c>
      <c r="F24" t="s">
        <v>32</v>
      </c>
      <c r="G24" t="s">
        <v>86</v>
      </c>
      <c r="H24" t="s">
        <v>5</v>
      </c>
      <c r="I24">
        <v>11804</v>
      </c>
      <c r="J24" t="s">
        <v>12730</v>
      </c>
      <c r="K24" t="s">
        <v>33</v>
      </c>
      <c r="L24" t="s">
        <v>10439</v>
      </c>
      <c r="M24" t="s">
        <v>10442</v>
      </c>
      <c r="N24" t="s">
        <v>10442</v>
      </c>
      <c r="O24" t="s">
        <v>13535</v>
      </c>
      <c r="P24">
        <v>22742400</v>
      </c>
      <c r="Q24">
        <v>83915863</v>
      </c>
      <c r="R24" t="s">
        <v>107</v>
      </c>
      <c r="S24">
        <v>83915863</v>
      </c>
      <c r="T24" t="s">
        <v>14388</v>
      </c>
      <c r="U24">
        <v>21002108</v>
      </c>
      <c r="V24" t="s">
        <v>32</v>
      </c>
      <c r="W24" t="s">
        <v>7369</v>
      </c>
      <c r="X24" t="s">
        <v>16113</v>
      </c>
      <c r="Y24" t="s">
        <v>106</v>
      </c>
    </row>
    <row r="25" spans="1:25" x14ac:dyDescent="0.25">
      <c r="A25" t="s">
        <v>6150</v>
      </c>
      <c r="B25" t="s">
        <v>141</v>
      </c>
      <c r="C25" t="s">
        <v>6365</v>
      </c>
      <c r="D25" t="s">
        <v>9004</v>
      </c>
      <c r="E25" t="s">
        <v>4</v>
      </c>
      <c r="F25" t="s">
        <v>32</v>
      </c>
      <c r="G25" t="s">
        <v>2</v>
      </c>
      <c r="H25" t="s">
        <v>6</v>
      </c>
      <c r="I25">
        <v>10105</v>
      </c>
      <c r="J25" t="s">
        <v>12604</v>
      </c>
      <c r="K25" t="s">
        <v>33</v>
      </c>
      <c r="L25" t="s">
        <v>33</v>
      </c>
      <c r="M25" t="s">
        <v>90</v>
      </c>
      <c r="N25" t="s">
        <v>90</v>
      </c>
      <c r="O25" t="s">
        <v>13535</v>
      </c>
      <c r="P25">
        <v>24384077</v>
      </c>
      <c r="Q25">
        <v>22342512</v>
      </c>
      <c r="R25" t="s">
        <v>9187</v>
      </c>
      <c r="S25">
        <v>24384077</v>
      </c>
      <c r="T25" t="s">
        <v>12988</v>
      </c>
      <c r="U25">
        <v>22271729</v>
      </c>
      <c r="V25" t="s">
        <v>35</v>
      </c>
      <c r="W25" t="s">
        <v>12230</v>
      </c>
    </row>
    <row r="26" spans="1:25" x14ac:dyDescent="0.25">
      <c r="A26" t="s">
        <v>111</v>
      </c>
      <c r="B26" t="s">
        <v>113</v>
      </c>
      <c r="C26" t="s">
        <v>112</v>
      </c>
      <c r="D26" t="s">
        <v>9004</v>
      </c>
      <c r="E26" t="s">
        <v>4</v>
      </c>
      <c r="F26" t="s">
        <v>32</v>
      </c>
      <c r="G26" t="s">
        <v>2</v>
      </c>
      <c r="H26" t="s">
        <v>7</v>
      </c>
      <c r="I26">
        <v>10106</v>
      </c>
      <c r="J26" t="s">
        <v>12605</v>
      </c>
      <c r="K26" t="s">
        <v>33</v>
      </c>
      <c r="L26" t="s">
        <v>33</v>
      </c>
      <c r="M26" t="s">
        <v>10441</v>
      </c>
      <c r="N26" t="s">
        <v>112</v>
      </c>
      <c r="O26" t="s">
        <v>13535</v>
      </c>
      <c r="P26">
        <v>22869219</v>
      </c>
      <c r="Q26" t="s">
        <v>15386</v>
      </c>
      <c r="R26" t="s">
        <v>15390</v>
      </c>
      <c r="S26">
        <v>22869219</v>
      </c>
      <c r="T26" t="s">
        <v>12988</v>
      </c>
      <c r="U26">
        <v>22271729</v>
      </c>
      <c r="V26" t="s">
        <v>32</v>
      </c>
      <c r="W26" t="s">
        <v>110</v>
      </c>
      <c r="X26" t="s">
        <v>16114</v>
      </c>
      <c r="Y26" t="s">
        <v>112</v>
      </c>
    </row>
    <row r="27" spans="1:25" x14ac:dyDescent="0.25">
      <c r="A27" t="s">
        <v>6151</v>
      </c>
      <c r="B27" t="s">
        <v>181</v>
      </c>
      <c r="C27" t="s">
        <v>7580</v>
      </c>
      <c r="D27" t="s">
        <v>41</v>
      </c>
      <c r="E27" t="s">
        <v>5</v>
      </c>
      <c r="F27" t="s">
        <v>32</v>
      </c>
      <c r="G27" t="s">
        <v>17</v>
      </c>
      <c r="H27" t="s">
        <v>2</v>
      </c>
      <c r="I27">
        <v>11301</v>
      </c>
      <c r="J27" t="s">
        <v>15391</v>
      </c>
      <c r="K27" t="s">
        <v>33</v>
      </c>
      <c r="L27" t="s">
        <v>133</v>
      </c>
      <c r="M27" t="s">
        <v>156</v>
      </c>
      <c r="N27" t="s">
        <v>156</v>
      </c>
      <c r="O27" t="s">
        <v>13535</v>
      </c>
      <c r="P27">
        <v>22366953</v>
      </c>
      <c r="Q27" t="s">
        <v>15386</v>
      </c>
      <c r="R27" t="s">
        <v>9188</v>
      </c>
      <c r="S27">
        <v>86562906</v>
      </c>
      <c r="T27" t="s">
        <v>14391</v>
      </c>
      <c r="U27">
        <v>22407361</v>
      </c>
      <c r="V27" t="s">
        <v>35</v>
      </c>
      <c r="W27" t="s">
        <v>12230</v>
      </c>
    </row>
    <row r="28" spans="1:25" x14ac:dyDescent="0.25">
      <c r="A28" t="s">
        <v>142</v>
      </c>
      <c r="B28" t="s">
        <v>6232</v>
      </c>
      <c r="C28" t="s">
        <v>143</v>
      </c>
      <c r="D28" t="s">
        <v>41</v>
      </c>
      <c r="E28" t="s">
        <v>5</v>
      </c>
      <c r="F28" t="s">
        <v>32</v>
      </c>
      <c r="G28" t="s">
        <v>17</v>
      </c>
      <c r="H28" t="s">
        <v>3</v>
      </c>
      <c r="I28">
        <v>11302</v>
      </c>
      <c r="J28" t="s">
        <v>15392</v>
      </c>
      <c r="K28" t="s">
        <v>33</v>
      </c>
      <c r="L28" t="s">
        <v>133</v>
      </c>
      <c r="M28" t="s">
        <v>144</v>
      </c>
      <c r="N28" t="s">
        <v>143</v>
      </c>
      <c r="O28" t="s">
        <v>13535</v>
      </c>
      <c r="P28">
        <v>22235394</v>
      </c>
      <c r="Q28">
        <v>22235394</v>
      </c>
      <c r="R28" t="s">
        <v>14390</v>
      </c>
      <c r="S28">
        <v>22235394</v>
      </c>
      <c r="T28" t="s">
        <v>14391</v>
      </c>
      <c r="U28">
        <v>22407361</v>
      </c>
      <c r="V28" t="s">
        <v>32</v>
      </c>
      <c r="W28" t="s">
        <v>141</v>
      </c>
      <c r="X28" t="s">
        <v>16115</v>
      </c>
      <c r="Y28" t="s">
        <v>143</v>
      </c>
    </row>
    <row r="29" spans="1:25" x14ac:dyDescent="0.25">
      <c r="A29" t="s">
        <v>159</v>
      </c>
      <c r="B29" t="s">
        <v>161</v>
      </c>
      <c r="C29" t="s">
        <v>160</v>
      </c>
      <c r="D29" t="s">
        <v>9003</v>
      </c>
      <c r="E29" t="s">
        <v>6</v>
      </c>
      <c r="F29" t="s">
        <v>32</v>
      </c>
      <c r="G29" t="s">
        <v>2</v>
      </c>
      <c r="H29" t="s">
        <v>8</v>
      </c>
      <c r="I29">
        <v>10107</v>
      </c>
      <c r="J29" t="s">
        <v>12607</v>
      </c>
      <c r="K29" t="s">
        <v>33</v>
      </c>
      <c r="L29" t="s">
        <v>33</v>
      </c>
      <c r="M29" t="s">
        <v>12845</v>
      </c>
      <c r="N29" t="s">
        <v>160</v>
      </c>
      <c r="O29" t="s">
        <v>13535</v>
      </c>
      <c r="P29">
        <v>25202356</v>
      </c>
      <c r="Q29" t="s">
        <v>15386</v>
      </c>
      <c r="R29" t="s">
        <v>12264</v>
      </c>
      <c r="S29">
        <v>22909779</v>
      </c>
      <c r="T29" t="s">
        <v>14392</v>
      </c>
      <c r="U29">
        <v>22200592</v>
      </c>
      <c r="V29" t="s">
        <v>32</v>
      </c>
      <c r="W29" t="s">
        <v>7339</v>
      </c>
      <c r="X29" t="s">
        <v>16116</v>
      </c>
      <c r="Y29" t="s">
        <v>160</v>
      </c>
    </row>
    <row r="30" spans="1:25" x14ac:dyDescent="0.25">
      <c r="A30" t="s">
        <v>154</v>
      </c>
      <c r="B30" t="s">
        <v>157</v>
      </c>
      <c r="C30" t="s">
        <v>155</v>
      </c>
      <c r="D30" t="s">
        <v>41</v>
      </c>
      <c r="E30" t="s">
        <v>5</v>
      </c>
      <c r="F30" t="s">
        <v>32</v>
      </c>
      <c r="G30" t="s">
        <v>17</v>
      </c>
      <c r="H30" t="s">
        <v>2</v>
      </c>
      <c r="I30">
        <v>11301</v>
      </c>
      <c r="J30" t="s">
        <v>15391</v>
      </c>
      <c r="K30" t="s">
        <v>33</v>
      </c>
      <c r="L30" t="s">
        <v>133</v>
      </c>
      <c r="M30" t="s">
        <v>156</v>
      </c>
      <c r="N30" t="s">
        <v>155</v>
      </c>
      <c r="O30" t="s">
        <v>13535</v>
      </c>
      <c r="P30">
        <v>22974034</v>
      </c>
      <c r="Q30" t="s">
        <v>15386</v>
      </c>
      <c r="R30" t="s">
        <v>11943</v>
      </c>
      <c r="S30">
        <v>22974034</v>
      </c>
      <c r="T30" t="s">
        <v>14391</v>
      </c>
      <c r="U30">
        <v>22342991</v>
      </c>
      <c r="V30" t="s">
        <v>32</v>
      </c>
      <c r="W30" t="s">
        <v>7340</v>
      </c>
      <c r="X30" t="s">
        <v>16117</v>
      </c>
      <c r="Y30" t="s">
        <v>155</v>
      </c>
    </row>
    <row r="31" spans="1:25" x14ac:dyDescent="0.25">
      <c r="A31" t="s">
        <v>6152</v>
      </c>
      <c r="B31" t="s">
        <v>190</v>
      </c>
      <c r="C31" t="s">
        <v>6366</v>
      </c>
      <c r="D31" t="s">
        <v>41</v>
      </c>
      <c r="E31" t="s">
        <v>5</v>
      </c>
      <c r="F31" t="s">
        <v>32</v>
      </c>
      <c r="G31" t="s">
        <v>17</v>
      </c>
      <c r="H31" t="s">
        <v>3</v>
      </c>
      <c r="I31">
        <v>11302</v>
      </c>
      <c r="J31" t="s">
        <v>15392</v>
      </c>
      <c r="K31" t="s">
        <v>33</v>
      </c>
      <c r="L31" t="s">
        <v>133</v>
      </c>
      <c r="M31" t="s">
        <v>144</v>
      </c>
      <c r="N31" t="s">
        <v>144</v>
      </c>
      <c r="O31" t="s">
        <v>13535</v>
      </c>
      <c r="P31">
        <v>22217148</v>
      </c>
      <c r="Q31">
        <v>22217148</v>
      </c>
      <c r="R31" t="s">
        <v>12846</v>
      </c>
      <c r="S31">
        <v>22217148</v>
      </c>
      <c r="T31" t="s">
        <v>14391</v>
      </c>
      <c r="U31">
        <v>22407361</v>
      </c>
      <c r="V31" t="s">
        <v>35</v>
      </c>
      <c r="W31" t="s">
        <v>12230</v>
      </c>
    </row>
    <row r="32" spans="1:25" x14ac:dyDescent="0.25">
      <c r="A32" t="s">
        <v>132</v>
      </c>
      <c r="B32" t="s">
        <v>134</v>
      </c>
      <c r="C32" t="s">
        <v>9005</v>
      </c>
      <c r="D32" t="s">
        <v>9003</v>
      </c>
      <c r="E32" t="s">
        <v>6</v>
      </c>
      <c r="F32" t="s">
        <v>32</v>
      </c>
      <c r="G32" t="s">
        <v>17</v>
      </c>
      <c r="H32" t="s">
        <v>6</v>
      </c>
      <c r="I32">
        <v>11305</v>
      </c>
      <c r="J32" t="s">
        <v>12704</v>
      </c>
      <c r="K32" t="s">
        <v>33</v>
      </c>
      <c r="L32" t="s">
        <v>133</v>
      </c>
      <c r="M32" t="s">
        <v>10443</v>
      </c>
      <c r="N32" t="s">
        <v>10443</v>
      </c>
      <c r="O32" t="s">
        <v>13535</v>
      </c>
      <c r="P32">
        <v>22350147</v>
      </c>
      <c r="Q32">
        <v>22350147</v>
      </c>
      <c r="R32" t="s">
        <v>12914</v>
      </c>
      <c r="S32">
        <v>22350147</v>
      </c>
      <c r="T32" t="s">
        <v>14392</v>
      </c>
      <c r="U32">
        <v>22310578</v>
      </c>
      <c r="V32" t="s">
        <v>32</v>
      </c>
      <c r="W32" t="s">
        <v>131</v>
      </c>
      <c r="X32" t="s">
        <v>16118</v>
      </c>
      <c r="Y32" t="s">
        <v>9005</v>
      </c>
    </row>
    <row r="33" spans="1:25" x14ac:dyDescent="0.25">
      <c r="A33" t="s">
        <v>146</v>
      </c>
      <c r="B33" t="s">
        <v>147</v>
      </c>
      <c r="C33" t="s">
        <v>1421</v>
      </c>
      <c r="D33" t="s">
        <v>9003</v>
      </c>
      <c r="E33" t="s">
        <v>6</v>
      </c>
      <c r="F33" t="s">
        <v>32</v>
      </c>
      <c r="G33" t="s">
        <v>2</v>
      </c>
      <c r="H33" t="s">
        <v>8</v>
      </c>
      <c r="I33">
        <v>10107</v>
      </c>
      <c r="J33" t="s">
        <v>12607</v>
      </c>
      <c r="K33" t="s">
        <v>33</v>
      </c>
      <c r="L33" t="s">
        <v>33</v>
      </c>
      <c r="M33" t="s">
        <v>12845</v>
      </c>
      <c r="N33" t="s">
        <v>10444</v>
      </c>
      <c r="O33" t="s">
        <v>13535</v>
      </c>
      <c r="P33">
        <v>22908782</v>
      </c>
      <c r="Q33">
        <v>22908782</v>
      </c>
      <c r="R33" t="s">
        <v>12847</v>
      </c>
      <c r="S33">
        <v>83287344</v>
      </c>
      <c r="T33" t="s">
        <v>14392</v>
      </c>
      <c r="U33">
        <v>22310578</v>
      </c>
      <c r="V33" t="s">
        <v>32</v>
      </c>
      <c r="W33" t="s">
        <v>7345</v>
      </c>
      <c r="X33" t="s">
        <v>16119</v>
      </c>
      <c r="Y33" t="s">
        <v>1421</v>
      </c>
    </row>
    <row r="34" spans="1:25" x14ac:dyDescent="0.25">
      <c r="A34" t="s">
        <v>6153</v>
      </c>
      <c r="B34" t="s">
        <v>202</v>
      </c>
      <c r="C34" t="s">
        <v>7581</v>
      </c>
      <c r="D34" t="s">
        <v>41</v>
      </c>
      <c r="E34" t="s">
        <v>5</v>
      </c>
      <c r="F34" t="s">
        <v>32</v>
      </c>
      <c r="G34" t="s">
        <v>17</v>
      </c>
      <c r="H34" t="s">
        <v>2</v>
      </c>
      <c r="I34">
        <v>11301</v>
      </c>
      <c r="J34" t="s">
        <v>15391</v>
      </c>
      <c r="K34" t="s">
        <v>33</v>
      </c>
      <c r="L34" t="s">
        <v>133</v>
      </c>
      <c r="M34" t="s">
        <v>156</v>
      </c>
      <c r="N34" t="s">
        <v>168</v>
      </c>
      <c r="O34" t="s">
        <v>13535</v>
      </c>
      <c r="P34">
        <v>22357682</v>
      </c>
      <c r="Q34">
        <v>22357682</v>
      </c>
      <c r="R34" t="s">
        <v>13712</v>
      </c>
      <c r="S34">
        <v>83011209</v>
      </c>
      <c r="T34" t="s">
        <v>14391</v>
      </c>
      <c r="U34">
        <v>88882851</v>
      </c>
      <c r="V34" t="s">
        <v>35</v>
      </c>
      <c r="W34" t="s">
        <v>12230</v>
      </c>
    </row>
    <row r="35" spans="1:25" x14ac:dyDescent="0.25">
      <c r="A35" t="s">
        <v>149</v>
      </c>
      <c r="B35" t="s">
        <v>152</v>
      </c>
      <c r="C35" t="s">
        <v>150</v>
      </c>
      <c r="D35" t="s">
        <v>9003</v>
      </c>
      <c r="E35" t="s">
        <v>6</v>
      </c>
      <c r="F35" t="s">
        <v>32</v>
      </c>
      <c r="G35" t="s">
        <v>2</v>
      </c>
      <c r="H35" t="s">
        <v>8</v>
      </c>
      <c r="I35">
        <v>10107</v>
      </c>
      <c r="J35" t="s">
        <v>12607</v>
      </c>
      <c r="K35" t="s">
        <v>33</v>
      </c>
      <c r="L35" t="s">
        <v>33</v>
      </c>
      <c r="M35" t="s">
        <v>12845</v>
      </c>
      <c r="N35" t="s">
        <v>151</v>
      </c>
      <c r="O35" t="s">
        <v>13535</v>
      </c>
      <c r="P35">
        <v>22213645</v>
      </c>
      <c r="Q35">
        <v>22213645</v>
      </c>
      <c r="R35" t="s">
        <v>13797</v>
      </c>
      <c r="S35">
        <v>88604365</v>
      </c>
      <c r="T35" t="s">
        <v>14392</v>
      </c>
      <c r="U35">
        <v>22212731</v>
      </c>
      <c r="V35" t="s">
        <v>32</v>
      </c>
      <c r="W35" t="s">
        <v>113</v>
      </c>
      <c r="X35" t="s">
        <v>16120</v>
      </c>
      <c r="Y35" t="s">
        <v>150</v>
      </c>
    </row>
    <row r="36" spans="1:25" x14ac:dyDescent="0.25">
      <c r="A36" t="s">
        <v>162</v>
      </c>
      <c r="B36" t="s">
        <v>163</v>
      </c>
      <c r="C36" t="s">
        <v>14393</v>
      </c>
      <c r="D36" t="s">
        <v>41</v>
      </c>
      <c r="E36" t="s">
        <v>5</v>
      </c>
      <c r="F36" t="s">
        <v>32</v>
      </c>
      <c r="G36" t="s">
        <v>17</v>
      </c>
      <c r="H36" t="s">
        <v>4</v>
      </c>
      <c r="I36">
        <v>11303</v>
      </c>
      <c r="J36" t="s">
        <v>12702</v>
      </c>
      <c r="K36" t="s">
        <v>33</v>
      </c>
      <c r="L36" t="s">
        <v>133</v>
      </c>
      <c r="M36" t="s">
        <v>12848</v>
      </c>
      <c r="N36" t="s">
        <v>10445</v>
      </c>
      <c r="O36" t="s">
        <v>13535</v>
      </c>
      <c r="P36">
        <v>22412009</v>
      </c>
      <c r="Q36">
        <v>22410104</v>
      </c>
      <c r="R36" t="s">
        <v>12235</v>
      </c>
      <c r="S36" t="s">
        <v>15393</v>
      </c>
      <c r="T36" t="s">
        <v>14391</v>
      </c>
      <c r="U36">
        <v>22407361</v>
      </c>
      <c r="V36" t="s">
        <v>32</v>
      </c>
      <c r="W36" t="s">
        <v>7352</v>
      </c>
      <c r="X36" t="s">
        <v>16121</v>
      </c>
      <c r="Y36" t="s">
        <v>14393</v>
      </c>
    </row>
    <row r="37" spans="1:25" x14ac:dyDescent="0.25">
      <c r="A37" t="s">
        <v>6154</v>
      </c>
      <c r="B37" t="s">
        <v>206</v>
      </c>
      <c r="C37" t="s">
        <v>6367</v>
      </c>
      <c r="D37" t="s">
        <v>41</v>
      </c>
      <c r="E37" t="s">
        <v>5</v>
      </c>
      <c r="F37" t="s">
        <v>32</v>
      </c>
      <c r="G37" t="s">
        <v>17</v>
      </c>
      <c r="H37" t="s">
        <v>4</v>
      </c>
      <c r="I37">
        <v>11303</v>
      </c>
      <c r="J37" t="s">
        <v>12702</v>
      </c>
      <c r="K37" t="s">
        <v>33</v>
      </c>
      <c r="L37" t="s">
        <v>133</v>
      </c>
      <c r="M37" t="s">
        <v>12848</v>
      </c>
      <c r="N37" t="s">
        <v>10446</v>
      </c>
      <c r="O37" t="s">
        <v>13535</v>
      </c>
      <c r="P37">
        <v>22366837</v>
      </c>
      <c r="Q37" t="s">
        <v>15386</v>
      </c>
      <c r="R37" t="s">
        <v>13195</v>
      </c>
      <c r="S37">
        <v>86668798</v>
      </c>
      <c r="T37" t="s">
        <v>14391</v>
      </c>
      <c r="U37">
        <v>22407361</v>
      </c>
      <c r="V37" t="s">
        <v>35</v>
      </c>
      <c r="W37" t="s">
        <v>12230</v>
      </c>
    </row>
    <row r="38" spans="1:25" x14ac:dyDescent="0.25">
      <c r="A38" t="s">
        <v>5642</v>
      </c>
      <c r="B38" t="s">
        <v>211</v>
      </c>
      <c r="C38" t="s">
        <v>14394</v>
      </c>
      <c r="D38" t="s">
        <v>9003</v>
      </c>
      <c r="E38" t="s">
        <v>6</v>
      </c>
      <c r="F38" t="s">
        <v>32</v>
      </c>
      <c r="G38" t="s">
        <v>17</v>
      </c>
      <c r="H38" t="s">
        <v>6</v>
      </c>
      <c r="I38">
        <v>11305</v>
      </c>
      <c r="J38" t="s">
        <v>12704</v>
      </c>
      <c r="K38" t="s">
        <v>33</v>
      </c>
      <c r="L38" t="s">
        <v>133</v>
      </c>
      <c r="M38" t="s">
        <v>10443</v>
      </c>
      <c r="N38" t="s">
        <v>5643</v>
      </c>
      <c r="O38" t="s">
        <v>13535</v>
      </c>
      <c r="P38">
        <v>22975986</v>
      </c>
      <c r="Q38">
        <v>22975986</v>
      </c>
      <c r="R38" t="s">
        <v>15394</v>
      </c>
      <c r="S38">
        <v>22975986</v>
      </c>
      <c r="T38" t="s">
        <v>14392</v>
      </c>
      <c r="U38">
        <v>22310578</v>
      </c>
      <c r="V38" t="s">
        <v>32</v>
      </c>
      <c r="W38" t="s">
        <v>1734</v>
      </c>
      <c r="X38" t="s">
        <v>16122</v>
      </c>
      <c r="Y38" t="s">
        <v>14394</v>
      </c>
    </row>
    <row r="39" spans="1:25" x14ac:dyDescent="0.25">
      <c r="A39" t="s">
        <v>6155</v>
      </c>
      <c r="B39" t="s">
        <v>257</v>
      </c>
      <c r="C39" t="s">
        <v>9006</v>
      </c>
      <c r="D39" t="s">
        <v>9003</v>
      </c>
      <c r="E39" t="s">
        <v>3</v>
      </c>
      <c r="F39" t="s">
        <v>32</v>
      </c>
      <c r="G39" t="s">
        <v>2</v>
      </c>
      <c r="H39" t="s">
        <v>11</v>
      </c>
      <c r="I39">
        <v>10109</v>
      </c>
      <c r="J39" t="s">
        <v>12611</v>
      </c>
      <c r="K39" t="s">
        <v>33</v>
      </c>
      <c r="L39" t="s">
        <v>33</v>
      </c>
      <c r="M39" t="s">
        <v>193</v>
      </c>
      <c r="N39" t="s">
        <v>10448</v>
      </c>
      <c r="O39" t="s">
        <v>13535</v>
      </c>
      <c r="P39">
        <v>22132067</v>
      </c>
      <c r="Q39">
        <v>22132067</v>
      </c>
      <c r="R39" t="s">
        <v>14395</v>
      </c>
      <c r="S39">
        <v>22132067</v>
      </c>
      <c r="T39" t="s">
        <v>14396</v>
      </c>
      <c r="U39">
        <v>22914842</v>
      </c>
      <c r="V39" t="s">
        <v>35</v>
      </c>
      <c r="W39" t="s">
        <v>12230</v>
      </c>
    </row>
    <row r="40" spans="1:25" x14ac:dyDescent="0.25">
      <c r="A40" t="s">
        <v>55</v>
      </c>
      <c r="B40" t="s">
        <v>57</v>
      </c>
      <c r="C40" t="s">
        <v>14397</v>
      </c>
      <c r="D40" t="s">
        <v>9003</v>
      </c>
      <c r="E40" t="s">
        <v>2</v>
      </c>
      <c r="F40" t="s">
        <v>32</v>
      </c>
      <c r="G40" t="s">
        <v>2</v>
      </c>
      <c r="H40" t="s">
        <v>3</v>
      </c>
      <c r="I40">
        <v>10102</v>
      </c>
      <c r="J40" t="s">
        <v>12601</v>
      </c>
      <c r="K40" t="s">
        <v>33</v>
      </c>
      <c r="L40" t="s">
        <v>33</v>
      </c>
      <c r="M40" t="s">
        <v>12833</v>
      </c>
      <c r="N40" t="s">
        <v>56</v>
      </c>
      <c r="O40" t="s">
        <v>13535</v>
      </c>
      <c r="P40">
        <v>22220017</v>
      </c>
      <c r="Q40">
        <v>22220017</v>
      </c>
      <c r="R40" t="s">
        <v>13724</v>
      </c>
      <c r="S40">
        <v>22220017</v>
      </c>
      <c r="T40" t="s">
        <v>14382</v>
      </c>
      <c r="U40">
        <v>22901136</v>
      </c>
      <c r="V40" t="s">
        <v>32</v>
      </c>
      <c r="W40" t="s">
        <v>54</v>
      </c>
      <c r="X40" t="s">
        <v>16123</v>
      </c>
      <c r="Y40" t="s">
        <v>14397</v>
      </c>
    </row>
    <row r="41" spans="1:25" x14ac:dyDescent="0.25">
      <c r="A41" t="s">
        <v>6156</v>
      </c>
      <c r="B41" t="s">
        <v>262</v>
      </c>
      <c r="C41" t="s">
        <v>6368</v>
      </c>
      <c r="D41" t="s">
        <v>9003</v>
      </c>
      <c r="E41" t="s">
        <v>3</v>
      </c>
      <c r="F41" t="s">
        <v>32</v>
      </c>
      <c r="G41" t="s">
        <v>2</v>
      </c>
      <c r="H41" t="s">
        <v>11</v>
      </c>
      <c r="I41">
        <v>10109</v>
      </c>
      <c r="J41" t="s">
        <v>12611</v>
      </c>
      <c r="K41" t="s">
        <v>33</v>
      </c>
      <c r="L41" t="s">
        <v>33</v>
      </c>
      <c r="M41" t="s">
        <v>193</v>
      </c>
      <c r="N41" t="s">
        <v>193</v>
      </c>
      <c r="O41" t="s">
        <v>13535</v>
      </c>
      <c r="P41">
        <v>22320592</v>
      </c>
      <c r="Q41" t="s">
        <v>15386</v>
      </c>
      <c r="R41" t="s">
        <v>12236</v>
      </c>
      <c r="S41">
        <v>89024747</v>
      </c>
      <c r="T41" t="s">
        <v>14396</v>
      </c>
      <c r="U41">
        <v>22914842</v>
      </c>
      <c r="V41" t="s">
        <v>35</v>
      </c>
      <c r="W41" t="s">
        <v>12230</v>
      </c>
    </row>
    <row r="42" spans="1:25" x14ac:dyDescent="0.25">
      <c r="A42" t="s">
        <v>203</v>
      </c>
      <c r="B42" t="s">
        <v>204</v>
      </c>
      <c r="C42" t="s">
        <v>14398</v>
      </c>
      <c r="D42" t="s">
        <v>9003</v>
      </c>
      <c r="E42" t="s">
        <v>3</v>
      </c>
      <c r="F42" t="s">
        <v>32</v>
      </c>
      <c r="G42" t="s">
        <v>2</v>
      </c>
      <c r="H42" t="s">
        <v>11</v>
      </c>
      <c r="I42">
        <v>10109</v>
      </c>
      <c r="J42" t="s">
        <v>12611</v>
      </c>
      <c r="K42" t="s">
        <v>33</v>
      </c>
      <c r="L42" t="s">
        <v>33</v>
      </c>
      <c r="M42" t="s">
        <v>193</v>
      </c>
      <c r="N42" t="s">
        <v>10449</v>
      </c>
      <c r="O42" t="s">
        <v>13535</v>
      </c>
      <c r="P42">
        <v>22900500</v>
      </c>
      <c r="Q42" t="s">
        <v>15386</v>
      </c>
      <c r="R42" t="s">
        <v>13860</v>
      </c>
      <c r="S42">
        <v>22203195</v>
      </c>
      <c r="T42" t="s">
        <v>14396</v>
      </c>
      <c r="U42">
        <v>22914901</v>
      </c>
      <c r="V42" t="s">
        <v>32</v>
      </c>
      <c r="W42" t="s">
        <v>152</v>
      </c>
      <c r="X42" t="s">
        <v>16124</v>
      </c>
      <c r="Y42" t="s">
        <v>14398</v>
      </c>
    </row>
    <row r="43" spans="1:25" x14ac:dyDescent="0.25">
      <c r="A43" t="s">
        <v>6157</v>
      </c>
      <c r="B43" t="s">
        <v>270</v>
      </c>
      <c r="C43" t="s">
        <v>9007</v>
      </c>
      <c r="D43" t="s">
        <v>9003</v>
      </c>
      <c r="E43" t="s">
        <v>3</v>
      </c>
      <c r="F43" t="s">
        <v>32</v>
      </c>
      <c r="G43" t="s">
        <v>2</v>
      </c>
      <c r="H43" t="s">
        <v>11</v>
      </c>
      <c r="I43">
        <v>10109</v>
      </c>
      <c r="J43" t="s">
        <v>12611</v>
      </c>
      <c r="K43" t="s">
        <v>33</v>
      </c>
      <c r="L43" t="s">
        <v>33</v>
      </c>
      <c r="M43" t="s">
        <v>193</v>
      </c>
      <c r="N43" t="s">
        <v>10450</v>
      </c>
      <c r="O43" t="s">
        <v>13535</v>
      </c>
      <c r="P43">
        <v>22130860</v>
      </c>
      <c r="Q43">
        <v>22133307</v>
      </c>
      <c r="R43" t="s">
        <v>11611</v>
      </c>
      <c r="S43">
        <v>88112240</v>
      </c>
      <c r="T43" t="s">
        <v>14396</v>
      </c>
      <c r="U43">
        <v>22914842</v>
      </c>
      <c r="V43" t="s">
        <v>35</v>
      </c>
      <c r="W43" t="s">
        <v>12230</v>
      </c>
    </row>
    <row r="44" spans="1:25" x14ac:dyDescent="0.25">
      <c r="A44" t="s">
        <v>455</v>
      </c>
      <c r="B44" t="s">
        <v>282</v>
      </c>
      <c r="C44" t="s">
        <v>456</v>
      </c>
      <c r="D44" t="s">
        <v>47</v>
      </c>
      <c r="E44" t="s">
        <v>4</v>
      </c>
      <c r="F44" t="s">
        <v>32</v>
      </c>
      <c r="G44" t="s">
        <v>7</v>
      </c>
      <c r="H44" t="s">
        <v>8</v>
      </c>
      <c r="I44">
        <v>10607</v>
      </c>
      <c r="J44" t="s">
        <v>12657</v>
      </c>
      <c r="K44" t="s">
        <v>33</v>
      </c>
      <c r="L44" t="s">
        <v>454</v>
      </c>
      <c r="M44" t="s">
        <v>457</v>
      </c>
      <c r="N44" t="s">
        <v>458</v>
      </c>
      <c r="O44" t="s">
        <v>13535</v>
      </c>
      <c r="P44">
        <v>22300709</v>
      </c>
      <c r="Q44">
        <v>25009915</v>
      </c>
      <c r="R44" t="s">
        <v>15395</v>
      </c>
      <c r="S44">
        <v>22300709</v>
      </c>
      <c r="T44" t="s">
        <v>13725</v>
      </c>
      <c r="U44">
        <v>22301358</v>
      </c>
      <c r="V44" t="s">
        <v>32</v>
      </c>
      <c r="W44" t="s">
        <v>7372</v>
      </c>
      <c r="X44" t="s">
        <v>16125</v>
      </c>
      <c r="Y44" t="s">
        <v>456</v>
      </c>
    </row>
    <row r="45" spans="1:25" x14ac:dyDescent="0.25">
      <c r="A45" t="s">
        <v>6158</v>
      </c>
      <c r="B45" t="s">
        <v>289</v>
      </c>
      <c r="C45" t="s">
        <v>6369</v>
      </c>
      <c r="D45" t="s">
        <v>9004</v>
      </c>
      <c r="E45" t="s">
        <v>6</v>
      </c>
      <c r="F45" t="s">
        <v>32</v>
      </c>
      <c r="G45" t="s">
        <v>2</v>
      </c>
      <c r="H45" t="s">
        <v>12</v>
      </c>
      <c r="I45">
        <v>10110</v>
      </c>
      <c r="J45" t="s">
        <v>12613</v>
      </c>
      <c r="K45" t="s">
        <v>33</v>
      </c>
      <c r="L45" t="s">
        <v>33</v>
      </c>
      <c r="M45" t="s">
        <v>246</v>
      </c>
      <c r="N45" t="s">
        <v>10451</v>
      </c>
      <c r="O45" t="s">
        <v>13535</v>
      </c>
      <c r="P45">
        <v>22547928</v>
      </c>
      <c r="Q45">
        <v>22521852</v>
      </c>
      <c r="R45" t="s">
        <v>6422</v>
      </c>
      <c r="S45">
        <v>22547928</v>
      </c>
      <c r="T45" t="s">
        <v>14399</v>
      </c>
      <c r="U45">
        <v>22544090</v>
      </c>
      <c r="V45" t="s">
        <v>35</v>
      </c>
      <c r="W45" t="s">
        <v>12230</v>
      </c>
    </row>
    <row r="46" spans="1:25" x14ac:dyDescent="0.25">
      <c r="A46" t="s">
        <v>240</v>
      </c>
      <c r="B46" t="s">
        <v>242</v>
      </c>
      <c r="C46" t="s">
        <v>241</v>
      </c>
      <c r="D46" t="s">
        <v>9004</v>
      </c>
      <c r="E46" t="s">
        <v>7</v>
      </c>
      <c r="F46" t="s">
        <v>32</v>
      </c>
      <c r="G46" t="s">
        <v>12</v>
      </c>
      <c r="H46" t="s">
        <v>5</v>
      </c>
      <c r="I46">
        <v>11004</v>
      </c>
      <c r="J46" t="s">
        <v>12686</v>
      </c>
      <c r="K46" t="s">
        <v>33</v>
      </c>
      <c r="L46" t="s">
        <v>10457</v>
      </c>
      <c r="M46" t="s">
        <v>216</v>
      </c>
      <c r="N46" t="s">
        <v>10452</v>
      </c>
      <c r="O46" t="s">
        <v>13535</v>
      </c>
      <c r="P46">
        <v>22756967</v>
      </c>
      <c r="Q46" t="s">
        <v>15386</v>
      </c>
      <c r="R46" t="s">
        <v>13041</v>
      </c>
      <c r="S46">
        <v>22756967</v>
      </c>
      <c r="T46" t="s">
        <v>15396</v>
      </c>
      <c r="U46">
        <v>22754085</v>
      </c>
      <c r="V46" t="s">
        <v>32</v>
      </c>
      <c r="W46" t="s">
        <v>7338</v>
      </c>
      <c r="X46" t="s">
        <v>16126</v>
      </c>
      <c r="Y46" t="s">
        <v>241</v>
      </c>
    </row>
    <row r="47" spans="1:25" x14ac:dyDescent="0.25">
      <c r="A47" t="s">
        <v>244</v>
      </c>
      <c r="B47" t="s">
        <v>247</v>
      </c>
      <c r="C47" t="s">
        <v>245</v>
      </c>
      <c r="D47" t="s">
        <v>9004</v>
      </c>
      <c r="E47" t="s">
        <v>6</v>
      </c>
      <c r="F47" t="s">
        <v>32</v>
      </c>
      <c r="G47" t="s">
        <v>2</v>
      </c>
      <c r="H47" t="s">
        <v>12</v>
      </c>
      <c r="I47">
        <v>10110</v>
      </c>
      <c r="J47" t="s">
        <v>12613</v>
      </c>
      <c r="K47" t="s">
        <v>33</v>
      </c>
      <c r="L47" t="s">
        <v>33</v>
      </c>
      <c r="M47" t="s">
        <v>246</v>
      </c>
      <c r="N47" t="s">
        <v>245</v>
      </c>
      <c r="O47" t="s">
        <v>13535</v>
      </c>
      <c r="P47">
        <v>22547978</v>
      </c>
      <c r="Q47">
        <v>86689000</v>
      </c>
      <c r="R47" t="s">
        <v>14400</v>
      </c>
      <c r="S47">
        <v>22547978</v>
      </c>
      <c r="T47" t="s">
        <v>14399</v>
      </c>
      <c r="U47">
        <v>22544090</v>
      </c>
      <c r="V47" t="s">
        <v>32</v>
      </c>
      <c r="W47" t="s">
        <v>7342</v>
      </c>
      <c r="X47" t="s">
        <v>16127</v>
      </c>
      <c r="Y47" t="s">
        <v>245</v>
      </c>
    </row>
    <row r="48" spans="1:25" x14ac:dyDescent="0.25">
      <c r="A48" t="s">
        <v>6159</v>
      </c>
      <c r="B48" t="s">
        <v>293</v>
      </c>
      <c r="C48" t="s">
        <v>6370</v>
      </c>
      <c r="D48" t="s">
        <v>9004</v>
      </c>
      <c r="E48" t="s">
        <v>7</v>
      </c>
      <c r="F48" t="s">
        <v>32</v>
      </c>
      <c r="G48" t="s">
        <v>12</v>
      </c>
      <c r="H48" t="s">
        <v>5</v>
      </c>
      <c r="I48">
        <v>11004</v>
      </c>
      <c r="J48" t="s">
        <v>12686</v>
      </c>
      <c r="K48" t="s">
        <v>33</v>
      </c>
      <c r="L48" t="s">
        <v>10457</v>
      </c>
      <c r="M48" t="s">
        <v>216</v>
      </c>
      <c r="N48" t="s">
        <v>10453</v>
      </c>
      <c r="O48" t="s">
        <v>13535</v>
      </c>
      <c r="P48">
        <v>21011472</v>
      </c>
      <c r="Q48" t="s">
        <v>15386</v>
      </c>
      <c r="R48" t="s">
        <v>15397</v>
      </c>
      <c r="S48">
        <v>21011472</v>
      </c>
      <c r="T48" t="s">
        <v>15396</v>
      </c>
      <c r="U48">
        <v>22754085</v>
      </c>
      <c r="V48" t="s">
        <v>35</v>
      </c>
      <c r="W48" t="s">
        <v>12230</v>
      </c>
    </row>
    <row r="49" spans="1:25" x14ac:dyDescent="0.25">
      <c r="A49" t="s">
        <v>219</v>
      </c>
      <c r="B49" t="s">
        <v>223</v>
      </c>
      <c r="C49" t="s">
        <v>220</v>
      </c>
      <c r="D49" t="s">
        <v>9004</v>
      </c>
      <c r="E49" t="s">
        <v>7</v>
      </c>
      <c r="F49" t="s">
        <v>32</v>
      </c>
      <c r="G49" t="s">
        <v>12</v>
      </c>
      <c r="H49" t="s">
        <v>4</v>
      </c>
      <c r="I49">
        <v>11003</v>
      </c>
      <c r="J49" t="s">
        <v>12684</v>
      </c>
      <c r="K49" t="s">
        <v>33</v>
      </c>
      <c r="L49" t="s">
        <v>10457</v>
      </c>
      <c r="M49" t="s">
        <v>221</v>
      </c>
      <c r="N49" t="s">
        <v>220</v>
      </c>
      <c r="O49" t="s">
        <v>13535</v>
      </c>
      <c r="P49">
        <v>22544471</v>
      </c>
      <c r="Q49" t="s">
        <v>15386</v>
      </c>
      <c r="R49" t="s">
        <v>12261</v>
      </c>
      <c r="S49">
        <v>60019010</v>
      </c>
      <c r="T49" t="s">
        <v>15396</v>
      </c>
      <c r="U49">
        <v>22754085</v>
      </c>
      <c r="V49" t="s">
        <v>32</v>
      </c>
      <c r="W49" t="s">
        <v>7346</v>
      </c>
      <c r="X49" t="s">
        <v>16128</v>
      </c>
      <c r="Y49" t="s">
        <v>220</v>
      </c>
    </row>
    <row r="50" spans="1:25" x14ac:dyDescent="0.25">
      <c r="A50" t="s">
        <v>6160</v>
      </c>
      <c r="B50" t="s">
        <v>300</v>
      </c>
      <c r="C50" t="s">
        <v>6371</v>
      </c>
      <c r="D50" t="s">
        <v>9004</v>
      </c>
      <c r="E50" t="s">
        <v>6</v>
      </c>
      <c r="F50" t="s">
        <v>32</v>
      </c>
      <c r="G50" t="s">
        <v>2</v>
      </c>
      <c r="H50" t="s">
        <v>12</v>
      </c>
      <c r="I50">
        <v>10110</v>
      </c>
      <c r="J50" t="s">
        <v>12613</v>
      </c>
      <c r="K50" t="s">
        <v>33</v>
      </c>
      <c r="L50" t="s">
        <v>33</v>
      </c>
      <c r="M50" t="s">
        <v>246</v>
      </c>
      <c r="N50" t="s">
        <v>10454</v>
      </c>
      <c r="O50" t="s">
        <v>13535</v>
      </c>
      <c r="P50">
        <v>22523529</v>
      </c>
      <c r="Q50">
        <v>22149560</v>
      </c>
      <c r="R50" t="s">
        <v>11737</v>
      </c>
      <c r="S50">
        <v>22149560</v>
      </c>
      <c r="T50" t="s">
        <v>14399</v>
      </c>
      <c r="U50">
        <v>22544090</v>
      </c>
      <c r="V50" t="s">
        <v>35</v>
      </c>
      <c r="W50" t="s">
        <v>12230</v>
      </c>
    </row>
    <row r="51" spans="1:25" x14ac:dyDescent="0.25">
      <c r="A51" t="s">
        <v>249</v>
      </c>
      <c r="B51" t="s">
        <v>250</v>
      </c>
      <c r="C51" t="s">
        <v>7582</v>
      </c>
      <c r="D51" t="s">
        <v>9004</v>
      </c>
      <c r="E51" t="s">
        <v>6</v>
      </c>
      <c r="F51" t="s">
        <v>32</v>
      </c>
      <c r="G51" t="s">
        <v>2</v>
      </c>
      <c r="H51" t="s">
        <v>12</v>
      </c>
      <c r="I51">
        <v>10110</v>
      </c>
      <c r="J51" t="s">
        <v>12613</v>
      </c>
      <c r="K51" t="s">
        <v>33</v>
      </c>
      <c r="L51" t="s">
        <v>33</v>
      </c>
      <c r="M51" t="s">
        <v>246</v>
      </c>
      <c r="N51" t="s">
        <v>10455</v>
      </c>
      <c r="O51" t="s">
        <v>13535</v>
      </c>
      <c r="P51">
        <v>22141035</v>
      </c>
      <c r="Q51">
        <v>22141035</v>
      </c>
      <c r="R51" t="s">
        <v>12233</v>
      </c>
      <c r="S51">
        <v>22141035</v>
      </c>
      <c r="T51" t="s">
        <v>14399</v>
      </c>
      <c r="U51">
        <v>22544090</v>
      </c>
      <c r="V51" t="s">
        <v>32</v>
      </c>
      <c r="W51" t="s">
        <v>7351</v>
      </c>
      <c r="X51" t="s">
        <v>16129</v>
      </c>
      <c r="Y51" t="s">
        <v>7582</v>
      </c>
    </row>
    <row r="52" spans="1:25" x14ac:dyDescent="0.25">
      <c r="A52" t="s">
        <v>6161</v>
      </c>
      <c r="B52" t="s">
        <v>307</v>
      </c>
      <c r="C52" t="s">
        <v>7835</v>
      </c>
      <c r="D52" t="s">
        <v>9004</v>
      </c>
      <c r="E52" t="s">
        <v>6</v>
      </c>
      <c r="F52" t="s">
        <v>32</v>
      </c>
      <c r="G52" t="s">
        <v>2</v>
      </c>
      <c r="H52" t="s">
        <v>12</v>
      </c>
      <c r="I52">
        <v>10110</v>
      </c>
      <c r="J52" t="s">
        <v>12613</v>
      </c>
      <c r="K52" t="s">
        <v>33</v>
      </c>
      <c r="L52" t="s">
        <v>33</v>
      </c>
      <c r="M52" t="s">
        <v>246</v>
      </c>
      <c r="N52" t="s">
        <v>10456</v>
      </c>
      <c r="O52" t="s">
        <v>13535</v>
      </c>
      <c r="P52">
        <v>22524014</v>
      </c>
      <c r="Q52">
        <v>22146662</v>
      </c>
      <c r="R52" t="s">
        <v>6425</v>
      </c>
      <c r="S52">
        <v>22146662</v>
      </c>
      <c r="T52" t="s">
        <v>14399</v>
      </c>
      <c r="U52">
        <v>22244090</v>
      </c>
      <c r="V52" t="s">
        <v>35</v>
      </c>
      <c r="W52" t="s">
        <v>12230</v>
      </c>
    </row>
    <row r="53" spans="1:25" x14ac:dyDescent="0.25">
      <c r="A53" t="s">
        <v>6162</v>
      </c>
      <c r="B53" t="s">
        <v>310</v>
      </c>
      <c r="C53" t="s">
        <v>6446</v>
      </c>
      <c r="D53" t="s">
        <v>9004</v>
      </c>
      <c r="E53" t="s">
        <v>7</v>
      </c>
      <c r="F53" t="s">
        <v>32</v>
      </c>
      <c r="G53" t="s">
        <v>12</v>
      </c>
      <c r="H53" t="s">
        <v>2</v>
      </c>
      <c r="I53">
        <v>11001</v>
      </c>
      <c r="J53" t="s">
        <v>12672</v>
      </c>
      <c r="K53" t="s">
        <v>33</v>
      </c>
      <c r="L53" t="s">
        <v>10457</v>
      </c>
      <c r="M53" t="s">
        <v>10457</v>
      </c>
      <c r="N53" t="s">
        <v>10457</v>
      </c>
      <c r="O53" t="s">
        <v>13535</v>
      </c>
      <c r="P53">
        <v>22544681</v>
      </c>
      <c r="Q53">
        <v>22542207</v>
      </c>
      <c r="R53" t="s">
        <v>12851</v>
      </c>
      <c r="S53">
        <v>22544681</v>
      </c>
      <c r="T53" t="s">
        <v>15396</v>
      </c>
      <c r="U53">
        <v>22754085</v>
      </c>
      <c r="V53" t="s">
        <v>35</v>
      </c>
      <c r="W53" t="s">
        <v>12230</v>
      </c>
    </row>
    <row r="54" spans="1:25" x14ac:dyDescent="0.25">
      <c r="A54" t="s">
        <v>251</v>
      </c>
      <c r="B54" t="s">
        <v>252</v>
      </c>
      <c r="C54" t="s">
        <v>234</v>
      </c>
      <c r="D54" t="s">
        <v>9004</v>
      </c>
      <c r="E54" t="s">
        <v>7</v>
      </c>
      <c r="F54" t="s">
        <v>32</v>
      </c>
      <c r="G54" t="s">
        <v>12</v>
      </c>
      <c r="H54" t="s">
        <v>6</v>
      </c>
      <c r="I54">
        <v>11005</v>
      </c>
      <c r="J54" t="s">
        <v>12687</v>
      </c>
      <c r="K54" t="s">
        <v>33</v>
      </c>
      <c r="L54" t="s">
        <v>10457</v>
      </c>
      <c r="M54" t="s">
        <v>234</v>
      </c>
      <c r="N54" t="s">
        <v>234</v>
      </c>
      <c r="O54" t="s">
        <v>13535</v>
      </c>
      <c r="P54">
        <v>22544047</v>
      </c>
      <c r="Q54">
        <v>22544047</v>
      </c>
      <c r="R54" t="s">
        <v>14402</v>
      </c>
      <c r="S54">
        <v>22544047</v>
      </c>
      <c r="T54" t="s">
        <v>15396</v>
      </c>
      <c r="U54">
        <v>22754085</v>
      </c>
      <c r="V54" t="s">
        <v>32</v>
      </c>
      <c r="W54" t="s">
        <v>7364</v>
      </c>
      <c r="X54" t="s">
        <v>16130</v>
      </c>
      <c r="Y54" t="s">
        <v>234</v>
      </c>
    </row>
    <row r="55" spans="1:25" x14ac:dyDescent="0.25">
      <c r="A55" t="s">
        <v>6163</v>
      </c>
      <c r="B55" t="s">
        <v>314</v>
      </c>
      <c r="C55" t="s">
        <v>6372</v>
      </c>
      <c r="D55" t="s">
        <v>9004</v>
      </c>
      <c r="E55" t="s">
        <v>7</v>
      </c>
      <c r="F55" t="s">
        <v>32</v>
      </c>
      <c r="G55" t="s">
        <v>12</v>
      </c>
      <c r="H55" t="s">
        <v>3</v>
      </c>
      <c r="I55">
        <v>11002</v>
      </c>
      <c r="J55" t="s">
        <v>12682</v>
      </c>
      <c r="K55" t="s">
        <v>33</v>
      </c>
      <c r="L55" t="s">
        <v>10457</v>
      </c>
      <c r="M55" t="s">
        <v>10438</v>
      </c>
      <c r="N55" t="s">
        <v>10438</v>
      </c>
      <c r="O55" t="s">
        <v>13535</v>
      </c>
      <c r="P55">
        <v>22540656</v>
      </c>
      <c r="Q55">
        <v>60128204</v>
      </c>
      <c r="R55" t="s">
        <v>14403</v>
      </c>
      <c r="S55">
        <v>83115456</v>
      </c>
      <c r="T55" t="s">
        <v>15396</v>
      </c>
      <c r="U55">
        <v>22754085</v>
      </c>
      <c r="V55" t="s">
        <v>35</v>
      </c>
      <c r="W55" t="s">
        <v>12230</v>
      </c>
    </row>
    <row r="56" spans="1:25" x14ac:dyDescent="0.25">
      <c r="A56" t="s">
        <v>258</v>
      </c>
      <c r="B56" t="s">
        <v>260</v>
      </c>
      <c r="C56" t="s">
        <v>259</v>
      </c>
      <c r="D56" t="s">
        <v>9004</v>
      </c>
      <c r="E56" t="s">
        <v>6</v>
      </c>
      <c r="F56" t="s">
        <v>32</v>
      </c>
      <c r="G56" t="s">
        <v>2</v>
      </c>
      <c r="H56" t="s">
        <v>12</v>
      </c>
      <c r="I56">
        <v>10110</v>
      </c>
      <c r="J56" t="s">
        <v>12613</v>
      </c>
      <c r="K56" t="s">
        <v>33</v>
      </c>
      <c r="L56" t="s">
        <v>33</v>
      </c>
      <c r="M56" t="s">
        <v>246</v>
      </c>
      <c r="N56" t="s">
        <v>259</v>
      </c>
      <c r="O56" t="s">
        <v>13535</v>
      </c>
      <c r="P56">
        <v>22541189</v>
      </c>
      <c r="Q56" t="s">
        <v>15386</v>
      </c>
      <c r="R56" t="s">
        <v>14401</v>
      </c>
      <c r="S56">
        <v>22541189</v>
      </c>
      <c r="T56" t="s">
        <v>14399</v>
      </c>
      <c r="U56">
        <v>22544090</v>
      </c>
      <c r="V56" t="s">
        <v>32</v>
      </c>
      <c r="W56" t="s">
        <v>257</v>
      </c>
      <c r="X56" t="s">
        <v>16131</v>
      </c>
      <c r="Y56" t="s">
        <v>259</v>
      </c>
    </row>
    <row r="57" spans="1:25" x14ac:dyDescent="0.25">
      <c r="A57" t="s">
        <v>6164</v>
      </c>
      <c r="B57" t="s">
        <v>6233</v>
      </c>
      <c r="C57" t="s">
        <v>6373</v>
      </c>
      <c r="D57" t="s">
        <v>9004</v>
      </c>
      <c r="E57" t="s">
        <v>6</v>
      </c>
      <c r="F57" t="s">
        <v>32</v>
      </c>
      <c r="G57" t="s">
        <v>2</v>
      </c>
      <c r="H57" t="s">
        <v>12</v>
      </c>
      <c r="I57">
        <v>10110</v>
      </c>
      <c r="J57" t="s">
        <v>12613</v>
      </c>
      <c r="K57" t="s">
        <v>33</v>
      </c>
      <c r="L57" t="s">
        <v>33</v>
      </c>
      <c r="M57" t="s">
        <v>246</v>
      </c>
      <c r="N57" t="s">
        <v>10458</v>
      </c>
      <c r="O57" t="s">
        <v>13535</v>
      </c>
      <c r="P57">
        <v>22901037</v>
      </c>
      <c r="Q57">
        <v>22916061</v>
      </c>
      <c r="R57" t="s">
        <v>12852</v>
      </c>
      <c r="S57">
        <v>88126656</v>
      </c>
      <c r="T57" t="s">
        <v>14399</v>
      </c>
      <c r="U57">
        <v>85108839</v>
      </c>
      <c r="V57" t="s">
        <v>35</v>
      </c>
      <c r="W57" t="s">
        <v>12230</v>
      </c>
    </row>
    <row r="58" spans="1:25" x14ac:dyDescent="0.25">
      <c r="A58" t="s">
        <v>232</v>
      </c>
      <c r="B58" t="s">
        <v>236</v>
      </c>
      <c r="C58" t="s">
        <v>233</v>
      </c>
      <c r="D58" t="s">
        <v>9004</v>
      </c>
      <c r="E58" t="s">
        <v>7</v>
      </c>
      <c r="F58" t="s">
        <v>32</v>
      </c>
      <c r="G58" t="s">
        <v>12</v>
      </c>
      <c r="H58" t="s">
        <v>6</v>
      </c>
      <c r="I58">
        <v>11005</v>
      </c>
      <c r="J58" t="s">
        <v>12687</v>
      </c>
      <c r="K58" t="s">
        <v>33</v>
      </c>
      <c r="L58" t="s">
        <v>10457</v>
      </c>
      <c r="M58" t="s">
        <v>234</v>
      </c>
      <c r="N58" t="s">
        <v>235</v>
      </c>
      <c r="O58" t="s">
        <v>13535</v>
      </c>
      <c r="P58">
        <v>22524063</v>
      </c>
      <c r="Q58">
        <v>22524038</v>
      </c>
      <c r="R58" t="s">
        <v>9242</v>
      </c>
      <c r="S58">
        <v>85203749</v>
      </c>
      <c r="T58" t="s">
        <v>15396</v>
      </c>
      <c r="U58">
        <v>22754085</v>
      </c>
      <c r="V58" t="s">
        <v>32</v>
      </c>
      <c r="W58" t="s">
        <v>7371</v>
      </c>
      <c r="X58" t="s">
        <v>16132</v>
      </c>
      <c r="Y58" t="s">
        <v>233</v>
      </c>
    </row>
    <row r="59" spans="1:25" x14ac:dyDescent="0.25">
      <c r="A59" t="s">
        <v>271</v>
      </c>
      <c r="B59" t="s">
        <v>273</v>
      </c>
      <c r="C59" t="s">
        <v>143</v>
      </c>
      <c r="D59" t="s">
        <v>47</v>
      </c>
      <c r="E59" t="s">
        <v>8</v>
      </c>
      <c r="F59" t="s">
        <v>32</v>
      </c>
      <c r="G59" t="s">
        <v>4</v>
      </c>
      <c r="H59" t="s">
        <v>5</v>
      </c>
      <c r="I59">
        <v>10304</v>
      </c>
      <c r="J59" t="s">
        <v>12623</v>
      </c>
      <c r="K59" t="s">
        <v>33</v>
      </c>
      <c r="L59" t="s">
        <v>47</v>
      </c>
      <c r="M59" t="s">
        <v>272</v>
      </c>
      <c r="N59" t="s">
        <v>10459</v>
      </c>
      <c r="O59" t="s">
        <v>13535</v>
      </c>
      <c r="P59">
        <v>22752580</v>
      </c>
      <c r="Q59" t="s">
        <v>15386</v>
      </c>
      <c r="R59" t="s">
        <v>14404</v>
      </c>
      <c r="S59">
        <v>22752580</v>
      </c>
      <c r="T59" t="s">
        <v>14405</v>
      </c>
      <c r="U59">
        <v>22596011</v>
      </c>
      <c r="V59" t="s">
        <v>32</v>
      </c>
      <c r="W59" t="s">
        <v>270</v>
      </c>
      <c r="X59" t="s">
        <v>16133</v>
      </c>
      <c r="Y59" t="s">
        <v>143</v>
      </c>
    </row>
    <row r="60" spans="1:25" x14ac:dyDescent="0.25">
      <c r="A60" t="s">
        <v>6165</v>
      </c>
      <c r="B60" t="s">
        <v>343</v>
      </c>
      <c r="C60" t="s">
        <v>6374</v>
      </c>
      <c r="D60" t="s">
        <v>9004</v>
      </c>
      <c r="E60" t="s">
        <v>2</v>
      </c>
      <c r="F60" t="s">
        <v>32</v>
      </c>
      <c r="G60" t="s">
        <v>2</v>
      </c>
      <c r="H60" t="s">
        <v>15</v>
      </c>
      <c r="I60">
        <v>10111</v>
      </c>
      <c r="J60" t="s">
        <v>12614</v>
      </c>
      <c r="K60" t="s">
        <v>33</v>
      </c>
      <c r="L60" t="s">
        <v>33</v>
      </c>
      <c r="M60" t="s">
        <v>12854</v>
      </c>
      <c r="N60" t="s">
        <v>9190</v>
      </c>
      <c r="O60" t="s">
        <v>13535</v>
      </c>
      <c r="P60">
        <v>22274667</v>
      </c>
      <c r="Q60" t="s">
        <v>15386</v>
      </c>
      <c r="R60" t="s">
        <v>13713</v>
      </c>
      <c r="S60">
        <v>61209811</v>
      </c>
      <c r="T60" t="s">
        <v>14492</v>
      </c>
      <c r="U60">
        <v>22551257</v>
      </c>
      <c r="V60" t="s">
        <v>35</v>
      </c>
      <c r="W60" t="s">
        <v>12230</v>
      </c>
    </row>
    <row r="61" spans="1:25" x14ac:dyDescent="0.25">
      <c r="A61" t="s">
        <v>275</v>
      </c>
      <c r="B61" t="s">
        <v>278</v>
      </c>
      <c r="C61" t="s">
        <v>276</v>
      </c>
      <c r="D61" t="s">
        <v>9004</v>
      </c>
      <c r="E61" t="s">
        <v>2</v>
      </c>
      <c r="F61" t="s">
        <v>32</v>
      </c>
      <c r="G61" t="s">
        <v>2</v>
      </c>
      <c r="H61" t="s">
        <v>12</v>
      </c>
      <c r="I61">
        <v>10110</v>
      </c>
      <c r="J61" t="s">
        <v>12613</v>
      </c>
      <c r="K61" t="s">
        <v>33</v>
      </c>
      <c r="L61" t="s">
        <v>33</v>
      </c>
      <c r="M61" t="s">
        <v>246</v>
      </c>
      <c r="N61" t="s">
        <v>277</v>
      </c>
      <c r="O61" t="s">
        <v>13535</v>
      </c>
      <c r="P61">
        <v>22261043</v>
      </c>
      <c r="Q61">
        <v>22262415</v>
      </c>
      <c r="R61" t="s">
        <v>14406</v>
      </c>
      <c r="S61">
        <v>22262415</v>
      </c>
      <c r="T61" t="s">
        <v>14492</v>
      </c>
      <c r="U61">
        <v>22229137</v>
      </c>
      <c r="V61" t="s">
        <v>32</v>
      </c>
      <c r="W61" t="s">
        <v>7341</v>
      </c>
      <c r="X61" t="s">
        <v>16134</v>
      </c>
      <c r="Y61" t="s">
        <v>276</v>
      </c>
    </row>
    <row r="62" spans="1:25" x14ac:dyDescent="0.25">
      <c r="A62" t="s">
        <v>267</v>
      </c>
      <c r="B62" t="s">
        <v>269</v>
      </c>
      <c r="C62" t="s">
        <v>268</v>
      </c>
      <c r="D62" t="s">
        <v>47</v>
      </c>
      <c r="E62" t="s">
        <v>3</v>
      </c>
      <c r="F62" t="s">
        <v>32</v>
      </c>
      <c r="G62" t="s">
        <v>4</v>
      </c>
      <c r="H62" t="s">
        <v>3</v>
      </c>
      <c r="I62">
        <v>10302</v>
      </c>
      <c r="J62" t="s">
        <v>12620</v>
      </c>
      <c r="K62" t="s">
        <v>33</v>
      </c>
      <c r="L62" t="s">
        <v>47</v>
      </c>
      <c r="M62" t="s">
        <v>51</v>
      </c>
      <c r="N62" t="s">
        <v>220</v>
      </c>
      <c r="O62" t="s">
        <v>13535</v>
      </c>
      <c r="P62">
        <v>22707736</v>
      </c>
      <c r="Q62" t="s">
        <v>15386</v>
      </c>
      <c r="R62" t="s">
        <v>7712</v>
      </c>
      <c r="S62">
        <v>22707736</v>
      </c>
      <c r="T62" t="s">
        <v>15398</v>
      </c>
      <c r="U62">
        <v>22700885</v>
      </c>
      <c r="V62" t="s">
        <v>32</v>
      </c>
      <c r="W62" t="s">
        <v>204</v>
      </c>
      <c r="X62" t="s">
        <v>16135</v>
      </c>
      <c r="Y62" t="s">
        <v>268</v>
      </c>
    </row>
    <row r="63" spans="1:25" x14ac:dyDescent="0.25">
      <c r="A63" t="s">
        <v>279</v>
      </c>
      <c r="B63" t="s">
        <v>281</v>
      </c>
      <c r="C63" t="s">
        <v>7583</v>
      </c>
      <c r="D63" t="s">
        <v>47</v>
      </c>
      <c r="E63" t="s">
        <v>3</v>
      </c>
      <c r="F63" t="s">
        <v>32</v>
      </c>
      <c r="G63" t="s">
        <v>4</v>
      </c>
      <c r="H63" t="s">
        <v>3</v>
      </c>
      <c r="I63">
        <v>10302</v>
      </c>
      <c r="J63" t="s">
        <v>12620</v>
      </c>
      <c r="K63" t="s">
        <v>33</v>
      </c>
      <c r="L63" t="s">
        <v>47</v>
      </c>
      <c r="M63" t="s">
        <v>51</v>
      </c>
      <c r="N63" t="s">
        <v>280</v>
      </c>
      <c r="O63" t="s">
        <v>13535</v>
      </c>
      <c r="P63">
        <v>22700608</v>
      </c>
      <c r="Q63" t="s">
        <v>15386</v>
      </c>
      <c r="R63" t="s">
        <v>12857</v>
      </c>
      <c r="S63">
        <v>22700608</v>
      </c>
      <c r="T63" t="s">
        <v>15398</v>
      </c>
      <c r="U63">
        <v>22700885</v>
      </c>
      <c r="V63" t="s">
        <v>32</v>
      </c>
      <c r="W63" t="s">
        <v>7374</v>
      </c>
      <c r="X63" t="s">
        <v>16136</v>
      </c>
      <c r="Y63" t="s">
        <v>7583</v>
      </c>
    </row>
    <row r="64" spans="1:25" x14ac:dyDescent="0.25">
      <c r="A64" t="s">
        <v>6166</v>
      </c>
      <c r="B64" t="s">
        <v>350</v>
      </c>
      <c r="C64" t="s">
        <v>6375</v>
      </c>
      <c r="D64" t="s">
        <v>9004</v>
      </c>
      <c r="E64" t="s">
        <v>2</v>
      </c>
      <c r="F64" t="s">
        <v>32</v>
      </c>
      <c r="G64" t="s">
        <v>2</v>
      </c>
      <c r="H64" t="s">
        <v>15</v>
      </c>
      <c r="I64">
        <v>10111</v>
      </c>
      <c r="J64" t="s">
        <v>12614</v>
      </c>
      <c r="K64" t="s">
        <v>33</v>
      </c>
      <c r="L64" t="s">
        <v>33</v>
      </c>
      <c r="M64" t="s">
        <v>12854</v>
      </c>
      <c r="N64" t="s">
        <v>10460</v>
      </c>
      <c r="O64" t="s">
        <v>13535</v>
      </c>
      <c r="P64">
        <v>22276015</v>
      </c>
      <c r="Q64">
        <v>22263653</v>
      </c>
      <c r="R64" t="s">
        <v>7380</v>
      </c>
      <c r="S64">
        <v>22276015</v>
      </c>
      <c r="T64" t="s">
        <v>14492</v>
      </c>
      <c r="U64">
        <v>22551257</v>
      </c>
      <c r="V64" t="s">
        <v>35</v>
      </c>
      <c r="W64" t="s">
        <v>12230</v>
      </c>
    </row>
    <row r="65" spans="1:25" x14ac:dyDescent="0.25">
      <c r="A65" t="s">
        <v>6167</v>
      </c>
      <c r="B65" t="s">
        <v>6234</v>
      </c>
      <c r="C65" t="s">
        <v>6376</v>
      </c>
      <c r="D65" t="s">
        <v>47</v>
      </c>
      <c r="E65" t="s">
        <v>3</v>
      </c>
      <c r="F65" t="s">
        <v>32</v>
      </c>
      <c r="G65" t="s">
        <v>4</v>
      </c>
      <c r="H65" t="s">
        <v>4</v>
      </c>
      <c r="I65">
        <v>10303</v>
      </c>
      <c r="J65" t="s">
        <v>12622</v>
      </c>
      <c r="K65" t="s">
        <v>33</v>
      </c>
      <c r="L65" t="s">
        <v>47</v>
      </c>
      <c r="M65" t="s">
        <v>283</v>
      </c>
      <c r="N65" t="s">
        <v>283</v>
      </c>
      <c r="O65" t="s">
        <v>13535</v>
      </c>
      <c r="P65">
        <v>22519164</v>
      </c>
      <c r="Q65">
        <v>22509250</v>
      </c>
      <c r="R65" t="s">
        <v>8636</v>
      </c>
      <c r="S65">
        <v>22519164</v>
      </c>
      <c r="T65" t="s">
        <v>15398</v>
      </c>
      <c r="U65">
        <v>22700885</v>
      </c>
      <c r="V65" t="s">
        <v>35</v>
      </c>
      <c r="W65" t="s">
        <v>12230</v>
      </c>
    </row>
    <row r="66" spans="1:25" x14ac:dyDescent="0.25">
      <c r="A66" t="s">
        <v>285</v>
      </c>
      <c r="B66" t="s">
        <v>6235</v>
      </c>
      <c r="C66" t="s">
        <v>286</v>
      </c>
      <c r="D66" t="s">
        <v>47</v>
      </c>
      <c r="E66" t="s">
        <v>3</v>
      </c>
      <c r="F66" t="s">
        <v>32</v>
      </c>
      <c r="G66" t="s">
        <v>4</v>
      </c>
      <c r="H66" t="s">
        <v>3</v>
      </c>
      <c r="I66">
        <v>10302</v>
      </c>
      <c r="J66" t="s">
        <v>12620</v>
      </c>
      <c r="K66" t="s">
        <v>33</v>
      </c>
      <c r="L66" t="s">
        <v>47</v>
      </c>
      <c r="M66" t="s">
        <v>51</v>
      </c>
      <c r="N66" t="s">
        <v>51</v>
      </c>
      <c r="O66" t="s">
        <v>13535</v>
      </c>
      <c r="P66">
        <v>22704224</v>
      </c>
      <c r="Q66">
        <v>22704224</v>
      </c>
      <c r="R66" t="s">
        <v>15399</v>
      </c>
      <c r="S66">
        <v>88295886</v>
      </c>
      <c r="T66" t="s">
        <v>15398</v>
      </c>
      <c r="U66">
        <v>22700885</v>
      </c>
      <c r="V66" t="s">
        <v>32</v>
      </c>
      <c r="W66" t="s">
        <v>7385</v>
      </c>
      <c r="X66" t="s">
        <v>16137</v>
      </c>
      <c r="Y66" t="s">
        <v>286</v>
      </c>
    </row>
    <row r="67" spans="1:25" x14ac:dyDescent="0.25">
      <c r="A67" t="s">
        <v>6168</v>
      </c>
      <c r="B67" t="s">
        <v>353</v>
      </c>
      <c r="C67" t="s">
        <v>6377</v>
      </c>
      <c r="D67" t="s">
        <v>47</v>
      </c>
      <c r="E67" t="s">
        <v>8</v>
      </c>
      <c r="F67" t="s">
        <v>32</v>
      </c>
      <c r="G67" t="s">
        <v>4</v>
      </c>
      <c r="H67" t="s">
        <v>15</v>
      </c>
      <c r="I67">
        <v>10311</v>
      </c>
      <c r="J67" t="s">
        <v>12633</v>
      </c>
      <c r="K67" t="s">
        <v>33</v>
      </c>
      <c r="L67" t="s">
        <v>47</v>
      </c>
      <c r="M67" t="s">
        <v>287</v>
      </c>
      <c r="N67" t="s">
        <v>287</v>
      </c>
      <c r="O67" t="s">
        <v>13535</v>
      </c>
      <c r="P67">
        <v>22752865</v>
      </c>
      <c r="Q67">
        <v>22752865</v>
      </c>
      <c r="R67" t="s">
        <v>14407</v>
      </c>
      <c r="S67">
        <v>22752865</v>
      </c>
      <c r="T67" t="s">
        <v>14405</v>
      </c>
      <c r="U67">
        <v>22596011</v>
      </c>
      <c r="V67" t="s">
        <v>35</v>
      </c>
      <c r="W67" t="s">
        <v>12230</v>
      </c>
    </row>
    <row r="68" spans="1:25" x14ac:dyDescent="0.25">
      <c r="A68" t="s">
        <v>6169</v>
      </c>
      <c r="B68" t="s">
        <v>356</v>
      </c>
      <c r="C68" t="s">
        <v>6378</v>
      </c>
      <c r="D68" t="s">
        <v>9004</v>
      </c>
      <c r="E68" t="s">
        <v>2</v>
      </c>
      <c r="F68" t="s">
        <v>32</v>
      </c>
      <c r="G68" t="s">
        <v>2</v>
      </c>
      <c r="H68" t="s">
        <v>15</v>
      </c>
      <c r="I68">
        <v>10111</v>
      </c>
      <c r="J68" t="s">
        <v>12614</v>
      </c>
      <c r="K68" t="s">
        <v>33</v>
      </c>
      <c r="L68" t="s">
        <v>33</v>
      </c>
      <c r="M68" t="s">
        <v>12854</v>
      </c>
      <c r="N68" t="s">
        <v>10461</v>
      </c>
      <c r="O68" t="s">
        <v>13535</v>
      </c>
      <c r="P68">
        <v>22279763</v>
      </c>
      <c r="Q68" t="s">
        <v>15386</v>
      </c>
      <c r="R68" t="s">
        <v>13714</v>
      </c>
      <c r="S68">
        <v>22279763</v>
      </c>
      <c r="T68" t="s">
        <v>14492</v>
      </c>
      <c r="U68">
        <v>22339204</v>
      </c>
      <c r="V68" t="s">
        <v>35</v>
      </c>
      <c r="W68" t="s">
        <v>12230</v>
      </c>
    </row>
    <row r="69" spans="1:25" x14ac:dyDescent="0.25">
      <c r="A69" t="s">
        <v>6170</v>
      </c>
      <c r="B69" t="s">
        <v>360</v>
      </c>
      <c r="C69" t="s">
        <v>6379</v>
      </c>
      <c r="D69" t="s">
        <v>47</v>
      </c>
      <c r="E69" t="s">
        <v>3</v>
      </c>
      <c r="F69" t="s">
        <v>32</v>
      </c>
      <c r="G69" t="s">
        <v>4</v>
      </c>
      <c r="H69" t="s">
        <v>5</v>
      </c>
      <c r="I69">
        <v>10304</v>
      </c>
      <c r="J69" t="s">
        <v>12623</v>
      </c>
      <c r="K69" t="s">
        <v>33</v>
      </c>
      <c r="L69" t="s">
        <v>47</v>
      </c>
      <c r="M69" t="s">
        <v>272</v>
      </c>
      <c r="N69" t="s">
        <v>272</v>
      </c>
      <c r="O69" t="s">
        <v>13535</v>
      </c>
      <c r="P69">
        <v>22593206</v>
      </c>
      <c r="Q69">
        <v>22593206</v>
      </c>
      <c r="R69" t="s">
        <v>12498</v>
      </c>
      <c r="S69">
        <v>22593206</v>
      </c>
      <c r="T69" t="s">
        <v>15398</v>
      </c>
      <c r="U69">
        <v>22700885</v>
      </c>
      <c r="V69" t="s">
        <v>35</v>
      </c>
      <c r="W69" t="s">
        <v>12230</v>
      </c>
    </row>
    <row r="70" spans="1:25" x14ac:dyDescent="0.25">
      <c r="A70" t="s">
        <v>263</v>
      </c>
      <c r="B70" t="s">
        <v>266</v>
      </c>
      <c r="C70" t="s">
        <v>264</v>
      </c>
      <c r="D70" t="s">
        <v>47</v>
      </c>
      <c r="E70" t="s">
        <v>3</v>
      </c>
      <c r="F70" t="s">
        <v>32</v>
      </c>
      <c r="G70" t="s">
        <v>4</v>
      </c>
      <c r="H70" t="s">
        <v>3</v>
      </c>
      <c r="I70">
        <v>10302</v>
      </c>
      <c r="J70" t="s">
        <v>12620</v>
      </c>
      <c r="K70" t="s">
        <v>33</v>
      </c>
      <c r="L70" t="s">
        <v>47</v>
      </c>
      <c r="M70" t="s">
        <v>51</v>
      </c>
      <c r="N70" t="s">
        <v>265</v>
      </c>
      <c r="O70" t="s">
        <v>13535</v>
      </c>
      <c r="P70">
        <v>22514037</v>
      </c>
      <c r="Q70">
        <v>22510271</v>
      </c>
      <c r="R70" t="s">
        <v>7844</v>
      </c>
      <c r="S70">
        <v>22514037</v>
      </c>
      <c r="T70" t="s">
        <v>15398</v>
      </c>
      <c r="U70">
        <v>22700885</v>
      </c>
      <c r="V70" t="s">
        <v>32</v>
      </c>
      <c r="W70" t="s">
        <v>262</v>
      </c>
      <c r="X70" t="s">
        <v>16138</v>
      </c>
      <c r="Y70" t="s">
        <v>264</v>
      </c>
    </row>
    <row r="71" spans="1:25" x14ac:dyDescent="0.25">
      <c r="A71" t="s">
        <v>386</v>
      </c>
      <c r="B71" t="s">
        <v>6236</v>
      </c>
      <c r="C71" t="s">
        <v>48</v>
      </c>
      <c r="D71" t="s">
        <v>47</v>
      </c>
      <c r="E71" t="s">
        <v>3</v>
      </c>
      <c r="F71" t="s">
        <v>32</v>
      </c>
      <c r="G71" t="s">
        <v>4</v>
      </c>
      <c r="H71" t="s">
        <v>17</v>
      </c>
      <c r="I71">
        <v>10313</v>
      </c>
      <c r="J71" t="s">
        <v>12635</v>
      </c>
      <c r="K71" t="s">
        <v>33</v>
      </c>
      <c r="L71" t="s">
        <v>47</v>
      </c>
      <c r="M71" t="s">
        <v>48</v>
      </c>
      <c r="N71" t="s">
        <v>48</v>
      </c>
      <c r="O71" t="s">
        <v>13535</v>
      </c>
      <c r="P71">
        <v>22704605</v>
      </c>
      <c r="Q71">
        <v>22704605</v>
      </c>
      <c r="R71" t="s">
        <v>14408</v>
      </c>
      <c r="S71">
        <v>22704605</v>
      </c>
      <c r="T71" t="s">
        <v>15398</v>
      </c>
      <c r="U71">
        <v>22700885</v>
      </c>
      <c r="V71" t="s">
        <v>32</v>
      </c>
      <c r="W71" t="s">
        <v>7390</v>
      </c>
      <c r="X71" t="s">
        <v>16139</v>
      </c>
      <c r="Y71" t="s">
        <v>48</v>
      </c>
    </row>
    <row r="72" spans="1:25" x14ac:dyDescent="0.25">
      <c r="A72" t="s">
        <v>6171</v>
      </c>
      <c r="B72" t="s">
        <v>401</v>
      </c>
      <c r="C72" t="s">
        <v>9008</v>
      </c>
      <c r="D72" t="s">
        <v>9003</v>
      </c>
      <c r="E72" t="s">
        <v>5</v>
      </c>
      <c r="F72" t="s">
        <v>32</v>
      </c>
      <c r="G72" t="s">
        <v>11</v>
      </c>
      <c r="H72" t="s">
        <v>2</v>
      </c>
      <c r="I72">
        <v>10901</v>
      </c>
      <c r="J72" t="s">
        <v>12667</v>
      </c>
      <c r="K72" t="s">
        <v>33</v>
      </c>
      <c r="L72" t="s">
        <v>296</v>
      </c>
      <c r="M72" t="s">
        <v>296</v>
      </c>
      <c r="N72" t="s">
        <v>296</v>
      </c>
      <c r="O72" t="s">
        <v>13535</v>
      </c>
      <c r="P72">
        <v>22828243</v>
      </c>
      <c r="Q72">
        <v>22828243</v>
      </c>
      <c r="R72" t="s">
        <v>10462</v>
      </c>
      <c r="S72">
        <v>22828243</v>
      </c>
      <c r="T72" t="s">
        <v>14409</v>
      </c>
      <c r="U72">
        <v>22032636</v>
      </c>
      <c r="V72" t="s">
        <v>35</v>
      </c>
      <c r="W72" t="s">
        <v>12230</v>
      </c>
    </row>
    <row r="73" spans="1:25" x14ac:dyDescent="0.25">
      <c r="A73" t="s">
        <v>315</v>
      </c>
      <c r="B73" t="s">
        <v>317</v>
      </c>
      <c r="C73" t="s">
        <v>316</v>
      </c>
      <c r="D73" t="s">
        <v>9003</v>
      </c>
      <c r="E73" t="s">
        <v>4</v>
      </c>
      <c r="F73" t="s">
        <v>32</v>
      </c>
      <c r="G73" t="s">
        <v>3</v>
      </c>
      <c r="H73" t="s">
        <v>3</v>
      </c>
      <c r="I73">
        <v>10202</v>
      </c>
      <c r="J73" t="s">
        <v>12616</v>
      </c>
      <c r="K73" t="s">
        <v>33</v>
      </c>
      <c r="L73" t="s">
        <v>11293</v>
      </c>
      <c r="M73" t="s">
        <v>221</v>
      </c>
      <c r="N73" t="s">
        <v>316</v>
      </c>
      <c r="O73" t="s">
        <v>13535</v>
      </c>
      <c r="P73">
        <v>22881378</v>
      </c>
      <c r="Q73">
        <v>22881378</v>
      </c>
      <c r="R73" t="s">
        <v>13726</v>
      </c>
      <c r="S73">
        <v>22881378</v>
      </c>
      <c r="T73" t="s">
        <v>13149</v>
      </c>
      <c r="U73">
        <v>22284630</v>
      </c>
      <c r="V73" t="s">
        <v>32</v>
      </c>
      <c r="W73" t="s">
        <v>314</v>
      </c>
      <c r="X73" t="s">
        <v>16140</v>
      </c>
      <c r="Y73" t="s">
        <v>316</v>
      </c>
    </row>
    <row r="74" spans="1:25" x14ac:dyDescent="0.25">
      <c r="A74" t="s">
        <v>327</v>
      </c>
      <c r="B74" t="s">
        <v>329</v>
      </c>
      <c r="C74" t="s">
        <v>328</v>
      </c>
      <c r="D74" t="s">
        <v>9003</v>
      </c>
      <c r="E74" t="s">
        <v>4</v>
      </c>
      <c r="F74" t="s">
        <v>32</v>
      </c>
      <c r="G74" t="s">
        <v>3</v>
      </c>
      <c r="H74" t="s">
        <v>4</v>
      </c>
      <c r="I74">
        <v>10203</v>
      </c>
      <c r="J74" t="s">
        <v>12618</v>
      </c>
      <c r="K74" t="s">
        <v>33</v>
      </c>
      <c r="L74" t="s">
        <v>11293</v>
      </c>
      <c r="M74" t="s">
        <v>143</v>
      </c>
      <c r="N74" t="s">
        <v>328</v>
      </c>
      <c r="O74" t="s">
        <v>13535</v>
      </c>
      <c r="P74">
        <v>22893128</v>
      </c>
      <c r="Q74" t="s">
        <v>15386</v>
      </c>
      <c r="R74" t="s">
        <v>11734</v>
      </c>
      <c r="S74">
        <v>83329523</v>
      </c>
      <c r="T74" t="s">
        <v>13149</v>
      </c>
      <c r="U74">
        <v>22284630</v>
      </c>
      <c r="V74" t="s">
        <v>32</v>
      </c>
      <c r="W74" t="s">
        <v>7337</v>
      </c>
      <c r="X74" t="s">
        <v>16141</v>
      </c>
      <c r="Y74" t="s">
        <v>328</v>
      </c>
    </row>
    <row r="75" spans="1:25" x14ac:dyDescent="0.25">
      <c r="A75" t="s">
        <v>305</v>
      </c>
      <c r="B75" t="s">
        <v>306</v>
      </c>
      <c r="C75" t="s">
        <v>143</v>
      </c>
      <c r="D75" t="s">
        <v>9003</v>
      </c>
      <c r="E75" t="s">
        <v>5</v>
      </c>
      <c r="F75" t="s">
        <v>32</v>
      </c>
      <c r="G75" t="s">
        <v>11</v>
      </c>
      <c r="H75" t="s">
        <v>2</v>
      </c>
      <c r="I75">
        <v>10901</v>
      </c>
      <c r="J75" t="s">
        <v>12667</v>
      </c>
      <c r="K75" t="s">
        <v>33</v>
      </c>
      <c r="L75" t="s">
        <v>296</v>
      </c>
      <c r="M75" t="s">
        <v>296</v>
      </c>
      <c r="N75" t="s">
        <v>143</v>
      </c>
      <c r="O75" t="s">
        <v>13535</v>
      </c>
      <c r="P75">
        <v>22828361</v>
      </c>
      <c r="Q75">
        <v>22825502</v>
      </c>
      <c r="R75" t="s">
        <v>15400</v>
      </c>
      <c r="S75">
        <v>87892626</v>
      </c>
      <c r="T75" t="s">
        <v>14409</v>
      </c>
      <c r="U75">
        <v>85594033</v>
      </c>
      <c r="V75" t="s">
        <v>32</v>
      </c>
      <c r="W75" t="s">
        <v>250</v>
      </c>
      <c r="X75" t="s">
        <v>16142</v>
      </c>
      <c r="Y75" t="s">
        <v>143</v>
      </c>
    </row>
    <row r="76" spans="1:25" x14ac:dyDescent="0.25">
      <c r="A76" t="s">
        <v>319</v>
      </c>
      <c r="B76" t="s">
        <v>321</v>
      </c>
      <c r="C76" t="s">
        <v>129</v>
      </c>
      <c r="D76" t="s">
        <v>9003</v>
      </c>
      <c r="E76" t="s">
        <v>4</v>
      </c>
      <c r="F76" t="s">
        <v>32</v>
      </c>
      <c r="G76" t="s">
        <v>3</v>
      </c>
      <c r="H76" t="s">
        <v>2</v>
      </c>
      <c r="I76">
        <v>10201</v>
      </c>
      <c r="J76" t="s">
        <v>12608</v>
      </c>
      <c r="K76" t="s">
        <v>33</v>
      </c>
      <c r="L76" t="s">
        <v>11293</v>
      </c>
      <c r="M76" t="s">
        <v>11293</v>
      </c>
      <c r="N76" t="s">
        <v>129</v>
      </c>
      <c r="O76" t="s">
        <v>13535</v>
      </c>
      <c r="P76">
        <v>22895375</v>
      </c>
      <c r="Q76" t="s">
        <v>15386</v>
      </c>
      <c r="R76" t="s">
        <v>320</v>
      </c>
      <c r="S76">
        <v>22895375</v>
      </c>
      <c r="T76" t="s">
        <v>13149</v>
      </c>
      <c r="U76">
        <v>22284630</v>
      </c>
      <c r="V76" t="s">
        <v>32</v>
      </c>
      <c r="W76" t="s">
        <v>260</v>
      </c>
      <c r="X76" t="s">
        <v>16143</v>
      </c>
      <c r="Y76" t="s">
        <v>129</v>
      </c>
    </row>
    <row r="77" spans="1:25" x14ac:dyDescent="0.25">
      <c r="A77" t="s">
        <v>347</v>
      </c>
      <c r="B77" t="s">
        <v>348</v>
      </c>
      <c r="C77" t="s">
        <v>9009</v>
      </c>
      <c r="D77" t="s">
        <v>9003</v>
      </c>
      <c r="E77" t="s">
        <v>4</v>
      </c>
      <c r="F77" t="s">
        <v>32</v>
      </c>
      <c r="G77" t="s">
        <v>3</v>
      </c>
      <c r="H77" t="s">
        <v>2</v>
      </c>
      <c r="I77">
        <v>10201</v>
      </c>
      <c r="J77" t="s">
        <v>12608</v>
      </c>
      <c r="K77" t="s">
        <v>33</v>
      </c>
      <c r="L77" t="s">
        <v>11293</v>
      </c>
      <c r="M77" t="s">
        <v>11293</v>
      </c>
      <c r="N77" t="s">
        <v>51</v>
      </c>
      <c r="O77" t="s">
        <v>13535</v>
      </c>
      <c r="P77">
        <v>22892675</v>
      </c>
      <c r="Q77">
        <v>22894847</v>
      </c>
      <c r="R77" t="s">
        <v>10656</v>
      </c>
      <c r="S77">
        <v>86325498</v>
      </c>
      <c r="T77" t="s">
        <v>13149</v>
      </c>
      <c r="U77">
        <v>22284630</v>
      </c>
      <c r="V77" t="s">
        <v>32</v>
      </c>
      <c r="W77" t="s">
        <v>269</v>
      </c>
      <c r="X77" t="s">
        <v>16144</v>
      </c>
      <c r="Y77" t="s">
        <v>9009</v>
      </c>
    </row>
    <row r="78" spans="1:25" x14ac:dyDescent="0.25">
      <c r="A78" t="s">
        <v>340</v>
      </c>
      <c r="B78" t="s">
        <v>341</v>
      </c>
      <c r="C78" t="s">
        <v>9010</v>
      </c>
      <c r="D78" t="s">
        <v>9003</v>
      </c>
      <c r="E78" t="s">
        <v>4</v>
      </c>
      <c r="F78" t="s">
        <v>32</v>
      </c>
      <c r="G78" t="s">
        <v>3</v>
      </c>
      <c r="H78" t="s">
        <v>4</v>
      </c>
      <c r="I78">
        <v>10203</v>
      </c>
      <c r="J78" t="s">
        <v>12618</v>
      </c>
      <c r="K78" t="s">
        <v>33</v>
      </c>
      <c r="L78" t="s">
        <v>11293</v>
      </c>
      <c r="M78" t="s">
        <v>143</v>
      </c>
      <c r="N78" t="s">
        <v>9010</v>
      </c>
      <c r="O78" t="s">
        <v>13535</v>
      </c>
      <c r="P78">
        <v>22281758</v>
      </c>
      <c r="Q78">
        <v>22281758</v>
      </c>
      <c r="R78" t="s">
        <v>222</v>
      </c>
      <c r="S78">
        <v>22281758</v>
      </c>
      <c r="T78" t="s">
        <v>13149</v>
      </c>
      <c r="U78">
        <v>22284630</v>
      </c>
      <c r="V78" t="s">
        <v>32</v>
      </c>
      <c r="W78" t="s">
        <v>273</v>
      </c>
      <c r="X78" t="s">
        <v>16145</v>
      </c>
      <c r="Y78" t="s">
        <v>9010</v>
      </c>
    </row>
    <row r="79" spans="1:25" x14ac:dyDescent="0.25">
      <c r="A79" t="s">
        <v>333</v>
      </c>
      <c r="B79" t="s">
        <v>334</v>
      </c>
      <c r="C79" t="s">
        <v>9011</v>
      </c>
      <c r="D79" t="s">
        <v>9003</v>
      </c>
      <c r="E79" t="s">
        <v>5</v>
      </c>
      <c r="F79" t="s">
        <v>32</v>
      </c>
      <c r="G79" t="s">
        <v>11</v>
      </c>
      <c r="H79" t="s">
        <v>5</v>
      </c>
      <c r="I79">
        <v>10904</v>
      </c>
      <c r="J79" t="s">
        <v>12677</v>
      </c>
      <c r="K79" t="s">
        <v>33</v>
      </c>
      <c r="L79" t="s">
        <v>296</v>
      </c>
      <c r="M79" t="s">
        <v>12845</v>
      </c>
      <c r="N79" t="s">
        <v>9192</v>
      </c>
      <c r="O79" t="s">
        <v>13535</v>
      </c>
      <c r="P79">
        <v>22826332</v>
      </c>
      <c r="Q79">
        <v>22826332</v>
      </c>
      <c r="R79" t="s">
        <v>12855</v>
      </c>
      <c r="S79">
        <v>22826332</v>
      </c>
      <c r="T79" t="s">
        <v>14409</v>
      </c>
      <c r="U79">
        <v>25821525</v>
      </c>
      <c r="V79" t="s">
        <v>32</v>
      </c>
      <c r="W79" t="s">
        <v>7350</v>
      </c>
      <c r="X79" t="s">
        <v>16146</v>
      </c>
      <c r="Y79" t="s">
        <v>9011</v>
      </c>
    </row>
    <row r="80" spans="1:25" x14ac:dyDescent="0.25">
      <c r="A80" t="s">
        <v>344</v>
      </c>
      <c r="B80" t="s">
        <v>346</v>
      </c>
      <c r="C80" t="s">
        <v>9012</v>
      </c>
      <c r="D80" t="s">
        <v>9003</v>
      </c>
      <c r="E80" t="s">
        <v>5</v>
      </c>
      <c r="F80" t="s">
        <v>32</v>
      </c>
      <c r="G80" t="s">
        <v>11</v>
      </c>
      <c r="H80" t="s">
        <v>6</v>
      </c>
      <c r="I80">
        <v>10905</v>
      </c>
      <c r="J80" t="s">
        <v>12679</v>
      </c>
      <c r="K80" t="s">
        <v>33</v>
      </c>
      <c r="L80" t="s">
        <v>296</v>
      </c>
      <c r="M80" t="s">
        <v>345</v>
      </c>
      <c r="N80" t="s">
        <v>345</v>
      </c>
      <c r="O80" t="s">
        <v>13535</v>
      </c>
      <c r="P80">
        <v>22826553</v>
      </c>
      <c r="Q80">
        <v>22825262</v>
      </c>
      <c r="R80" t="s">
        <v>11021</v>
      </c>
      <c r="S80">
        <v>22824729</v>
      </c>
      <c r="T80" t="s">
        <v>14409</v>
      </c>
      <c r="U80">
        <v>25821525</v>
      </c>
      <c r="V80" t="s">
        <v>32</v>
      </c>
      <c r="W80" t="s">
        <v>343</v>
      </c>
      <c r="X80" t="s">
        <v>16147</v>
      </c>
      <c r="Y80" t="s">
        <v>9012</v>
      </c>
    </row>
    <row r="81" spans="1:25" x14ac:dyDescent="0.25">
      <c r="A81" t="s">
        <v>335</v>
      </c>
      <c r="B81" t="s">
        <v>336</v>
      </c>
      <c r="C81" t="s">
        <v>9013</v>
      </c>
      <c r="D81" t="s">
        <v>9003</v>
      </c>
      <c r="E81" t="s">
        <v>5</v>
      </c>
      <c r="F81" t="s">
        <v>32</v>
      </c>
      <c r="G81" t="s">
        <v>11</v>
      </c>
      <c r="H81" t="s">
        <v>4</v>
      </c>
      <c r="I81">
        <v>10903</v>
      </c>
      <c r="J81" t="s">
        <v>12676</v>
      </c>
      <c r="K81" t="s">
        <v>33</v>
      </c>
      <c r="L81" t="s">
        <v>296</v>
      </c>
      <c r="M81" t="s">
        <v>10463</v>
      </c>
      <c r="N81" t="s">
        <v>10463</v>
      </c>
      <c r="O81" t="s">
        <v>13535</v>
      </c>
      <c r="P81">
        <v>22826296</v>
      </c>
      <c r="Q81">
        <v>22036076</v>
      </c>
      <c r="R81" t="s">
        <v>9193</v>
      </c>
      <c r="S81">
        <v>22826296</v>
      </c>
      <c r="T81" t="s">
        <v>14409</v>
      </c>
      <c r="U81">
        <v>25821525</v>
      </c>
      <c r="V81" t="s">
        <v>32</v>
      </c>
      <c r="W81" t="s">
        <v>7360</v>
      </c>
      <c r="X81" t="s">
        <v>16148</v>
      </c>
      <c r="Y81" t="s">
        <v>9013</v>
      </c>
    </row>
    <row r="82" spans="1:25" x14ac:dyDescent="0.25">
      <c r="A82" t="s">
        <v>331</v>
      </c>
      <c r="B82" t="s">
        <v>332</v>
      </c>
      <c r="C82" t="s">
        <v>9014</v>
      </c>
      <c r="D82" t="s">
        <v>9003</v>
      </c>
      <c r="E82" t="s">
        <v>4</v>
      </c>
      <c r="F82" t="s">
        <v>32</v>
      </c>
      <c r="G82" t="s">
        <v>3</v>
      </c>
      <c r="H82" t="s">
        <v>2</v>
      </c>
      <c r="I82">
        <v>10201</v>
      </c>
      <c r="J82" t="s">
        <v>12608</v>
      </c>
      <c r="K82" t="s">
        <v>33</v>
      </c>
      <c r="L82" t="s">
        <v>11293</v>
      </c>
      <c r="M82" t="s">
        <v>11293</v>
      </c>
      <c r="N82" t="s">
        <v>51</v>
      </c>
      <c r="O82" t="s">
        <v>13535</v>
      </c>
      <c r="P82">
        <v>22881725</v>
      </c>
      <c r="Q82">
        <v>22280181</v>
      </c>
      <c r="R82" t="s">
        <v>12844</v>
      </c>
      <c r="S82">
        <v>22881725</v>
      </c>
      <c r="T82" t="s">
        <v>13149</v>
      </c>
      <c r="U82">
        <v>22284630</v>
      </c>
      <c r="V82" t="s">
        <v>32</v>
      </c>
      <c r="W82" t="s">
        <v>7361</v>
      </c>
      <c r="X82" t="s">
        <v>16149</v>
      </c>
      <c r="Y82" t="s">
        <v>9014</v>
      </c>
    </row>
    <row r="83" spans="1:25" x14ac:dyDescent="0.25">
      <c r="A83" t="s">
        <v>338</v>
      </c>
      <c r="B83" t="s">
        <v>339</v>
      </c>
      <c r="C83" t="s">
        <v>14410</v>
      </c>
      <c r="D83" t="s">
        <v>9003</v>
      </c>
      <c r="E83" t="s">
        <v>4</v>
      </c>
      <c r="F83" t="s">
        <v>32</v>
      </c>
      <c r="G83" t="s">
        <v>3</v>
      </c>
      <c r="H83" t="s">
        <v>4</v>
      </c>
      <c r="I83">
        <v>10203</v>
      </c>
      <c r="J83" t="s">
        <v>12618</v>
      </c>
      <c r="K83" t="s">
        <v>33</v>
      </c>
      <c r="L83" t="s">
        <v>11293</v>
      </c>
      <c r="M83" t="s">
        <v>143</v>
      </c>
      <c r="N83" t="s">
        <v>143</v>
      </c>
      <c r="O83" t="s">
        <v>13535</v>
      </c>
      <c r="P83">
        <v>22282013</v>
      </c>
      <c r="Q83">
        <v>22897762</v>
      </c>
      <c r="R83" t="s">
        <v>9292</v>
      </c>
      <c r="S83">
        <v>22282013</v>
      </c>
      <c r="T83" t="s">
        <v>13149</v>
      </c>
      <c r="U83">
        <v>22284630</v>
      </c>
      <c r="V83" t="s">
        <v>32</v>
      </c>
      <c r="W83" t="s">
        <v>7362</v>
      </c>
      <c r="X83" t="s">
        <v>16150</v>
      </c>
      <c r="Y83" t="s">
        <v>14410</v>
      </c>
    </row>
    <row r="84" spans="1:25" x14ac:dyDescent="0.25">
      <c r="A84" t="s">
        <v>323</v>
      </c>
      <c r="B84" t="s">
        <v>325</v>
      </c>
      <c r="C84" t="s">
        <v>9015</v>
      </c>
      <c r="D84" t="s">
        <v>9003</v>
      </c>
      <c r="E84" t="s">
        <v>5</v>
      </c>
      <c r="F84" t="s">
        <v>32</v>
      </c>
      <c r="G84" t="s">
        <v>11</v>
      </c>
      <c r="H84" t="s">
        <v>3</v>
      </c>
      <c r="I84">
        <v>10902</v>
      </c>
      <c r="J84" t="s">
        <v>12675</v>
      </c>
      <c r="K84" t="s">
        <v>33</v>
      </c>
      <c r="L84" t="s">
        <v>296</v>
      </c>
      <c r="M84" t="s">
        <v>324</v>
      </c>
      <c r="N84" t="s">
        <v>324</v>
      </c>
      <c r="O84" t="s">
        <v>13535</v>
      </c>
      <c r="P84">
        <v>22826325</v>
      </c>
      <c r="Q84">
        <v>22826325</v>
      </c>
      <c r="R84" t="s">
        <v>13856</v>
      </c>
      <c r="S84">
        <v>22826325</v>
      </c>
      <c r="T84" t="s">
        <v>14409</v>
      </c>
      <c r="U84">
        <v>22821525</v>
      </c>
      <c r="V84" t="s">
        <v>32</v>
      </c>
      <c r="W84" t="s">
        <v>236</v>
      </c>
      <c r="X84" t="s">
        <v>16151</v>
      </c>
      <c r="Y84" t="s">
        <v>9015</v>
      </c>
    </row>
    <row r="85" spans="1:25" x14ac:dyDescent="0.25">
      <c r="A85" t="s">
        <v>6172</v>
      </c>
      <c r="B85" t="s">
        <v>444</v>
      </c>
      <c r="C85" t="s">
        <v>6380</v>
      </c>
      <c r="D85" t="s">
        <v>9003</v>
      </c>
      <c r="E85" t="s">
        <v>4</v>
      </c>
      <c r="F85" t="s">
        <v>32</v>
      </c>
      <c r="G85" t="s">
        <v>3</v>
      </c>
      <c r="H85" t="s">
        <v>3</v>
      </c>
      <c r="I85">
        <v>10202</v>
      </c>
      <c r="J85" t="s">
        <v>12616</v>
      </c>
      <c r="K85" t="s">
        <v>33</v>
      </c>
      <c r="L85" t="s">
        <v>11293</v>
      </c>
      <c r="M85" t="s">
        <v>221</v>
      </c>
      <c r="N85" t="s">
        <v>221</v>
      </c>
      <c r="O85" t="s">
        <v>13535</v>
      </c>
      <c r="P85">
        <v>40822549</v>
      </c>
      <c r="Q85" t="s">
        <v>15386</v>
      </c>
      <c r="R85" t="s">
        <v>12856</v>
      </c>
      <c r="S85">
        <v>88106790</v>
      </c>
      <c r="T85" t="s">
        <v>13149</v>
      </c>
      <c r="U85">
        <v>22284630</v>
      </c>
      <c r="V85" t="s">
        <v>35</v>
      </c>
      <c r="W85" t="s">
        <v>12230</v>
      </c>
    </row>
    <row r="86" spans="1:25" x14ac:dyDescent="0.25">
      <c r="A86" t="s">
        <v>6173</v>
      </c>
      <c r="B86" t="s">
        <v>471</v>
      </c>
      <c r="C86" t="s">
        <v>6381</v>
      </c>
      <c r="D86" t="s">
        <v>47</v>
      </c>
      <c r="E86" t="s">
        <v>8</v>
      </c>
      <c r="F86" t="s">
        <v>32</v>
      </c>
      <c r="G86" t="s">
        <v>4</v>
      </c>
      <c r="H86" t="s">
        <v>2</v>
      </c>
      <c r="I86">
        <v>10301</v>
      </c>
      <c r="J86" t="s">
        <v>12619</v>
      </c>
      <c r="K86" t="s">
        <v>33</v>
      </c>
      <c r="L86" t="s">
        <v>47</v>
      </c>
      <c r="M86" t="s">
        <v>47</v>
      </c>
      <c r="N86" t="s">
        <v>47</v>
      </c>
      <c r="O86" t="s">
        <v>13535</v>
      </c>
      <c r="P86">
        <v>22591329</v>
      </c>
      <c r="Q86">
        <v>22591329</v>
      </c>
      <c r="R86" t="s">
        <v>10069</v>
      </c>
      <c r="S86">
        <v>22591329</v>
      </c>
      <c r="T86" t="s">
        <v>14405</v>
      </c>
      <c r="U86">
        <v>22596011</v>
      </c>
      <c r="V86" t="s">
        <v>35</v>
      </c>
      <c r="W86" t="s">
        <v>12230</v>
      </c>
    </row>
    <row r="87" spans="1:25" x14ac:dyDescent="0.25">
      <c r="A87" t="s">
        <v>354</v>
      </c>
      <c r="B87" t="s">
        <v>355</v>
      </c>
      <c r="C87" t="s">
        <v>6448</v>
      </c>
      <c r="D87" t="s">
        <v>47</v>
      </c>
      <c r="E87" t="s">
        <v>8</v>
      </c>
      <c r="F87" t="s">
        <v>32</v>
      </c>
      <c r="G87" t="s">
        <v>4</v>
      </c>
      <c r="H87" t="s">
        <v>2</v>
      </c>
      <c r="I87">
        <v>10301</v>
      </c>
      <c r="J87" t="s">
        <v>12619</v>
      </c>
      <c r="K87" t="s">
        <v>33</v>
      </c>
      <c r="L87" t="s">
        <v>47</v>
      </c>
      <c r="M87" t="s">
        <v>47</v>
      </c>
      <c r="N87" t="s">
        <v>10464</v>
      </c>
      <c r="O87" t="s">
        <v>13535</v>
      </c>
      <c r="P87">
        <v>22513120</v>
      </c>
      <c r="Q87">
        <v>22513120</v>
      </c>
      <c r="R87" t="s">
        <v>9189</v>
      </c>
      <c r="S87">
        <v>22513120</v>
      </c>
      <c r="T87" t="s">
        <v>14405</v>
      </c>
      <c r="U87">
        <v>22596011</v>
      </c>
      <c r="V87" t="s">
        <v>32</v>
      </c>
      <c r="W87" t="s">
        <v>353</v>
      </c>
      <c r="X87" t="s">
        <v>16152</v>
      </c>
      <c r="Y87" t="s">
        <v>6448</v>
      </c>
    </row>
    <row r="88" spans="1:25" x14ac:dyDescent="0.25">
      <c r="A88" t="s">
        <v>361</v>
      </c>
      <c r="B88" t="s">
        <v>365</v>
      </c>
      <c r="C88" t="s">
        <v>362</v>
      </c>
      <c r="D88" t="s">
        <v>47</v>
      </c>
      <c r="E88" t="s">
        <v>2</v>
      </c>
      <c r="F88" t="s">
        <v>32</v>
      </c>
      <c r="G88" t="s">
        <v>4</v>
      </c>
      <c r="H88" t="s">
        <v>12</v>
      </c>
      <c r="I88">
        <v>10310</v>
      </c>
      <c r="J88" t="s">
        <v>12631</v>
      </c>
      <c r="K88" t="s">
        <v>33</v>
      </c>
      <c r="L88" t="s">
        <v>47</v>
      </c>
      <c r="M88" t="s">
        <v>363</v>
      </c>
      <c r="N88" t="s">
        <v>364</v>
      </c>
      <c r="O88" t="s">
        <v>13535</v>
      </c>
      <c r="P88">
        <v>22766495</v>
      </c>
      <c r="Q88">
        <v>22766495</v>
      </c>
      <c r="R88" t="s">
        <v>14411</v>
      </c>
      <c r="S88">
        <v>22766495</v>
      </c>
      <c r="T88" t="s">
        <v>14411</v>
      </c>
      <c r="U88">
        <v>22591833</v>
      </c>
      <c r="V88" t="s">
        <v>32</v>
      </c>
      <c r="W88" t="s">
        <v>266</v>
      </c>
      <c r="X88" t="s">
        <v>16153</v>
      </c>
      <c r="Y88" t="s">
        <v>362</v>
      </c>
    </row>
    <row r="89" spans="1:25" x14ac:dyDescent="0.25">
      <c r="A89" t="s">
        <v>375</v>
      </c>
      <c r="B89" t="s">
        <v>377</v>
      </c>
      <c r="C89" t="s">
        <v>376</v>
      </c>
      <c r="D89" t="s">
        <v>47</v>
      </c>
      <c r="E89" t="s">
        <v>2</v>
      </c>
      <c r="F89" t="s">
        <v>32</v>
      </c>
      <c r="G89" t="s">
        <v>4</v>
      </c>
      <c r="H89" t="s">
        <v>16</v>
      </c>
      <c r="I89">
        <v>10312</v>
      </c>
      <c r="J89" t="s">
        <v>12634</v>
      </c>
      <c r="K89" t="s">
        <v>33</v>
      </c>
      <c r="L89" t="s">
        <v>47</v>
      </c>
      <c r="M89" t="s">
        <v>10465</v>
      </c>
      <c r="N89" t="s">
        <v>10465</v>
      </c>
      <c r="O89" t="s">
        <v>13535</v>
      </c>
      <c r="P89">
        <v>22590594</v>
      </c>
      <c r="Q89">
        <v>22590594</v>
      </c>
      <c r="R89" t="s">
        <v>13727</v>
      </c>
      <c r="S89">
        <v>87898200</v>
      </c>
      <c r="T89" t="s">
        <v>14411</v>
      </c>
      <c r="U89">
        <v>21010915</v>
      </c>
      <c r="V89" t="s">
        <v>32</v>
      </c>
      <c r="W89" t="s">
        <v>7376</v>
      </c>
      <c r="X89" t="s">
        <v>16154</v>
      </c>
      <c r="Y89" t="s">
        <v>376</v>
      </c>
    </row>
    <row r="90" spans="1:25" x14ac:dyDescent="0.25">
      <c r="A90" t="s">
        <v>372</v>
      </c>
      <c r="B90" t="s">
        <v>374</v>
      </c>
      <c r="C90" t="s">
        <v>373</v>
      </c>
      <c r="D90" t="s">
        <v>47</v>
      </c>
      <c r="E90" t="s">
        <v>2</v>
      </c>
      <c r="F90" t="s">
        <v>32</v>
      </c>
      <c r="G90" t="s">
        <v>4</v>
      </c>
      <c r="H90" t="s">
        <v>8</v>
      </c>
      <c r="I90">
        <v>10307</v>
      </c>
      <c r="J90" t="s">
        <v>12626</v>
      </c>
      <c r="K90" t="s">
        <v>33</v>
      </c>
      <c r="L90" t="s">
        <v>47</v>
      </c>
      <c r="M90" t="s">
        <v>10466</v>
      </c>
      <c r="N90" t="s">
        <v>10466</v>
      </c>
      <c r="O90" t="s">
        <v>13535</v>
      </c>
      <c r="P90">
        <v>22766254</v>
      </c>
      <c r="Q90">
        <v>22766254</v>
      </c>
      <c r="R90" t="s">
        <v>12853</v>
      </c>
      <c r="S90">
        <v>22766254</v>
      </c>
      <c r="T90" t="s">
        <v>14411</v>
      </c>
      <c r="U90">
        <v>22591833</v>
      </c>
      <c r="V90" t="s">
        <v>32</v>
      </c>
      <c r="W90" t="s">
        <v>7381</v>
      </c>
      <c r="X90" t="s">
        <v>16155</v>
      </c>
      <c r="Y90" t="s">
        <v>373</v>
      </c>
    </row>
    <row r="91" spans="1:25" x14ac:dyDescent="0.25">
      <c r="A91" t="s">
        <v>378</v>
      </c>
      <c r="B91" t="s">
        <v>380</v>
      </c>
      <c r="C91" t="s">
        <v>379</v>
      </c>
      <c r="D91" t="s">
        <v>47</v>
      </c>
      <c r="E91" t="s">
        <v>2</v>
      </c>
      <c r="F91" t="s">
        <v>64</v>
      </c>
      <c r="G91" t="s">
        <v>4</v>
      </c>
      <c r="H91" t="s">
        <v>10</v>
      </c>
      <c r="I91">
        <v>30308</v>
      </c>
      <c r="J91" t="s">
        <v>12804</v>
      </c>
      <c r="K91" t="s">
        <v>214</v>
      </c>
      <c r="L91" t="s">
        <v>215</v>
      </c>
      <c r="M91" t="s">
        <v>10467</v>
      </c>
      <c r="N91" t="s">
        <v>10467</v>
      </c>
      <c r="O91" t="s">
        <v>13535</v>
      </c>
      <c r="P91">
        <v>22766252</v>
      </c>
      <c r="Q91">
        <v>22766252</v>
      </c>
      <c r="R91" t="s">
        <v>7760</v>
      </c>
      <c r="S91">
        <v>22766252</v>
      </c>
      <c r="T91" t="s">
        <v>14411</v>
      </c>
      <c r="U91">
        <v>22591833</v>
      </c>
      <c r="V91" t="s">
        <v>32</v>
      </c>
      <c r="W91" t="s">
        <v>7382</v>
      </c>
      <c r="X91" t="s">
        <v>16156</v>
      </c>
      <c r="Y91" t="s">
        <v>379</v>
      </c>
    </row>
    <row r="92" spans="1:25" x14ac:dyDescent="0.25">
      <c r="A92" t="s">
        <v>381</v>
      </c>
      <c r="B92" t="s">
        <v>382</v>
      </c>
      <c r="C92" t="s">
        <v>14412</v>
      </c>
      <c r="D92" t="s">
        <v>47</v>
      </c>
      <c r="E92" t="s">
        <v>2</v>
      </c>
      <c r="F92" t="s">
        <v>32</v>
      </c>
      <c r="G92" t="s">
        <v>4</v>
      </c>
      <c r="H92" t="s">
        <v>6</v>
      </c>
      <c r="I92">
        <v>10305</v>
      </c>
      <c r="J92" t="s">
        <v>12624</v>
      </c>
      <c r="K92" t="s">
        <v>33</v>
      </c>
      <c r="L92" t="s">
        <v>47</v>
      </c>
      <c r="M92" t="s">
        <v>221</v>
      </c>
      <c r="N92" t="s">
        <v>221</v>
      </c>
      <c r="O92" t="s">
        <v>13535</v>
      </c>
      <c r="P92">
        <v>22769463</v>
      </c>
      <c r="Q92">
        <v>22769463</v>
      </c>
      <c r="R92" t="s">
        <v>13728</v>
      </c>
      <c r="S92">
        <v>22741041</v>
      </c>
      <c r="T92" t="s">
        <v>14411</v>
      </c>
      <c r="U92">
        <v>22591833</v>
      </c>
      <c r="V92" t="s">
        <v>32</v>
      </c>
      <c r="W92" t="s">
        <v>7383</v>
      </c>
      <c r="X92" t="s">
        <v>16157</v>
      </c>
      <c r="Y92" t="s">
        <v>14412</v>
      </c>
    </row>
    <row r="93" spans="1:25" x14ac:dyDescent="0.25">
      <c r="A93" t="s">
        <v>370</v>
      </c>
      <c r="B93" t="s">
        <v>371</v>
      </c>
      <c r="C93" t="s">
        <v>180</v>
      </c>
      <c r="D93" t="s">
        <v>47</v>
      </c>
      <c r="E93" t="s">
        <v>2</v>
      </c>
      <c r="F93" t="s">
        <v>32</v>
      </c>
      <c r="G93" t="s">
        <v>4</v>
      </c>
      <c r="H93" t="s">
        <v>8</v>
      </c>
      <c r="I93">
        <v>10307</v>
      </c>
      <c r="J93" t="s">
        <v>12626</v>
      </c>
      <c r="K93" t="s">
        <v>33</v>
      </c>
      <c r="L93" t="s">
        <v>47</v>
      </c>
      <c r="M93" t="s">
        <v>10466</v>
      </c>
      <c r="N93" t="s">
        <v>180</v>
      </c>
      <c r="O93" t="s">
        <v>13535</v>
      </c>
      <c r="P93">
        <v>22741611</v>
      </c>
      <c r="Q93">
        <v>22763311</v>
      </c>
      <c r="R93" t="s">
        <v>393</v>
      </c>
      <c r="S93">
        <v>61077902</v>
      </c>
      <c r="T93" t="s">
        <v>14411</v>
      </c>
      <c r="U93">
        <v>21010915</v>
      </c>
      <c r="V93" t="s">
        <v>32</v>
      </c>
      <c r="W93" t="s">
        <v>7387</v>
      </c>
      <c r="X93" t="s">
        <v>16158</v>
      </c>
      <c r="Y93" t="s">
        <v>180</v>
      </c>
    </row>
    <row r="94" spans="1:25" x14ac:dyDescent="0.25">
      <c r="A94" t="s">
        <v>383</v>
      </c>
      <c r="B94" t="s">
        <v>385</v>
      </c>
      <c r="C94" t="s">
        <v>384</v>
      </c>
      <c r="D94" t="s">
        <v>47</v>
      </c>
      <c r="E94" t="s">
        <v>8</v>
      </c>
      <c r="F94" t="s">
        <v>32</v>
      </c>
      <c r="G94" t="s">
        <v>4</v>
      </c>
      <c r="H94" t="s">
        <v>2</v>
      </c>
      <c r="I94">
        <v>10301</v>
      </c>
      <c r="J94" t="s">
        <v>12619</v>
      </c>
      <c r="K94" t="s">
        <v>33</v>
      </c>
      <c r="L94" t="s">
        <v>47</v>
      </c>
      <c r="M94" t="s">
        <v>47</v>
      </c>
      <c r="N94" t="s">
        <v>384</v>
      </c>
      <c r="O94" t="s">
        <v>13535</v>
      </c>
      <c r="P94">
        <v>22599626</v>
      </c>
      <c r="Q94">
        <v>22591426</v>
      </c>
      <c r="R94" t="s">
        <v>12242</v>
      </c>
      <c r="S94">
        <v>22591426</v>
      </c>
      <c r="T94" t="s">
        <v>14405</v>
      </c>
      <c r="U94">
        <v>22596011</v>
      </c>
      <c r="V94" t="s">
        <v>32</v>
      </c>
      <c r="W94" t="s">
        <v>7388</v>
      </c>
      <c r="X94" t="s">
        <v>16159</v>
      </c>
      <c r="Y94" t="s">
        <v>384</v>
      </c>
    </row>
    <row r="95" spans="1:25" x14ac:dyDescent="0.25">
      <c r="A95" t="s">
        <v>367</v>
      </c>
      <c r="B95" t="s">
        <v>369</v>
      </c>
      <c r="C95" t="s">
        <v>13731</v>
      </c>
      <c r="D95" t="s">
        <v>47</v>
      </c>
      <c r="E95" t="s">
        <v>2</v>
      </c>
      <c r="F95" t="s">
        <v>32</v>
      </c>
      <c r="G95" t="s">
        <v>4</v>
      </c>
      <c r="H95" t="s">
        <v>16</v>
      </c>
      <c r="I95">
        <v>10312</v>
      </c>
      <c r="J95" t="s">
        <v>12634</v>
      </c>
      <c r="K95" t="s">
        <v>33</v>
      </c>
      <c r="L95" t="s">
        <v>47</v>
      </c>
      <c r="M95" t="s">
        <v>10465</v>
      </c>
      <c r="N95" t="s">
        <v>368</v>
      </c>
      <c r="O95" t="s">
        <v>13535</v>
      </c>
      <c r="P95">
        <v>22596292</v>
      </c>
      <c r="Q95">
        <v>22596292</v>
      </c>
      <c r="R95" t="s">
        <v>15401</v>
      </c>
      <c r="S95">
        <v>86393110</v>
      </c>
      <c r="T95" t="s">
        <v>14411</v>
      </c>
      <c r="U95">
        <v>22591833</v>
      </c>
      <c r="V95" t="s">
        <v>32</v>
      </c>
      <c r="W95" t="s">
        <v>7389</v>
      </c>
      <c r="X95" t="s">
        <v>16160</v>
      </c>
      <c r="Y95" t="s">
        <v>13731</v>
      </c>
    </row>
    <row r="96" spans="1:25" x14ac:dyDescent="0.25">
      <c r="A96" t="s">
        <v>422</v>
      </c>
      <c r="B96" t="s">
        <v>424</v>
      </c>
      <c r="C96" t="s">
        <v>423</v>
      </c>
      <c r="D96" t="s">
        <v>47</v>
      </c>
      <c r="E96" t="s">
        <v>5</v>
      </c>
      <c r="F96" t="s">
        <v>32</v>
      </c>
      <c r="G96" t="s">
        <v>4</v>
      </c>
      <c r="H96" t="s">
        <v>7</v>
      </c>
      <c r="I96">
        <v>10306</v>
      </c>
      <c r="J96" t="s">
        <v>12625</v>
      </c>
      <c r="K96" t="s">
        <v>33</v>
      </c>
      <c r="L96" t="s">
        <v>47</v>
      </c>
      <c r="M96" t="s">
        <v>10469</v>
      </c>
      <c r="N96" t="s">
        <v>10468</v>
      </c>
      <c r="O96" t="s">
        <v>13535</v>
      </c>
      <c r="P96">
        <v>25440178</v>
      </c>
      <c r="Q96">
        <v>25440178</v>
      </c>
      <c r="R96" t="s">
        <v>15402</v>
      </c>
      <c r="S96">
        <v>70592698</v>
      </c>
      <c r="T96" t="s">
        <v>15403</v>
      </c>
      <c r="U96">
        <v>25480522</v>
      </c>
      <c r="V96" t="s">
        <v>32</v>
      </c>
      <c r="W96" t="s">
        <v>334</v>
      </c>
      <c r="X96" t="s">
        <v>16161</v>
      </c>
      <c r="Y96" t="s">
        <v>423</v>
      </c>
    </row>
    <row r="97" spans="1:25" x14ac:dyDescent="0.25">
      <c r="A97" t="s">
        <v>426</v>
      </c>
      <c r="B97" t="s">
        <v>428</v>
      </c>
      <c r="C97" t="s">
        <v>427</v>
      </c>
      <c r="D97" t="s">
        <v>47</v>
      </c>
      <c r="E97" t="s">
        <v>5</v>
      </c>
      <c r="F97" t="s">
        <v>32</v>
      </c>
      <c r="G97" t="s">
        <v>4</v>
      </c>
      <c r="H97" t="s">
        <v>7</v>
      </c>
      <c r="I97">
        <v>10306</v>
      </c>
      <c r="J97" t="s">
        <v>12625</v>
      </c>
      <c r="K97" t="s">
        <v>33</v>
      </c>
      <c r="L97" t="s">
        <v>47</v>
      </c>
      <c r="M97" t="s">
        <v>10469</v>
      </c>
      <c r="N97" t="s">
        <v>10469</v>
      </c>
      <c r="O97" t="s">
        <v>13535</v>
      </c>
      <c r="P97">
        <v>25440022</v>
      </c>
      <c r="Q97">
        <v>25440022</v>
      </c>
      <c r="R97" t="s">
        <v>447</v>
      </c>
      <c r="S97">
        <v>89807219</v>
      </c>
      <c r="T97" t="s">
        <v>15403</v>
      </c>
      <c r="U97">
        <v>25480522</v>
      </c>
      <c r="V97" t="s">
        <v>32</v>
      </c>
      <c r="W97" t="s">
        <v>346</v>
      </c>
      <c r="X97" t="s">
        <v>16162</v>
      </c>
      <c r="Y97" t="s">
        <v>427</v>
      </c>
    </row>
    <row r="98" spans="1:25" x14ac:dyDescent="0.25">
      <c r="A98" t="s">
        <v>433</v>
      </c>
      <c r="B98" t="s">
        <v>436</v>
      </c>
      <c r="C98" t="s">
        <v>434</v>
      </c>
      <c r="D98" t="s">
        <v>47</v>
      </c>
      <c r="E98" t="s">
        <v>5</v>
      </c>
      <c r="F98" t="s">
        <v>32</v>
      </c>
      <c r="G98" t="s">
        <v>4</v>
      </c>
      <c r="H98" t="s">
        <v>3</v>
      </c>
      <c r="I98">
        <v>10302</v>
      </c>
      <c r="J98" t="s">
        <v>12620</v>
      </c>
      <c r="K98" t="s">
        <v>33</v>
      </c>
      <c r="L98" t="s">
        <v>47</v>
      </c>
      <c r="M98" t="s">
        <v>51</v>
      </c>
      <c r="N98" t="s">
        <v>10470</v>
      </c>
      <c r="O98" t="s">
        <v>13535</v>
      </c>
      <c r="P98">
        <v>25000757</v>
      </c>
      <c r="Q98">
        <v>25000757</v>
      </c>
      <c r="R98" t="s">
        <v>13729</v>
      </c>
      <c r="S98">
        <v>25000757</v>
      </c>
      <c r="T98" t="s">
        <v>15403</v>
      </c>
      <c r="U98">
        <v>25480522</v>
      </c>
      <c r="V98" t="s">
        <v>32</v>
      </c>
      <c r="W98" t="s">
        <v>332</v>
      </c>
      <c r="X98" t="s">
        <v>16163</v>
      </c>
      <c r="Y98" t="s">
        <v>434</v>
      </c>
    </row>
    <row r="99" spans="1:25" x14ac:dyDescent="0.25">
      <c r="A99" t="s">
        <v>396</v>
      </c>
      <c r="B99" t="s">
        <v>399</v>
      </c>
      <c r="C99" t="s">
        <v>397</v>
      </c>
      <c r="D99" t="s">
        <v>47</v>
      </c>
      <c r="E99" t="s">
        <v>5</v>
      </c>
      <c r="F99" t="s">
        <v>32</v>
      </c>
      <c r="G99" t="s">
        <v>3082</v>
      </c>
      <c r="H99" t="s">
        <v>6</v>
      </c>
      <c r="I99">
        <v>12005</v>
      </c>
      <c r="J99" t="s">
        <v>14339</v>
      </c>
      <c r="K99" t="s">
        <v>33</v>
      </c>
      <c r="L99" t="s">
        <v>10787</v>
      </c>
      <c r="M99" t="s">
        <v>207</v>
      </c>
      <c r="N99" t="s">
        <v>398</v>
      </c>
      <c r="O99" t="s">
        <v>13535</v>
      </c>
      <c r="P99">
        <v>25441592</v>
      </c>
      <c r="Q99">
        <v>25441592</v>
      </c>
      <c r="R99" t="s">
        <v>10878</v>
      </c>
      <c r="S99">
        <v>25441592</v>
      </c>
      <c r="T99" t="s">
        <v>15403</v>
      </c>
      <c r="U99">
        <v>25480522</v>
      </c>
      <c r="V99" t="s">
        <v>32</v>
      </c>
      <c r="W99" t="s">
        <v>7375</v>
      </c>
      <c r="X99" t="s">
        <v>16164</v>
      </c>
      <c r="Y99" t="s">
        <v>397</v>
      </c>
    </row>
    <row r="100" spans="1:25" x14ac:dyDescent="0.25">
      <c r="A100" t="s">
        <v>402</v>
      </c>
      <c r="B100" t="s">
        <v>404</v>
      </c>
      <c r="C100" t="s">
        <v>7568</v>
      </c>
      <c r="D100" t="s">
        <v>47</v>
      </c>
      <c r="E100" t="s">
        <v>5</v>
      </c>
      <c r="F100" t="s">
        <v>64</v>
      </c>
      <c r="G100" t="s">
        <v>2</v>
      </c>
      <c r="H100" t="s">
        <v>8</v>
      </c>
      <c r="I100">
        <v>30107</v>
      </c>
      <c r="J100" t="s">
        <v>11565</v>
      </c>
      <c r="K100" t="s">
        <v>214</v>
      </c>
      <c r="L100" t="s">
        <v>214</v>
      </c>
      <c r="M100" t="s">
        <v>403</v>
      </c>
      <c r="N100" t="s">
        <v>10471</v>
      </c>
      <c r="O100" t="s">
        <v>13535</v>
      </c>
      <c r="P100">
        <v>25480582</v>
      </c>
      <c r="Q100">
        <v>25480582</v>
      </c>
      <c r="R100" t="s">
        <v>11741</v>
      </c>
      <c r="S100">
        <v>25480582</v>
      </c>
      <c r="T100" t="s">
        <v>15403</v>
      </c>
      <c r="U100">
        <v>25480522</v>
      </c>
      <c r="V100" t="s">
        <v>32</v>
      </c>
      <c r="W100" t="s">
        <v>317</v>
      </c>
      <c r="X100" t="s">
        <v>16165</v>
      </c>
      <c r="Y100" t="s">
        <v>7568</v>
      </c>
    </row>
    <row r="101" spans="1:25" x14ac:dyDescent="0.25">
      <c r="A101" t="s">
        <v>449</v>
      </c>
      <c r="B101" t="s">
        <v>452</v>
      </c>
      <c r="C101" t="s">
        <v>450</v>
      </c>
      <c r="D101" t="s">
        <v>47</v>
      </c>
      <c r="E101" t="s">
        <v>5</v>
      </c>
      <c r="F101" t="s">
        <v>64</v>
      </c>
      <c r="G101" t="s">
        <v>2</v>
      </c>
      <c r="H101" t="s">
        <v>8</v>
      </c>
      <c r="I101">
        <v>30107</v>
      </c>
      <c r="J101" t="s">
        <v>11565</v>
      </c>
      <c r="K101" t="s">
        <v>214</v>
      </c>
      <c r="L101" t="s">
        <v>214</v>
      </c>
      <c r="M101" t="s">
        <v>403</v>
      </c>
      <c r="N101" t="s">
        <v>451</v>
      </c>
      <c r="O101" t="s">
        <v>13535</v>
      </c>
      <c r="P101">
        <v>25480085</v>
      </c>
      <c r="Q101">
        <v>25480085</v>
      </c>
      <c r="R101" t="s">
        <v>12241</v>
      </c>
      <c r="S101">
        <v>25480085</v>
      </c>
      <c r="T101" t="s">
        <v>15403</v>
      </c>
      <c r="U101">
        <v>25480022</v>
      </c>
      <c r="V101" t="s">
        <v>32</v>
      </c>
      <c r="W101" t="s">
        <v>7386</v>
      </c>
      <c r="X101" t="s">
        <v>16166</v>
      </c>
      <c r="Y101" t="s">
        <v>450</v>
      </c>
    </row>
    <row r="102" spans="1:25" x14ac:dyDescent="0.25">
      <c r="A102" t="s">
        <v>5762</v>
      </c>
      <c r="B102" t="s">
        <v>513</v>
      </c>
      <c r="C102" t="s">
        <v>7608</v>
      </c>
      <c r="D102" t="s">
        <v>79</v>
      </c>
      <c r="E102" t="s">
        <v>12</v>
      </c>
      <c r="F102" t="s">
        <v>35</v>
      </c>
      <c r="G102" t="s">
        <v>4</v>
      </c>
      <c r="H102" t="s">
        <v>8</v>
      </c>
      <c r="I102">
        <v>20307</v>
      </c>
      <c r="J102" t="s">
        <v>11488</v>
      </c>
      <c r="K102" t="s">
        <v>79</v>
      </c>
      <c r="L102" t="s">
        <v>10510</v>
      </c>
      <c r="M102" t="s">
        <v>1941</v>
      </c>
      <c r="N102" t="s">
        <v>10472</v>
      </c>
      <c r="O102" t="s">
        <v>13535</v>
      </c>
      <c r="P102">
        <v>24949727</v>
      </c>
      <c r="Q102" t="s">
        <v>15386</v>
      </c>
      <c r="R102" t="s">
        <v>12304</v>
      </c>
      <c r="S102">
        <v>85599487</v>
      </c>
      <c r="T102" t="s">
        <v>5768</v>
      </c>
      <c r="U102">
        <v>88490885</v>
      </c>
      <c r="V102" t="s">
        <v>32</v>
      </c>
      <c r="W102" t="s">
        <v>7409</v>
      </c>
      <c r="X102" t="s">
        <v>16167</v>
      </c>
      <c r="Y102" t="s">
        <v>7608</v>
      </c>
    </row>
    <row r="103" spans="1:25" x14ac:dyDescent="0.25">
      <c r="A103" t="s">
        <v>509</v>
      </c>
      <c r="B103" t="s">
        <v>511</v>
      </c>
      <c r="C103" t="s">
        <v>510</v>
      </c>
      <c r="D103" t="s">
        <v>47</v>
      </c>
      <c r="E103" t="s">
        <v>4</v>
      </c>
      <c r="F103" t="s">
        <v>32</v>
      </c>
      <c r="G103" t="s">
        <v>7</v>
      </c>
      <c r="H103" t="s">
        <v>2</v>
      </c>
      <c r="I103">
        <v>10601</v>
      </c>
      <c r="J103" t="s">
        <v>12645</v>
      </c>
      <c r="K103" t="s">
        <v>33</v>
      </c>
      <c r="L103" t="s">
        <v>454</v>
      </c>
      <c r="M103" t="s">
        <v>454</v>
      </c>
      <c r="N103" t="s">
        <v>454</v>
      </c>
      <c r="O103" t="s">
        <v>13535</v>
      </c>
      <c r="P103">
        <v>22300601</v>
      </c>
      <c r="Q103">
        <v>22303097</v>
      </c>
      <c r="R103" t="s">
        <v>9871</v>
      </c>
      <c r="S103">
        <v>22303097</v>
      </c>
      <c r="T103" t="s">
        <v>13725</v>
      </c>
      <c r="U103">
        <v>22301358</v>
      </c>
      <c r="V103" t="s">
        <v>32</v>
      </c>
      <c r="W103" t="s">
        <v>452</v>
      </c>
      <c r="X103" t="s">
        <v>16168</v>
      </c>
      <c r="Y103" t="s">
        <v>510</v>
      </c>
    </row>
    <row r="104" spans="1:25" x14ac:dyDescent="0.25">
      <c r="A104" t="s">
        <v>495</v>
      </c>
      <c r="B104" t="s">
        <v>497</v>
      </c>
      <c r="C104" t="s">
        <v>496</v>
      </c>
      <c r="D104" t="s">
        <v>47</v>
      </c>
      <c r="E104" t="s">
        <v>4</v>
      </c>
      <c r="F104" t="s">
        <v>32</v>
      </c>
      <c r="G104" t="s">
        <v>7</v>
      </c>
      <c r="H104" t="s">
        <v>8</v>
      </c>
      <c r="I104">
        <v>10607</v>
      </c>
      <c r="J104" t="s">
        <v>12657</v>
      </c>
      <c r="K104" t="s">
        <v>33</v>
      </c>
      <c r="L104" t="s">
        <v>454</v>
      </c>
      <c r="M104" t="s">
        <v>457</v>
      </c>
      <c r="N104" t="s">
        <v>496</v>
      </c>
      <c r="O104" t="s">
        <v>13535</v>
      </c>
      <c r="P104">
        <v>22300072</v>
      </c>
      <c r="Q104" t="s">
        <v>15386</v>
      </c>
      <c r="R104" t="s">
        <v>12858</v>
      </c>
      <c r="S104">
        <v>83021679</v>
      </c>
      <c r="T104" t="s">
        <v>13725</v>
      </c>
      <c r="U104">
        <v>22301358</v>
      </c>
      <c r="V104" t="s">
        <v>32</v>
      </c>
      <c r="W104" t="s">
        <v>424</v>
      </c>
      <c r="X104" t="s">
        <v>16169</v>
      </c>
      <c r="Y104" t="s">
        <v>496</v>
      </c>
    </row>
    <row r="105" spans="1:25" x14ac:dyDescent="0.25">
      <c r="A105" t="s">
        <v>505</v>
      </c>
      <c r="B105" t="s">
        <v>507</v>
      </c>
      <c r="C105" t="s">
        <v>506</v>
      </c>
      <c r="D105" t="s">
        <v>47</v>
      </c>
      <c r="E105" t="s">
        <v>4</v>
      </c>
      <c r="F105" t="s">
        <v>32</v>
      </c>
      <c r="G105" t="s">
        <v>7</v>
      </c>
      <c r="H105" t="s">
        <v>2</v>
      </c>
      <c r="I105">
        <v>10601</v>
      </c>
      <c r="J105" t="s">
        <v>12645</v>
      </c>
      <c r="K105" t="s">
        <v>33</v>
      </c>
      <c r="L105" t="s">
        <v>454</v>
      </c>
      <c r="M105" t="s">
        <v>454</v>
      </c>
      <c r="N105" t="s">
        <v>10473</v>
      </c>
      <c r="O105" t="s">
        <v>13535</v>
      </c>
      <c r="P105">
        <v>22306464</v>
      </c>
      <c r="Q105">
        <v>22306464</v>
      </c>
      <c r="R105" t="s">
        <v>15404</v>
      </c>
      <c r="S105">
        <v>22306464</v>
      </c>
      <c r="T105" t="s">
        <v>13725</v>
      </c>
      <c r="U105">
        <v>22301358</v>
      </c>
      <c r="V105" t="s">
        <v>32</v>
      </c>
      <c r="W105" t="s">
        <v>404</v>
      </c>
      <c r="X105" t="s">
        <v>16170</v>
      </c>
      <c r="Y105" t="s">
        <v>506</v>
      </c>
    </row>
    <row r="106" spans="1:25" x14ac:dyDescent="0.25">
      <c r="A106" t="s">
        <v>501</v>
      </c>
      <c r="B106" t="s">
        <v>503</v>
      </c>
      <c r="C106" t="s">
        <v>502</v>
      </c>
      <c r="D106" t="s">
        <v>47</v>
      </c>
      <c r="E106" t="s">
        <v>4</v>
      </c>
      <c r="F106" t="s">
        <v>32</v>
      </c>
      <c r="G106" t="s">
        <v>7</v>
      </c>
      <c r="H106" t="s">
        <v>2</v>
      </c>
      <c r="I106">
        <v>10601</v>
      </c>
      <c r="J106" t="s">
        <v>12645</v>
      </c>
      <c r="K106" t="s">
        <v>33</v>
      </c>
      <c r="L106" t="s">
        <v>454</v>
      </c>
      <c r="M106" t="s">
        <v>454</v>
      </c>
      <c r="N106" t="s">
        <v>10474</v>
      </c>
      <c r="O106" t="s">
        <v>13535</v>
      </c>
      <c r="P106">
        <v>22308784</v>
      </c>
      <c r="Q106">
        <v>86385110</v>
      </c>
      <c r="R106" t="s">
        <v>13110</v>
      </c>
      <c r="S106">
        <v>87699047</v>
      </c>
      <c r="T106" t="s">
        <v>13725</v>
      </c>
      <c r="U106">
        <v>22301358</v>
      </c>
      <c r="V106" t="s">
        <v>32</v>
      </c>
      <c r="W106" t="s">
        <v>436</v>
      </c>
      <c r="X106" t="s">
        <v>16171</v>
      </c>
      <c r="Y106" t="s">
        <v>502</v>
      </c>
    </row>
    <row r="107" spans="1:25" x14ac:dyDescent="0.25">
      <c r="A107" t="s">
        <v>408</v>
      </c>
      <c r="B107" t="s">
        <v>410</v>
      </c>
      <c r="C107" t="s">
        <v>409</v>
      </c>
      <c r="D107" t="s">
        <v>47</v>
      </c>
      <c r="E107" t="s">
        <v>4</v>
      </c>
      <c r="F107" t="s">
        <v>32</v>
      </c>
      <c r="G107" t="s">
        <v>4</v>
      </c>
      <c r="H107" t="s">
        <v>11</v>
      </c>
      <c r="I107">
        <v>10309</v>
      </c>
      <c r="J107" t="s">
        <v>12629</v>
      </c>
      <c r="K107" t="s">
        <v>33</v>
      </c>
      <c r="L107" t="s">
        <v>47</v>
      </c>
      <c r="M107" t="s">
        <v>12859</v>
      </c>
      <c r="N107" t="s">
        <v>409</v>
      </c>
      <c r="O107" t="s">
        <v>13535</v>
      </c>
      <c r="P107">
        <v>25400034</v>
      </c>
      <c r="Q107">
        <v>25400034</v>
      </c>
      <c r="R107" t="s">
        <v>9971</v>
      </c>
      <c r="S107">
        <v>25400034</v>
      </c>
      <c r="T107" t="s">
        <v>13725</v>
      </c>
      <c r="U107">
        <v>22301358</v>
      </c>
      <c r="V107" t="s">
        <v>32</v>
      </c>
      <c r="W107" t="s">
        <v>306</v>
      </c>
      <c r="X107" t="s">
        <v>16172</v>
      </c>
      <c r="Y107" t="s">
        <v>409</v>
      </c>
    </row>
    <row r="108" spans="1:25" x14ac:dyDescent="0.25">
      <c r="A108" t="s">
        <v>535</v>
      </c>
      <c r="B108" t="s">
        <v>531</v>
      </c>
      <c r="C108" t="s">
        <v>6382</v>
      </c>
      <c r="D108" t="s">
        <v>47</v>
      </c>
      <c r="E108" t="s">
        <v>4</v>
      </c>
      <c r="F108" t="s">
        <v>32</v>
      </c>
      <c r="G108" t="s">
        <v>7</v>
      </c>
      <c r="H108" t="s">
        <v>8</v>
      </c>
      <c r="I108">
        <v>10607</v>
      </c>
      <c r="J108" t="s">
        <v>12657</v>
      </c>
      <c r="K108" t="s">
        <v>33</v>
      </c>
      <c r="L108" t="s">
        <v>454</v>
      </c>
      <c r="M108" t="s">
        <v>457</v>
      </c>
      <c r="N108" t="s">
        <v>457</v>
      </c>
      <c r="O108" t="s">
        <v>13535</v>
      </c>
      <c r="P108">
        <v>22308544</v>
      </c>
      <c r="Q108" t="s">
        <v>15386</v>
      </c>
      <c r="R108" t="s">
        <v>13730</v>
      </c>
      <c r="S108">
        <v>22308544</v>
      </c>
      <c r="T108" t="s">
        <v>13725</v>
      </c>
      <c r="U108">
        <v>22301358</v>
      </c>
      <c r="V108" t="s">
        <v>32</v>
      </c>
      <c r="W108" t="s">
        <v>529</v>
      </c>
      <c r="X108" t="s">
        <v>16173</v>
      </c>
      <c r="Y108" t="s">
        <v>6382</v>
      </c>
    </row>
    <row r="109" spans="1:25" x14ac:dyDescent="0.25">
      <c r="A109" t="s">
        <v>527</v>
      </c>
      <c r="B109" t="s">
        <v>529</v>
      </c>
      <c r="C109" t="s">
        <v>528</v>
      </c>
      <c r="D109" t="s">
        <v>47</v>
      </c>
      <c r="E109" t="s">
        <v>4</v>
      </c>
      <c r="F109" t="s">
        <v>32</v>
      </c>
      <c r="G109" t="s">
        <v>7</v>
      </c>
      <c r="H109" t="s">
        <v>5</v>
      </c>
      <c r="I109">
        <v>10604</v>
      </c>
      <c r="J109" t="s">
        <v>12653</v>
      </c>
      <c r="K109" t="s">
        <v>33</v>
      </c>
      <c r="L109" t="s">
        <v>454</v>
      </c>
      <c r="M109" t="s">
        <v>467</v>
      </c>
      <c r="N109" t="s">
        <v>467</v>
      </c>
      <c r="O109" t="s">
        <v>13535</v>
      </c>
      <c r="P109">
        <v>25402468</v>
      </c>
      <c r="Q109">
        <v>25400117</v>
      </c>
      <c r="R109" t="s">
        <v>9934</v>
      </c>
      <c r="S109">
        <v>25402468</v>
      </c>
      <c r="T109" t="s">
        <v>13725</v>
      </c>
      <c r="U109">
        <v>22301358</v>
      </c>
      <c r="V109" t="s">
        <v>32</v>
      </c>
      <c r="W109" t="s">
        <v>410</v>
      </c>
      <c r="X109" t="s">
        <v>16174</v>
      </c>
      <c r="Y109" t="s">
        <v>528</v>
      </c>
    </row>
    <row r="110" spans="1:25" x14ac:dyDescent="0.25">
      <c r="A110" t="s">
        <v>532</v>
      </c>
      <c r="B110" t="s">
        <v>6237</v>
      </c>
      <c r="C110" t="s">
        <v>533</v>
      </c>
      <c r="D110" t="s">
        <v>47</v>
      </c>
      <c r="E110" t="s">
        <v>4</v>
      </c>
      <c r="F110" t="s">
        <v>32</v>
      </c>
      <c r="G110" t="s">
        <v>7</v>
      </c>
      <c r="H110" t="s">
        <v>4</v>
      </c>
      <c r="I110">
        <v>10603</v>
      </c>
      <c r="J110" t="s">
        <v>12651</v>
      </c>
      <c r="K110" t="s">
        <v>33</v>
      </c>
      <c r="L110" t="s">
        <v>454</v>
      </c>
      <c r="M110" t="s">
        <v>10475</v>
      </c>
      <c r="N110" t="s">
        <v>10475</v>
      </c>
      <c r="O110" t="s">
        <v>13535</v>
      </c>
      <c r="P110">
        <v>24103962</v>
      </c>
      <c r="Q110">
        <v>24103962</v>
      </c>
      <c r="R110" t="s">
        <v>12860</v>
      </c>
      <c r="S110">
        <v>86621793</v>
      </c>
      <c r="T110" t="s">
        <v>13725</v>
      </c>
      <c r="U110">
        <v>22301358</v>
      </c>
      <c r="V110" t="s">
        <v>32</v>
      </c>
      <c r="W110" t="s">
        <v>531</v>
      </c>
      <c r="X110" t="s">
        <v>16175</v>
      </c>
      <c r="Y110" t="s">
        <v>533</v>
      </c>
    </row>
    <row r="111" spans="1:25" x14ac:dyDescent="0.25">
      <c r="A111" t="s">
        <v>5333</v>
      </c>
      <c r="B111" t="s">
        <v>6238</v>
      </c>
      <c r="C111" t="s">
        <v>5334</v>
      </c>
      <c r="D111" t="s">
        <v>82</v>
      </c>
      <c r="E111" t="s">
        <v>5</v>
      </c>
      <c r="F111" t="s">
        <v>83</v>
      </c>
      <c r="G111" t="s">
        <v>4</v>
      </c>
      <c r="H111" t="s">
        <v>3</v>
      </c>
      <c r="I111">
        <v>70302</v>
      </c>
      <c r="J111" t="s">
        <v>11447</v>
      </c>
      <c r="K111" t="s">
        <v>82</v>
      </c>
      <c r="L111" t="s">
        <v>12861</v>
      </c>
      <c r="M111" t="s">
        <v>1201</v>
      </c>
      <c r="N111" t="s">
        <v>10476</v>
      </c>
      <c r="O111" t="s">
        <v>13535</v>
      </c>
      <c r="P111">
        <v>64788448</v>
      </c>
      <c r="Q111" t="s">
        <v>15386</v>
      </c>
      <c r="R111" t="s">
        <v>7523</v>
      </c>
      <c r="S111">
        <v>64788448</v>
      </c>
      <c r="T111" t="s">
        <v>14413</v>
      </c>
      <c r="U111">
        <v>27685436</v>
      </c>
      <c r="V111" t="s">
        <v>32</v>
      </c>
      <c r="W111" t="s">
        <v>7528</v>
      </c>
      <c r="X111" t="s">
        <v>16176</v>
      </c>
      <c r="Y111" t="s">
        <v>5334</v>
      </c>
    </row>
    <row r="112" spans="1:25" x14ac:dyDescent="0.25">
      <c r="A112" t="s">
        <v>5702</v>
      </c>
      <c r="B112" t="s">
        <v>546</v>
      </c>
      <c r="C112" t="s">
        <v>129</v>
      </c>
      <c r="D112" t="s">
        <v>47</v>
      </c>
      <c r="E112" t="s">
        <v>4</v>
      </c>
      <c r="F112" t="s">
        <v>32</v>
      </c>
      <c r="G112" t="s">
        <v>7</v>
      </c>
      <c r="H112" t="s">
        <v>2</v>
      </c>
      <c r="I112">
        <v>10601</v>
      </c>
      <c r="J112" t="s">
        <v>12645</v>
      </c>
      <c r="K112" t="s">
        <v>33</v>
      </c>
      <c r="L112" t="s">
        <v>454</v>
      </c>
      <c r="M112" t="s">
        <v>454</v>
      </c>
      <c r="N112" t="s">
        <v>129</v>
      </c>
      <c r="O112" t="s">
        <v>13535</v>
      </c>
      <c r="P112">
        <v>25000521</v>
      </c>
      <c r="Q112" t="s">
        <v>15386</v>
      </c>
      <c r="R112" t="s">
        <v>13732</v>
      </c>
      <c r="S112">
        <v>25000521</v>
      </c>
      <c r="T112" t="s">
        <v>13725</v>
      </c>
      <c r="U112">
        <v>22301358</v>
      </c>
      <c r="V112" t="s">
        <v>32</v>
      </c>
      <c r="W112" t="s">
        <v>7373</v>
      </c>
      <c r="X112" t="s">
        <v>16177</v>
      </c>
      <c r="Y112" t="s">
        <v>129</v>
      </c>
    </row>
    <row r="113" spans="1:25" x14ac:dyDescent="0.25">
      <c r="A113" t="s">
        <v>5309</v>
      </c>
      <c r="B113" t="s">
        <v>553</v>
      </c>
      <c r="C113" t="s">
        <v>4885</v>
      </c>
      <c r="D113" t="s">
        <v>82</v>
      </c>
      <c r="E113" t="s">
        <v>6</v>
      </c>
      <c r="F113" t="s">
        <v>83</v>
      </c>
      <c r="G113" t="s">
        <v>4</v>
      </c>
      <c r="H113" t="s">
        <v>8</v>
      </c>
      <c r="I113">
        <v>70307</v>
      </c>
      <c r="J113" t="s">
        <v>12827</v>
      </c>
      <c r="K113" t="s">
        <v>82</v>
      </c>
      <c r="L113" t="s">
        <v>12861</v>
      </c>
      <c r="M113" t="s">
        <v>12862</v>
      </c>
      <c r="N113" t="s">
        <v>4885</v>
      </c>
      <c r="O113" t="s">
        <v>13535</v>
      </c>
      <c r="P113">
        <v>27691090</v>
      </c>
      <c r="Q113" t="s">
        <v>15386</v>
      </c>
      <c r="R113" t="s">
        <v>14414</v>
      </c>
      <c r="S113">
        <v>88346954</v>
      </c>
      <c r="T113" t="s">
        <v>15405</v>
      </c>
      <c r="U113">
        <v>27687141</v>
      </c>
      <c r="V113" t="s">
        <v>32</v>
      </c>
      <c r="W113" t="s">
        <v>1198</v>
      </c>
      <c r="X113" t="s">
        <v>16178</v>
      </c>
      <c r="Y113" t="s">
        <v>4885</v>
      </c>
    </row>
    <row r="114" spans="1:25" x14ac:dyDescent="0.25">
      <c r="A114" t="s">
        <v>4746</v>
      </c>
      <c r="B114" t="s">
        <v>557</v>
      </c>
      <c r="C114" t="s">
        <v>112</v>
      </c>
      <c r="D114" t="s">
        <v>1235</v>
      </c>
      <c r="E114" t="s">
        <v>3</v>
      </c>
      <c r="F114" t="s">
        <v>124</v>
      </c>
      <c r="G114" t="s">
        <v>7</v>
      </c>
      <c r="H114" t="s">
        <v>3</v>
      </c>
      <c r="I114">
        <v>60602</v>
      </c>
      <c r="J114" t="s">
        <v>15406</v>
      </c>
      <c r="K114" t="s">
        <v>125</v>
      </c>
      <c r="L114" t="s">
        <v>12841</v>
      </c>
      <c r="M114" t="s">
        <v>1104</v>
      </c>
      <c r="N114" t="s">
        <v>246</v>
      </c>
      <c r="O114" t="s">
        <v>13535</v>
      </c>
      <c r="P114">
        <v>27870893</v>
      </c>
      <c r="Q114">
        <v>22006027</v>
      </c>
      <c r="R114" t="s">
        <v>9194</v>
      </c>
      <c r="S114">
        <v>27870893</v>
      </c>
      <c r="T114" t="s">
        <v>11853</v>
      </c>
      <c r="U114">
        <v>87903430</v>
      </c>
      <c r="V114" t="s">
        <v>32</v>
      </c>
      <c r="W114" t="s">
        <v>1381</v>
      </c>
      <c r="X114" t="s">
        <v>16179</v>
      </c>
      <c r="Y114" t="s">
        <v>112</v>
      </c>
    </row>
    <row r="115" spans="1:25" x14ac:dyDescent="0.25">
      <c r="A115" t="s">
        <v>540</v>
      </c>
      <c r="B115" t="s">
        <v>543</v>
      </c>
      <c r="C115" t="s">
        <v>541</v>
      </c>
      <c r="D115" t="s">
        <v>41</v>
      </c>
      <c r="E115" t="s">
        <v>2</v>
      </c>
      <c r="F115" t="s">
        <v>32</v>
      </c>
      <c r="G115" t="s">
        <v>10</v>
      </c>
      <c r="H115" t="s">
        <v>2</v>
      </c>
      <c r="I115">
        <v>10801</v>
      </c>
      <c r="J115" t="s">
        <v>12659</v>
      </c>
      <c r="K115" t="s">
        <v>33</v>
      </c>
      <c r="L115" t="s">
        <v>12863</v>
      </c>
      <c r="M115" t="s">
        <v>542</v>
      </c>
      <c r="N115" t="s">
        <v>10477</v>
      </c>
      <c r="O115" t="s">
        <v>7832</v>
      </c>
      <c r="P115">
        <v>22850928</v>
      </c>
      <c r="Q115" t="s">
        <v>15386</v>
      </c>
      <c r="R115" t="s">
        <v>9870</v>
      </c>
      <c r="S115">
        <v>87358958</v>
      </c>
      <c r="T115" t="s">
        <v>14415</v>
      </c>
      <c r="U115">
        <v>22254561</v>
      </c>
      <c r="V115" t="s">
        <v>32</v>
      </c>
      <c r="W115" t="s">
        <v>7336</v>
      </c>
      <c r="X115" t="s">
        <v>16180</v>
      </c>
      <c r="Y115" t="s">
        <v>541</v>
      </c>
    </row>
    <row r="116" spans="1:25" x14ac:dyDescent="0.25">
      <c r="A116" t="s">
        <v>554</v>
      </c>
      <c r="B116" t="s">
        <v>556</v>
      </c>
      <c r="C116" t="s">
        <v>7845</v>
      </c>
      <c r="D116" t="s">
        <v>41</v>
      </c>
      <c r="E116" t="s">
        <v>2</v>
      </c>
      <c r="F116" t="s">
        <v>32</v>
      </c>
      <c r="G116" t="s">
        <v>10</v>
      </c>
      <c r="H116" t="s">
        <v>4</v>
      </c>
      <c r="I116">
        <v>10803</v>
      </c>
      <c r="J116" t="s">
        <v>12668</v>
      </c>
      <c r="K116" t="s">
        <v>33</v>
      </c>
      <c r="L116" t="s">
        <v>12863</v>
      </c>
      <c r="M116" t="s">
        <v>555</v>
      </c>
      <c r="N116" t="s">
        <v>555</v>
      </c>
      <c r="O116" t="s">
        <v>13535</v>
      </c>
      <c r="P116">
        <v>22480564</v>
      </c>
      <c r="Q116">
        <v>22560664</v>
      </c>
      <c r="R116" t="s">
        <v>9933</v>
      </c>
      <c r="S116">
        <v>22480564</v>
      </c>
      <c r="T116" t="s">
        <v>14415</v>
      </c>
      <c r="U116">
        <v>22254561</v>
      </c>
      <c r="V116" t="s">
        <v>32</v>
      </c>
      <c r="W116" t="s">
        <v>7347</v>
      </c>
      <c r="X116" t="s">
        <v>16181</v>
      </c>
      <c r="Y116" t="s">
        <v>7845</v>
      </c>
    </row>
    <row r="117" spans="1:25" x14ac:dyDescent="0.25">
      <c r="A117" t="s">
        <v>544</v>
      </c>
      <c r="B117" s="233" t="s">
        <v>59</v>
      </c>
      <c r="C117" t="s">
        <v>545</v>
      </c>
      <c r="D117" t="s">
        <v>41</v>
      </c>
      <c r="E117" t="s">
        <v>2</v>
      </c>
      <c r="F117" t="s">
        <v>32</v>
      </c>
      <c r="G117" t="s">
        <v>10</v>
      </c>
      <c r="H117" t="s">
        <v>3</v>
      </c>
      <c r="I117">
        <v>10802</v>
      </c>
      <c r="J117" t="s">
        <v>15407</v>
      </c>
      <c r="K117" t="s">
        <v>33</v>
      </c>
      <c r="L117" t="s">
        <v>12863</v>
      </c>
      <c r="M117" t="s">
        <v>470</v>
      </c>
      <c r="N117" t="s">
        <v>470</v>
      </c>
      <c r="O117" t="s">
        <v>13535</v>
      </c>
      <c r="P117">
        <v>22489598</v>
      </c>
      <c r="Q117">
        <v>22489598</v>
      </c>
      <c r="R117" t="s">
        <v>13733</v>
      </c>
      <c r="S117">
        <v>22489598</v>
      </c>
      <c r="T117" t="s">
        <v>14415</v>
      </c>
      <c r="U117">
        <v>22254561</v>
      </c>
      <c r="V117" t="s">
        <v>32</v>
      </c>
      <c r="W117" t="s">
        <v>7348</v>
      </c>
      <c r="X117" t="s">
        <v>16182</v>
      </c>
      <c r="Y117" t="s">
        <v>545</v>
      </c>
    </row>
    <row r="118" spans="1:25" x14ac:dyDescent="0.25">
      <c r="A118" t="s">
        <v>547</v>
      </c>
      <c r="B118" t="s">
        <v>548</v>
      </c>
      <c r="C118" t="s">
        <v>13684</v>
      </c>
      <c r="D118" t="s">
        <v>41</v>
      </c>
      <c r="E118" t="s">
        <v>3</v>
      </c>
      <c r="F118" t="s">
        <v>32</v>
      </c>
      <c r="G118" t="s">
        <v>10</v>
      </c>
      <c r="H118" t="s">
        <v>6</v>
      </c>
      <c r="I118">
        <v>10805</v>
      </c>
      <c r="J118" t="s">
        <v>12670</v>
      </c>
      <c r="K118" t="s">
        <v>33</v>
      </c>
      <c r="L118" t="s">
        <v>12863</v>
      </c>
      <c r="M118" t="s">
        <v>12864</v>
      </c>
      <c r="N118" t="s">
        <v>489</v>
      </c>
      <c r="O118" t="s">
        <v>13535</v>
      </c>
      <c r="P118">
        <v>22851070</v>
      </c>
      <c r="Q118" t="s">
        <v>15386</v>
      </c>
      <c r="R118" t="s">
        <v>12076</v>
      </c>
      <c r="S118">
        <v>22450592</v>
      </c>
      <c r="T118" t="s">
        <v>14416</v>
      </c>
      <c r="U118">
        <v>22450450</v>
      </c>
      <c r="V118" t="s">
        <v>32</v>
      </c>
      <c r="W118" t="s">
        <v>546</v>
      </c>
      <c r="X118" t="s">
        <v>16183</v>
      </c>
      <c r="Y118" t="s">
        <v>13684</v>
      </c>
    </row>
    <row r="119" spans="1:25" x14ac:dyDescent="0.25">
      <c r="A119" t="s">
        <v>563</v>
      </c>
      <c r="B119" t="s">
        <v>6239</v>
      </c>
      <c r="C119" t="s">
        <v>69</v>
      </c>
      <c r="D119" t="s">
        <v>41</v>
      </c>
      <c r="E119" t="s">
        <v>3</v>
      </c>
      <c r="F119" t="s">
        <v>32</v>
      </c>
      <c r="G119" t="s">
        <v>10</v>
      </c>
      <c r="H119" t="s">
        <v>6</v>
      </c>
      <c r="I119">
        <v>10805</v>
      </c>
      <c r="J119" t="s">
        <v>12670</v>
      </c>
      <c r="K119" t="s">
        <v>33</v>
      </c>
      <c r="L119" t="s">
        <v>12863</v>
      </c>
      <c r="M119" t="s">
        <v>12864</v>
      </c>
      <c r="N119" t="s">
        <v>69</v>
      </c>
      <c r="O119" t="s">
        <v>13535</v>
      </c>
      <c r="P119">
        <v>22290078</v>
      </c>
      <c r="Q119">
        <v>22290078</v>
      </c>
      <c r="R119" t="s">
        <v>11850</v>
      </c>
      <c r="S119">
        <v>83119876</v>
      </c>
      <c r="T119" t="s">
        <v>14416</v>
      </c>
      <c r="U119">
        <v>88759543</v>
      </c>
      <c r="V119" t="s">
        <v>32</v>
      </c>
      <c r="W119" t="s">
        <v>7353</v>
      </c>
      <c r="X119" t="s">
        <v>16184</v>
      </c>
      <c r="Y119" t="s">
        <v>69</v>
      </c>
    </row>
    <row r="120" spans="1:25" x14ac:dyDescent="0.25">
      <c r="A120" t="s">
        <v>560</v>
      </c>
      <c r="B120" t="s">
        <v>6240</v>
      </c>
      <c r="C120" t="s">
        <v>13685</v>
      </c>
      <c r="D120" t="s">
        <v>41</v>
      </c>
      <c r="E120" t="s">
        <v>3</v>
      </c>
      <c r="F120" t="s">
        <v>32</v>
      </c>
      <c r="G120" t="s">
        <v>10</v>
      </c>
      <c r="H120" t="s">
        <v>5</v>
      </c>
      <c r="I120">
        <v>10804</v>
      </c>
      <c r="J120" t="s">
        <v>12669</v>
      </c>
      <c r="K120" t="s">
        <v>33</v>
      </c>
      <c r="L120" t="s">
        <v>12863</v>
      </c>
      <c r="M120" t="s">
        <v>561</v>
      </c>
      <c r="N120" t="s">
        <v>316</v>
      </c>
      <c r="O120" t="s">
        <v>13535</v>
      </c>
      <c r="P120">
        <v>22851749</v>
      </c>
      <c r="Q120">
        <v>22451724</v>
      </c>
      <c r="R120" t="s">
        <v>14416</v>
      </c>
      <c r="S120">
        <v>22450450</v>
      </c>
      <c r="T120" t="s">
        <v>14416</v>
      </c>
      <c r="U120">
        <v>22450450</v>
      </c>
      <c r="V120" t="s">
        <v>32</v>
      </c>
      <c r="W120" t="s">
        <v>7358</v>
      </c>
      <c r="X120" t="s">
        <v>16185</v>
      </c>
      <c r="Y120" t="s">
        <v>13685</v>
      </c>
    </row>
    <row r="121" spans="1:25" x14ac:dyDescent="0.25">
      <c r="A121" t="s">
        <v>6174</v>
      </c>
      <c r="B121" t="s">
        <v>570</v>
      </c>
      <c r="C121" t="s">
        <v>7584</v>
      </c>
      <c r="D121" t="s">
        <v>41</v>
      </c>
      <c r="E121" t="s">
        <v>3</v>
      </c>
      <c r="F121" t="s">
        <v>32</v>
      </c>
      <c r="G121" t="s">
        <v>10</v>
      </c>
      <c r="H121" t="s">
        <v>8</v>
      </c>
      <c r="I121">
        <v>10807</v>
      </c>
      <c r="J121" t="s">
        <v>12673</v>
      </c>
      <c r="K121" t="s">
        <v>33</v>
      </c>
      <c r="L121" t="s">
        <v>12863</v>
      </c>
      <c r="M121" t="s">
        <v>12865</v>
      </c>
      <c r="N121" t="s">
        <v>10478</v>
      </c>
      <c r="O121" t="s">
        <v>13535</v>
      </c>
      <c r="P121">
        <v>22457424</v>
      </c>
      <c r="Q121">
        <v>22457424</v>
      </c>
      <c r="R121" t="s">
        <v>9872</v>
      </c>
      <c r="S121">
        <v>22457424</v>
      </c>
      <c r="T121" t="s">
        <v>14416</v>
      </c>
      <c r="U121">
        <v>22450450</v>
      </c>
      <c r="V121" t="s">
        <v>35</v>
      </c>
      <c r="W121" t="s">
        <v>12230</v>
      </c>
    </row>
    <row r="122" spans="1:25" x14ac:dyDescent="0.25">
      <c r="A122" t="s">
        <v>6175</v>
      </c>
      <c r="B122" t="s">
        <v>578</v>
      </c>
      <c r="C122" t="s">
        <v>6383</v>
      </c>
      <c r="D122" t="s">
        <v>41</v>
      </c>
      <c r="E122" t="s">
        <v>3</v>
      </c>
      <c r="F122" t="s">
        <v>32</v>
      </c>
      <c r="G122" t="s">
        <v>10</v>
      </c>
      <c r="H122" t="s">
        <v>6</v>
      </c>
      <c r="I122">
        <v>10805</v>
      </c>
      <c r="J122" t="s">
        <v>12670</v>
      </c>
      <c r="K122" t="s">
        <v>33</v>
      </c>
      <c r="L122" t="s">
        <v>12863</v>
      </c>
      <c r="M122" t="s">
        <v>12864</v>
      </c>
      <c r="N122" t="s">
        <v>10479</v>
      </c>
      <c r="O122" t="s">
        <v>13535</v>
      </c>
      <c r="P122">
        <v>22293300</v>
      </c>
      <c r="Q122">
        <v>22293300</v>
      </c>
      <c r="R122" t="s">
        <v>7710</v>
      </c>
      <c r="S122">
        <v>22293300</v>
      </c>
      <c r="T122" t="s">
        <v>14416</v>
      </c>
      <c r="U122">
        <v>22450450</v>
      </c>
      <c r="V122" t="s">
        <v>35</v>
      </c>
      <c r="W122" t="s">
        <v>12230</v>
      </c>
    </row>
    <row r="123" spans="1:25" x14ac:dyDescent="0.25">
      <c r="A123" t="s">
        <v>549</v>
      </c>
      <c r="B123" t="s">
        <v>551</v>
      </c>
      <c r="C123" t="s">
        <v>550</v>
      </c>
      <c r="D123" t="s">
        <v>41</v>
      </c>
      <c r="E123" t="s">
        <v>3</v>
      </c>
      <c r="F123" t="s">
        <v>32</v>
      </c>
      <c r="G123" t="s">
        <v>10</v>
      </c>
      <c r="H123" t="s">
        <v>7</v>
      </c>
      <c r="I123">
        <v>10806</v>
      </c>
      <c r="J123" t="s">
        <v>12671</v>
      </c>
      <c r="K123" t="s">
        <v>33</v>
      </c>
      <c r="L123" t="s">
        <v>12863</v>
      </c>
      <c r="M123" t="s">
        <v>10923</v>
      </c>
      <c r="N123" t="s">
        <v>10480</v>
      </c>
      <c r="O123" t="s">
        <v>13535</v>
      </c>
      <c r="P123">
        <v>21014480</v>
      </c>
      <c r="Q123">
        <v>22292227</v>
      </c>
      <c r="R123" t="s">
        <v>12866</v>
      </c>
      <c r="S123">
        <v>83243045</v>
      </c>
      <c r="T123" t="s">
        <v>14416</v>
      </c>
      <c r="U123">
        <v>22450450</v>
      </c>
      <c r="V123" t="s">
        <v>32</v>
      </c>
      <c r="W123" t="s">
        <v>7370</v>
      </c>
      <c r="X123" t="s">
        <v>16186</v>
      </c>
      <c r="Y123" t="s">
        <v>550</v>
      </c>
    </row>
    <row r="124" spans="1:25" x14ac:dyDescent="0.25">
      <c r="A124" t="s">
        <v>6176</v>
      </c>
      <c r="B124" t="s">
        <v>583</v>
      </c>
      <c r="C124" t="s">
        <v>7585</v>
      </c>
      <c r="D124" t="s">
        <v>41</v>
      </c>
      <c r="E124" t="s">
        <v>2</v>
      </c>
      <c r="F124" t="s">
        <v>32</v>
      </c>
      <c r="G124" t="s">
        <v>10</v>
      </c>
      <c r="H124" t="s">
        <v>2</v>
      </c>
      <c r="I124">
        <v>10801</v>
      </c>
      <c r="J124" t="s">
        <v>12659</v>
      </c>
      <c r="K124" t="s">
        <v>33</v>
      </c>
      <c r="L124" t="s">
        <v>12863</v>
      </c>
      <c r="M124" t="s">
        <v>542</v>
      </c>
      <c r="N124" t="s">
        <v>10481</v>
      </c>
      <c r="O124" t="s">
        <v>13535</v>
      </c>
      <c r="P124">
        <v>22251809</v>
      </c>
      <c r="Q124">
        <v>22539881</v>
      </c>
      <c r="R124" t="s">
        <v>9873</v>
      </c>
      <c r="S124">
        <v>22251809</v>
      </c>
      <c r="T124" t="s">
        <v>14415</v>
      </c>
      <c r="U124">
        <v>22254561</v>
      </c>
      <c r="V124" t="s">
        <v>35</v>
      </c>
      <c r="W124" t="s">
        <v>12230</v>
      </c>
    </row>
    <row r="125" spans="1:25" x14ac:dyDescent="0.25">
      <c r="A125" t="s">
        <v>653</v>
      </c>
      <c r="B125" t="s">
        <v>552</v>
      </c>
      <c r="C125" t="s">
        <v>654</v>
      </c>
      <c r="D125" t="s">
        <v>47</v>
      </c>
      <c r="E125" t="s">
        <v>6</v>
      </c>
      <c r="F125" t="s">
        <v>32</v>
      </c>
      <c r="G125" t="s">
        <v>16</v>
      </c>
      <c r="H125" t="s">
        <v>2</v>
      </c>
      <c r="I125">
        <v>11201</v>
      </c>
      <c r="J125" t="s">
        <v>12683</v>
      </c>
      <c r="K125" t="s">
        <v>33</v>
      </c>
      <c r="L125" t="s">
        <v>12867</v>
      </c>
      <c r="M125" t="s">
        <v>10264</v>
      </c>
      <c r="N125" t="s">
        <v>654</v>
      </c>
      <c r="O125" t="s">
        <v>13535</v>
      </c>
      <c r="P125">
        <v>24107095</v>
      </c>
      <c r="Q125">
        <v>24107095</v>
      </c>
      <c r="R125" t="s">
        <v>13734</v>
      </c>
      <c r="S125">
        <v>89219299</v>
      </c>
      <c r="T125" t="s">
        <v>14417</v>
      </c>
      <c r="U125">
        <v>24107397</v>
      </c>
      <c r="V125" t="s">
        <v>32</v>
      </c>
      <c r="W125" t="s">
        <v>453</v>
      </c>
      <c r="X125" t="s">
        <v>16187</v>
      </c>
      <c r="Y125" t="s">
        <v>654</v>
      </c>
    </row>
    <row r="126" spans="1:25" x14ac:dyDescent="0.25">
      <c r="A126" t="s">
        <v>604</v>
      </c>
      <c r="B126" t="s">
        <v>607</v>
      </c>
      <c r="C126" t="s">
        <v>605</v>
      </c>
      <c r="D126" t="s">
        <v>41</v>
      </c>
      <c r="E126" t="s">
        <v>6</v>
      </c>
      <c r="F126" t="s">
        <v>32</v>
      </c>
      <c r="G126" t="s">
        <v>198</v>
      </c>
      <c r="H126" t="s">
        <v>2</v>
      </c>
      <c r="I126">
        <v>11401</v>
      </c>
      <c r="J126" t="s">
        <v>12706</v>
      </c>
      <c r="K126" t="s">
        <v>33</v>
      </c>
      <c r="L126" t="s">
        <v>10954</v>
      </c>
      <c r="M126" t="s">
        <v>598</v>
      </c>
      <c r="N126" t="s">
        <v>606</v>
      </c>
      <c r="O126" t="s">
        <v>7832</v>
      </c>
      <c r="P126">
        <v>22359414</v>
      </c>
      <c r="Q126">
        <v>22359476</v>
      </c>
      <c r="R126" t="s">
        <v>11733</v>
      </c>
      <c r="S126">
        <v>22359414</v>
      </c>
      <c r="T126" t="s">
        <v>14418</v>
      </c>
      <c r="U126">
        <v>22352880</v>
      </c>
      <c r="V126" t="s">
        <v>32</v>
      </c>
      <c r="W126" t="s">
        <v>7335</v>
      </c>
      <c r="X126" t="s">
        <v>16188</v>
      </c>
      <c r="Y126" t="s">
        <v>605</v>
      </c>
    </row>
    <row r="127" spans="1:25" x14ac:dyDescent="0.25">
      <c r="A127" t="s">
        <v>6177</v>
      </c>
      <c r="B127" t="s">
        <v>611</v>
      </c>
      <c r="C127" t="s">
        <v>6384</v>
      </c>
      <c r="D127" t="s">
        <v>41</v>
      </c>
      <c r="E127" t="s">
        <v>7</v>
      </c>
      <c r="F127" t="s">
        <v>32</v>
      </c>
      <c r="G127" t="s">
        <v>15</v>
      </c>
      <c r="H127" t="s">
        <v>4</v>
      </c>
      <c r="I127">
        <v>11103</v>
      </c>
      <c r="J127" t="s">
        <v>12690</v>
      </c>
      <c r="K127" t="s">
        <v>33</v>
      </c>
      <c r="L127" t="s">
        <v>12868</v>
      </c>
      <c r="M127" t="s">
        <v>12869</v>
      </c>
      <c r="N127" t="s">
        <v>581</v>
      </c>
      <c r="O127" t="s">
        <v>13535</v>
      </c>
      <c r="P127">
        <v>22298915</v>
      </c>
      <c r="Q127" t="s">
        <v>15386</v>
      </c>
      <c r="R127" t="s">
        <v>15408</v>
      </c>
      <c r="S127">
        <v>22298915</v>
      </c>
      <c r="T127" t="s">
        <v>14420</v>
      </c>
      <c r="U127">
        <v>22942049</v>
      </c>
      <c r="V127" t="s">
        <v>35</v>
      </c>
      <c r="W127" t="s">
        <v>12230</v>
      </c>
    </row>
    <row r="128" spans="1:25" x14ac:dyDescent="0.25">
      <c r="A128" t="s">
        <v>596</v>
      </c>
      <c r="B128" t="s">
        <v>6241</v>
      </c>
      <c r="C128" t="s">
        <v>597</v>
      </c>
      <c r="D128" t="s">
        <v>41</v>
      </c>
      <c r="E128" t="s">
        <v>6</v>
      </c>
      <c r="F128" t="s">
        <v>32</v>
      </c>
      <c r="G128" t="s">
        <v>198</v>
      </c>
      <c r="H128" t="s">
        <v>2</v>
      </c>
      <c r="I128">
        <v>11401</v>
      </c>
      <c r="J128" t="s">
        <v>12706</v>
      </c>
      <c r="K128" t="s">
        <v>33</v>
      </c>
      <c r="L128" t="s">
        <v>10954</v>
      </c>
      <c r="M128" t="s">
        <v>598</v>
      </c>
      <c r="N128" t="s">
        <v>597</v>
      </c>
      <c r="O128" t="s">
        <v>13535</v>
      </c>
      <c r="P128">
        <v>22355093</v>
      </c>
      <c r="Q128">
        <v>22355093</v>
      </c>
      <c r="R128" t="s">
        <v>15409</v>
      </c>
      <c r="S128">
        <v>22355093</v>
      </c>
      <c r="T128" t="s">
        <v>14418</v>
      </c>
      <c r="U128">
        <v>22352880</v>
      </c>
      <c r="V128" t="s">
        <v>32</v>
      </c>
      <c r="W128" t="s">
        <v>7349</v>
      </c>
      <c r="X128" t="s">
        <v>16189</v>
      </c>
      <c r="Y128" t="s">
        <v>597</v>
      </c>
    </row>
    <row r="129" spans="1:25" x14ac:dyDescent="0.25">
      <c r="A129" t="s">
        <v>584</v>
      </c>
      <c r="B129" t="s">
        <v>585</v>
      </c>
      <c r="C129" t="s">
        <v>438</v>
      </c>
      <c r="D129" t="s">
        <v>41</v>
      </c>
      <c r="E129" t="s">
        <v>6</v>
      </c>
      <c r="F129" t="s">
        <v>32</v>
      </c>
      <c r="G129" t="s">
        <v>198</v>
      </c>
      <c r="H129" t="s">
        <v>4</v>
      </c>
      <c r="I129">
        <v>11403</v>
      </c>
      <c r="J129" t="s">
        <v>12709</v>
      </c>
      <c r="K129" t="s">
        <v>33</v>
      </c>
      <c r="L129" t="s">
        <v>10954</v>
      </c>
      <c r="M129" t="s">
        <v>13519</v>
      </c>
      <c r="N129" t="s">
        <v>438</v>
      </c>
      <c r="O129" t="s">
        <v>13535</v>
      </c>
      <c r="P129">
        <v>22450447</v>
      </c>
      <c r="Q129">
        <v>22450447</v>
      </c>
      <c r="R129" t="s">
        <v>11738</v>
      </c>
      <c r="S129">
        <v>22450447</v>
      </c>
      <c r="T129" t="s">
        <v>14418</v>
      </c>
      <c r="U129">
        <v>22352880</v>
      </c>
      <c r="V129" t="s">
        <v>32</v>
      </c>
      <c r="W129" t="s">
        <v>583</v>
      </c>
      <c r="X129" t="s">
        <v>16190</v>
      </c>
      <c r="Y129" t="s">
        <v>438</v>
      </c>
    </row>
    <row r="130" spans="1:25" x14ac:dyDescent="0.25">
      <c r="A130" t="s">
        <v>608</v>
      </c>
      <c r="B130" t="s">
        <v>610</v>
      </c>
      <c r="C130" t="s">
        <v>609</v>
      </c>
      <c r="D130" t="s">
        <v>41</v>
      </c>
      <c r="E130" t="s">
        <v>7</v>
      </c>
      <c r="F130" t="s">
        <v>32</v>
      </c>
      <c r="G130" t="s">
        <v>15</v>
      </c>
      <c r="H130" t="s">
        <v>5</v>
      </c>
      <c r="I130">
        <v>11104</v>
      </c>
      <c r="J130" t="s">
        <v>12691</v>
      </c>
      <c r="K130" t="s">
        <v>33</v>
      </c>
      <c r="L130" t="s">
        <v>12868</v>
      </c>
      <c r="M130" t="s">
        <v>12870</v>
      </c>
      <c r="N130" t="s">
        <v>221</v>
      </c>
      <c r="O130" t="s">
        <v>13535</v>
      </c>
      <c r="P130">
        <v>22945579</v>
      </c>
      <c r="Q130">
        <v>22945579</v>
      </c>
      <c r="R130" t="s">
        <v>13735</v>
      </c>
      <c r="S130">
        <v>22945579</v>
      </c>
      <c r="T130" t="s">
        <v>14420</v>
      </c>
      <c r="U130">
        <v>22942049</v>
      </c>
      <c r="V130" t="s">
        <v>32</v>
      </c>
      <c r="W130" t="s">
        <v>607</v>
      </c>
      <c r="X130" t="s">
        <v>16191</v>
      </c>
      <c r="Y130" t="s">
        <v>609</v>
      </c>
    </row>
    <row r="131" spans="1:25" x14ac:dyDescent="0.25">
      <c r="A131" t="s">
        <v>6178</v>
      </c>
      <c r="B131" t="s">
        <v>614</v>
      </c>
      <c r="C131" t="s">
        <v>7586</v>
      </c>
      <c r="D131" t="s">
        <v>41</v>
      </c>
      <c r="E131" t="s">
        <v>6</v>
      </c>
      <c r="F131" t="s">
        <v>32</v>
      </c>
      <c r="G131" t="s">
        <v>198</v>
      </c>
      <c r="H131" t="s">
        <v>2</v>
      </c>
      <c r="I131">
        <v>11401</v>
      </c>
      <c r="J131" t="s">
        <v>12706</v>
      </c>
      <c r="K131" t="s">
        <v>33</v>
      </c>
      <c r="L131" t="s">
        <v>10954</v>
      </c>
      <c r="M131" t="s">
        <v>598</v>
      </c>
      <c r="N131" t="s">
        <v>598</v>
      </c>
      <c r="O131" t="s">
        <v>13535</v>
      </c>
      <c r="P131">
        <v>22973464</v>
      </c>
      <c r="Q131">
        <v>22974133</v>
      </c>
      <c r="R131" t="s">
        <v>12237</v>
      </c>
      <c r="S131">
        <v>22973464</v>
      </c>
      <c r="T131" t="s">
        <v>14418</v>
      </c>
      <c r="U131">
        <v>22352880</v>
      </c>
      <c r="V131" t="s">
        <v>35</v>
      </c>
      <c r="W131" t="s">
        <v>12230</v>
      </c>
    </row>
    <row r="132" spans="1:25" x14ac:dyDescent="0.25">
      <c r="A132" t="s">
        <v>612</v>
      </c>
      <c r="B132" t="s">
        <v>613</v>
      </c>
      <c r="C132" t="s">
        <v>606</v>
      </c>
      <c r="D132" t="s">
        <v>41</v>
      </c>
      <c r="E132" t="s">
        <v>6</v>
      </c>
      <c r="F132" t="s">
        <v>32</v>
      </c>
      <c r="G132" t="s">
        <v>198</v>
      </c>
      <c r="H132" t="s">
        <v>2</v>
      </c>
      <c r="I132">
        <v>11401</v>
      </c>
      <c r="J132" t="s">
        <v>12706</v>
      </c>
      <c r="K132" t="s">
        <v>33</v>
      </c>
      <c r="L132" t="s">
        <v>10954</v>
      </c>
      <c r="M132" t="s">
        <v>598</v>
      </c>
      <c r="N132" t="s">
        <v>606</v>
      </c>
      <c r="O132" t="s">
        <v>13535</v>
      </c>
      <c r="P132">
        <v>22852583</v>
      </c>
      <c r="Q132">
        <v>22454012</v>
      </c>
      <c r="R132" t="s">
        <v>14421</v>
      </c>
      <c r="S132">
        <v>22454012</v>
      </c>
      <c r="T132" t="s">
        <v>14418</v>
      </c>
      <c r="U132">
        <v>22352880</v>
      </c>
      <c r="V132" t="s">
        <v>32</v>
      </c>
      <c r="W132" t="s">
        <v>611</v>
      </c>
      <c r="X132" t="s">
        <v>16192</v>
      </c>
      <c r="Y132" t="s">
        <v>606</v>
      </c>
    </row>
    <row r="133" spans="1:25" x14ac:dyDescent="0.25">
      <c r="A133" t="s">
        <v>600</v>
      </c>
      <c r="B133" t="s">
        <v>322</v>
      </c>
      <c r="C133" t="s">
        <v>384</v>
      </c>
      <c r="D133" t="s">
        <v>41</v>
      </c>
      <c r="E133" t="s">
        <v>6</v>
      </c>
      <c r="F133" t="s">
        <v>32</v>
      </c>
      <c r="G133" t="s">
        <v>198</v>
      </c>
      <c r="H133" t="s">
        <v>3</v>
      </c>
      <c r="I133">
        <v>11402</v>
      </c>
      <c r="J133" t="s">
        <v>12707</v>
      </c>
      <c r="K133" t="s">
        <v>33</v>
      </c>
      <c r="L133" t="s">
        <v>10954</v>
      </c>
      <c r="M133" t="s">
        <v>384</v>
      </c>
      <c r="N133" t="s">
        <v>384</v>
      </c>
      <c r="O133" t="s">
        <v>13535</v>
      </c>
      <c r="P133">
        <v>22923618</v>
      </c>
      <c r="Q133">
        <v>22923618</v>
      </c>
      <c r="R133" t="s">
        <v>14422</v>
      </c>
      <c r="S133">
        <v>22923618</v>
      </c>
      <c r="T133" t="s">
        <v>14418</v>
      </c>
      <c r="U133">
        <v>22352880</v>
      </c>
      <c r="V133" t="s">
        <v>32</v>
      </c>
      <c r="W133" t="s">
        <v>7365</v>
      </c>
      <c r="X133" t="s">
        <v>16193</v>
      </c>
      <c r="Y133" t="s">
        <v>384</v>
      </c>
    </row>
    <row r="134" spans="1:25" x14ac:dyDescent="0.25">
      <c r="A134" t="s">
        <v>589</v>
      </c>
      <c r="B134" t="s">
        <v>591</v>
      </c>
      <c r="C134" t="s">
        <v>7569</v>
      </c>
      <c r="D134" t="s">
        <v>41</v>
      </c>
      <c r="E134" t="s">
        <v>7</v>
      </c>
      <c r="F134" t="s">
        <v>32</v>
      </c>
      <c r="G134" t="s">
        <v>15</v>
      </c>
      <c r="H134" t="s">
        <v>6</v>
      </c>
      <c r="I134">
        <v>11105</v>
      </c>
      <c r="J134" t="s">
        <v>12692</v>
      </c>
      <c r="K134" t="s">
        <v>33</v>
      </c>
      <c r="L134" t="s">
        <v>12868</v>
      </c>
      <c r="M134" t="s">
        <v>11096</v>
      </c>
      <c r="N134" t="s">
        <v>590</v>
      </c>
      <c r="O134" t="s">
        <v>13535</v>
      </c>
      <c r="P134">
        <v>22946722</v>
      </c>
      <c r="Q134">
        <v>22928048</v>
      </c>
      <c r="R134" t="s">
        <v>12482</v>
      </c>
      <c r="S134">
        <v>22946722</v>
      </c>
      <c r="T134" t="s">
        <v>14420</v>
      </c>
      <c r="U134">
        <v>22942049</v>
      </c>
      <c r="V134" t="s">
        <v>32</v>
      </c>
      <c r="W134" t="s">
        <v>7366</v>
      </c>
      <c r="X134" t="s">
        <v>16194</v>
      </c>
      <c r="Y134" t="s">
        <v>7569</v>
      </c>
    </row>
    <row r="135" spans="1:25" x14ac:dyDescent="0.25">
      <c r="A135" t="s">
        <v>601</v>
      </c>
      <c r="B135" t="s">
        <v>602</v>
      </c>
      <c r="C135" t="s">
        <v>143</v>
      </c>
      <c r="D135" t="s">
        <v>41</v>
      </c>
      <c r="E135" t="s">
        <v>7</v>
      </c>
      <c r="F135" t="s">
        <v>32</v>
      </c>
      <c r="G135" t="s">
        <v>15</v>
      </c>
      <c r="H135" t="s">
        <v>3</v>
      </c>
      <c r="I135">
        <v>11102</v>
      </c>
      <c r="J135" t="s">
        <v>12689</v>
      </c>
      <c r="K135" t="s">
        <v>33</v>
      </c>
      <c r="L135" t="s">
        <v>12868</v>
      </c>
      <c r="M135" t="s">
        <v>143</v>
      </c>
      <c r="N135" t="s">
        <v>143</v>
      </c>
      <c r="O135" t="s">
        <v>13535</v>
      </c>
      <c r="P135">
        <v>22299760</v>
      </c>
      <c r="Q135" t="s">
        <v>15386</v>
      </c>
      <c r="R135" t="s">
        <v>14423</v>
      </c>
      <c r="S135">
        <v>22299760</v>
      </c>
      <c r="T135" t="s">
        <v>14420</v>
      </c>
      <c r="U135">
        <v>21012292</v>
      </c>
      <c r="V135" t="s">
        <v>32</v>
      </c>
      <c r="W135" t="s">
        <v>7367</v>
      </c>
      <c r="X135" t="s">
        <v>16195</v>
      </c>
      <c r="Y135" t="s">
        <v>143</v>
      </c>
    </row>
    <row r="136" spans="1:25" x14ac:dyDescent="0.25">
      <c r="A136" t="s">
        <v>6179</v>
      </c>
      <c r="B136" t="s">
        <v>634</v>
      </c>
      <c r="C136" t="s">
        <v>6385</v>
      </c>
      <c r="D136" t="s">
        <v>41</v>
      </c>
      <c r="E136" t="s">
        <v>7</v>
      </c>
      <c r="F136" t="s">
        <v>32</v>
      </c>
      <c r="G136" t="s">
        <v>15</v>
      </c>
      <c r="H136" t="s">
        <v>2</v>
      </c>
      <c r="I136">
        <v>11101</v>
      </c>
      <c r="J136" t="s">
        <v>12678</v>
      </c>
      <c r="K136" t="s">
        <v>33</v>
      </c>
      <c r="L136" t="s">
        <v>12868</v>
      </c>
      <c r="M136" t="s">
        <v>239</v>
      </c>
      <c r="N136" t="s">
        <v>239</v>
      </c>
      <c r="O136" t="s">
        <v>13535</v>
      </c>
      <c r="P136">
        <v>22921061</v>
      </c>
      <c r="Q136" t="s">
        <v>15386</v>
      </c>
      <c r="R136" t="s">
        <v>12492</v>
      </c>
      <c r="S136">
        <v>22921061</v>
      </c>
      <c r="T136" t="s">
        <v>14420</v>
      </c>
      <c r="U136">
        <v>22942049</v>
      </c>
      <c r="V136" t="s">
        <v>35</v>
      </c>
      <c r="W136" t="s">
        <v>12230</v>
      </c>
    </row>
    <row r="137" spans="1:25" x14ac:dyDescent="0.25">
      <c r="A137" t="s">
        <v>666</v>
      </c>
      <c r="B137" t="s">
        <v>639</v>
      </c>
      <c r="C137" t="s">
        <v>667</v>
      </c>
      <c r="D137" t="s">
        <v>47</v>
      </c>
      <c r="E137" t="s">
        <v>6</v>
      </c>
      <c r="F137" t="s">
        <v>32</v>
      </c>
      <c r="G137" t="s">
        <v>16</v>
      </c>
      <c r="H137" t="s">
        <v>2</v>
      </c>
      <c r="I137">
        <v>11201</v>
      </c>
      <c r="J137" t="s">
        <v>12683</v>
      </c>
      <c r="K137" t="s">
        <v>33</v>
      </c>
      <c r="L137" t="s">
        <v>12867</v>
      </c>
      <c r="M137" t="s">
        <v>10264</v>
      </c>
      <c r="N137" t="s">
        <v>10264</v>
      </c>
      <c r="O137" t="s">
        <v>13535</v>
      </c>
      <c r="P137">
        <v>24100138</v>
      </c>
      <c r="Q137">
        <v>24100138</v>
      </c>
      <c r="R137" t="s">
        <v>622</v>
      </c>
      <c r="S137">
        <v>24100138</v>
      </c>
      <c r="T137" t="s">
        <v>14417</v>
      </c>
      <c r="U137">
        <v>24107397</v>
      </c>
      <c r="V137" t="s">
        <v>32</v>
      </c>
      <c r="W137" t="s">
        <v>7384</v>
      </c>
      <c r="X137" t="s">
        <v>16196</v>
      </c>
      <c r="Y137" t="s">
        <v>667</v>
      </c>
    </row>
    <row r="138" spans="1:25" x14ac:dyDescent="0.25">
      <c r="A138" t="s">
        <v>640</v>
      </c>
      <c r="B138" t="s">
        <v>642</v>
      </c>
      <c r="C138" t="s">
        <v>641</v>
      </c>
      <c r="D138" t="s">
        <v>47</v>
      </c>
      <c r="E138" t="s">
        <v>6</v>
      </c>
      <c r="F138" t="s">
        <v>32</v>
      </c>
      <c r="G138" t="s">
        <v>16</v>
      </c>
      <c r="H138" t="s">
        <v>2</v>
      </c>
      <c r="I138">
        <v>11201</v>
      </c>
      <c r="J138" t="s">
        <v>12683</v>
      </c>
      <c r="K138" t="s">
        <v>33</v>
      </c>
      <c r="L138" t="s">
        <v>12867</v>
      </c>
      <c r="M138" t="s">
        <v>10264</v>
      </c>
      <c r="N138" t="s">
        <v>641</v>
      </c>
      <c r="O138" t="s">
        <v>13535</v>
      </c>
      <c r="P138">
        <v>24103911</v>
      </c>
      <c r="Q138">
        <v>24101520</v>
      </c>
      <c r="R138" t="s">
        <v>617</v>
      </c>
      <c r="S138">
        <v>24103911</v>
      </c>
      <c r="T138" t="s">
        <v>14417</v>
      </c>
      <c r="U138">
        <v>24107397</v>
      </c>
      <c r="V138" t="s">
        <v>32</v>
      </c>
      <c r="W138" t="s">
        <v>639</v>
      </c>
      <c r="X138" t="s">
        <v>16197</v>
      </c>
      <c r="Y138" t="s">
        <v>641</v>
      </c>
    </row>
    <row r="139" spans="1:25" x14ac:dyDescent="0.25">
      <c r="A139" t="s">
        <v>650</v>
      </c>
      <c r="B139" t="s">
        <v>649</v>
      </c>
      <c r="C139" t="s">
        <v>651</v>
      </c>
      <c r="D139" t="s">
        <v>47</v>
      </c>
      <c r="E139" t="s">
        <v>6</v>
      </c>
      <c r="F139" t="s">
        <v>32</v>
      </c>
      <c r="G139" t="s">
        <v>16</v>
      </c>
      <c r="H139" t="s">
        <v>2</v>
      </c>
      <c r="I139">
        <v>11201</v>
      </c>
      <c r="J139" t="s">
        <v>12683</v>
      </c>
      <c r="K139" t="s">
        <v>33</v>
      </c>
      <c r="L139" t="s">
        <v>12867</v>
      </c>
      <c r="M139" t="s">
        <v>10264</v>
      </c>
      <c r="N139" t="s">
        <v>10482</v>
      </c>
      <c r="O139" t="s">
        <v>13535</v>
      </c>
      <c r="P139">
        <v>24103759</v>
      </c>
      <c r="Q139">
        <v>24103759</v>
      </c>
      <c r="R139" t="s">
        <v>15410</v>
      </c>
      <c r="S139">
        <v>24103759</v>
      </c>
      <c r="T139" t="s">
        <v>14417</v>
      </c>
      <c r="U139">
        <v>24107397</v>
      </c>
      <c r="V139" t="s">
        <v>32</v>
      </c>
      <c r="W139" t="s">
        <v>649</v>
      </c>
      <c r="X139" t="s">
        <v>16198</v>
      </c>
      <c r="Y139" t="s">
        <v>651</v>
      </c>
    </row>
    <row r="140" spans="1:25" x14ac:dyDescent="0.25">
      <c r="A140" t="s">
        <v>732</v>
      </c>
      <c r="B140" t="s">
        <v>686</v>
      </c>
      <c r="C140" t="s">
        <v>171</v>
      </c>
      <c r="D140" t="s">
        <v>41</v>
      </c>
      <c r="E140" t="s">
        <v>4</v>
      </c>
      <c r="F140" t="s">
        <v>32</v>
      </c>
      <c r="G140" t="s">
        <v>179</v>
      </c>
      <c r="H140" t="s">
        <v>4</v>
      </c>
      <c r="I140">
        <v>11503</v>
      </c>
      <c r="J140" t="s">
        <v>12713</v>
      </c>
      <c r="K140" t="s">
        <v>33</v>
      </c>
      <c r="L140" t="s">
        <v>12871</v>
      </c>
      <c r="M140" t="s">
        <v>733</v>
      </c>
      <c r="N140" t="s">
        <v>171</v>
      </c>
      <c r="O140" t="s">
        <v>13535</v>
      </c>
      <c r="P140">
        <v>22259372</v>
      </c>
      <c r="Q140">
        <v>22259372</v>
      </c>
      <c r="R140" t="s">
        <v>15411</v>
      </c>
      <c r="S140">
        <v>22259372</v>
      </c>
      <c r="T140" t="s">
        <v>6423</v>
      </c>
      <c r="U140">
        <v>22340456</v>
      </c>
      <c r="V140" t="s">
        <v>32</v>
      </c>
      <c r="W140" t="s">
        <v>731</v>
      </c>
      <c r="X140" t="s">
        <v>16199</v>
      </c>
      <c r="Y140" t="s">
        <v>171</v>
      </c>
    </row>
    <row r="141" spans="1:25" x14ac:dyDescent="0.25">
      <c r="A141" t="s">
        <v>736</v>
      </c>
      <c r="B141" t="s">
        <v>687</v>
      </c>
      <c r="C141" t="s">
        <v>737</v>
      </c>
      <c r="D141" t="s">
        <v>41</v>
      </c>
      <c r="E141" t="s">
        <v>4</v>
      </c>
      <c r="F141" t="s">
        <v>32</v>
      </c>
      <c r="G141" t="s">
        <v>179</v>
      </c>
      <c r="H141" t="s">
        <v>2</v>
      </c>
      <c r="I141">
        <v>11501</v>
      </c>
      <c r="J141" t="s">
        <v>12711</v>
      </c>
      <c r="K141" t="s">
        <v>33</v>
      </c>
      <c r="L141" t="s">
        <v>12871</v>
      </c>
      <c r="M141" t="s">
        <v>590</v>
      </c>
      <c r="N141" t="s">
        <v>10483</v>
      </c>
      <c r="O141" t="s">
        <v>13535</v>
      </c>
      <c r="P141">
        <v>22340029</v>
      </c>
      <c r="Q141">
        <v>22805507</v>
      </c>
      <c r="R141" t="s">
        <v>13736</v>
      </c>
      <c r="S141">
        <v>88414443</v>
      </c>
      <c r="T141" t="s">
        <v>6423</v>
      </c>
      <c r="U141">
        <v>22340456</v>
      </c>
      <c r="V141" t="s">
        <v>32</v>
      </c>
      <c r="W141" t="s">
        <v>735</v>
      </c>
      <c r="X141" t="s">
        <v>16200</v>
      </c>
      <c r="Y141" t="s">
        <v>737</v>
      </c>
    </row>
    <row r="142" spans="1:25" x14ac:dyDescent="0.25">
      <c r="A142" t="s">
        <v>6180</v>
      </c>
      <c r="B142" t="s">
        <v>693</v>
      </c>
      <c r="C142" t="s">
        <v>6386</v>
      </c>
      <c r="D142" t="s">
        <v>41</v>
      </c>
      <c r="E142" t="s">
        <v>4</v>
      </c>
      <c r="F142" t="s">
        <v>32</v>
      </c>
      <c r="G142" t="s">
        <v>179</v>
      </c>
      <c r="H142" t="s">
        <v>2</v>
      </c>
      <c r="I142">
        <v>11501</v>
      </c>
      <c r="J142" t="s">
        <v>12711</v>
      </c>
      <c r="K142" t="s">
        <v>33</v>
      </c>
      <c r="L142" t="s">
        <v>12871</v>
      </c>
      <c r="M142" t="s">
        <v>590</v>
      </c>
      <c r="N142" t="s">
        <v>458</v>
      </c>
      <c r="O142" t="s">
        <v>13535</v>
      </c>
      <c r="P142">
        <v>22530752</v>
      </c>
      <c r="Q142" t="s">
        <v>15386</v>
      </c>
      <c r="R142" t="s">
        <v>13716</v>
      </c>
      <c r="S142">
        <v>22530752</v>
      </c>
      <c r="T142" t="s">
        <v>6423</v>
      </c>
      <c r="U142">
        <v>22340456</v>
      </c>
      <c r="V142" t="s">
        <v>35</v>
      </c>
      <c r="W142" t="s">
        <v>12230</v>
      </c>
    </row>
    <row r="143" spans="1:25" x14ac:dyDescent="0.25">
      <c r="A143" t="s">
        <v>725</v>
      </c>
      <c r="B143" t="s">
        <v>697</v>
      </c>
      <c r="C143" t="s">
        <v>7570</v>
      </c>
      <c r="D143" t="s">
        <v>41</v>
      </c>
      <c r="E143" t="s">
        <v>4</v>
      </c>
      <c r="F143" t="s">
        <v>32</v>
      </c>
      <c r="G143" t="s">
        <v>179</v>
      </c>
      <c r="H143" t="s">
        <v>2</v>
      </c>
      <c r="I143">
        <v>11501</v>
      </c>
      <c r="J143" t="s">
        <v>12711</v>
      </c>
      <c r="K143" t="s">
        <v>33</v>
      </c>
      <c r="L143" t="s">
        <v>12871</v>
      </c>
      <c r="M143" t="s">
        <v>590</v>
      </c>
      <c r="N143" t="s">
        <v>10483</v>
      </c>
      <c r="O143" t="s">
        <v>13535</v>
      </c>
      <c r="P143">
        <v>25116179</v>
      </c>
      <c r="Q143">
        <v>25116178</v>
      </c>
      <c r="R143" t="s">
        <v>11740</v>
      </c>
      <c r="S143">
        <v>87088553</v>
      </c>
      <c r="T143" t="s">
        <v>6423</v>
      </c>
      <c r="U143">
        <v>22340456</v>
      </c>
      <c r="V143" t="s">
        <v>32</v>
      </c>
      <c r="W143" t="s">
        <v>724</v>
      </c>
      <c r="X143" t="s">
        <v>16201</v>
      </c>
      <c r="Y143" t="s">
        <v>7570</v>
      </c>
    </row>
    <row r="144" spans="1:25" x14ac:dyDescent="0.25">
      <c r="A144" t="s">
        <v>740</v>
      </c>
      <c r="B144" t="s">
        <v>699</v>
      </c>
      <c r="C144" t="s">
        <v>741</v>
      </c>
      <c r="D144" t="s">
        <v>41</v>
      </c>
      <c r="E144" t="s">
        <v>4</v>
      </c>
      <c r="F144" t="s">
        <v>32</v>
      </c>
      <c r="G144" t="s">
        <v>179</v>
      </c>
      <c r="H144" t="s">
        <v>3</v>
      </c>
      <c r="I144">
        <v>11502</v>
      </c>
      <c r="J144" t="s">
        <v>12712</v>
      </c>
      <c r="K144" t="s">
        <v>33</v>
      </c>
      <c r="L144" t="s">
        <v>12871</v>
      </c>
      <c r="M144" t="s">
        <v>742</v>
      </c>
      <c r="N144" t="s">
        <v>742</v>
      </c>
      <c r="O144" t="s">
        <v>13535</v>
      </c>
      <c r="P144">
        <v>22831741</v>
      </c>
      <c r="Q144">
        <v>22246456</v>
      </c>
      <c r="R144" t="s">
        <v>12872</v>
      </c>
      <c r="S144">
        <v>22246456</v>
      </c>
      <c r="T144" t="s">
        <v>6423</v>
      </c>
      <c r="U144">
        <v>22340456</v>
      </c>
      <c r="V144" t="s">
        <v>32</v>
      </c>
      <c r="W144" t="s">
        <v>739</v>
      </c>
      <c r="X144" t="s">
        <v>16202</v>
      </c>
      <c r="Y144" t="s">
        <v>741</v>
      </c>
    </row>
    <row r="145" spans="1:25" x14ac:dyDescent="0.25">
      <c r="A145" t="s">
        <v>743</v>
      </c>
      <c r="B145" t="s">
        <v>702</v>
      </c>
      <c r="C145" t="s">
        <v>7571</v>
      </c>
      <c r="D145" t="s">
        <v>41</v>
      </c>
      <c r="E145" t="s">
        <v>4</v>
      </c>
      <c r="F145" t="s">
        <v>32</v>
      </c>
      <c r="G145" t="s">
        <v>179</v>
      </c>
      <c r="H145" t="s">
        <v>2</v>
      </c>
      <c r="I145">
        <v>11501</v>
      </c>
      <c r="J145" t="s">
        <v>12711</v>
      </c>
      <c r="K145" t="s">
        <v>33</v>
      </c>
      <c r="L145" t="s">
        <v>12871</v>
      </c>
      <c r="M145" t="s">
        <v>590</v>
      </c>
      <c r="N145" t="s">
        <v>10484</v>
      </c>
      <c r="O145" t="s">
        <v>13535</v>
      </c>
      <c r="P145">
        <v>22251296</v>
      </c>
      <c r="Q145">
        <v>22341159</v>
      </c>
      <c r="R145" t="s">
        <v>7888</v>
      </c>
      <c r="S145">
        <v>22251296</v>
      </c>
      <c r="T145" t="s">
        <v>6423</v>
      </c>
      <c r="U145">
        <v>22340456</v>
      </c>
      <c r="V145" t="s">
        <v>32</v>
      </c>
      <c r="W145" t="s">
        <v>248</v>
      </c>
      <c r="X145" t="s">
        <v>16203</v>
      </c>
      <c r="Y145" t="s">
        <v>7571</v>
      </c>
    </row>
    <row r="146" spans="1:25" x14ac:dyDescent="0.25">
      <c r="A146" t="s">
        <v>6181</v>
      </c>
      <c r="B146" t="s">
        <v>109</v>
      </c>
      <c r="C146" t="s">
        <v>6387</v>
      </c>
      <c r="D146" t="s">
        <v>41</v>
      </c>
      <c r="E146" t="s">
        <v>4</v>
      </c>
      <c r="F146" t="s">
        <v>32</v>
      </c>
      <c r="G146" t="s">
        <v>179</v>
      </c>
      <c r="H146" t="s">
        <v>5</v>
      </c>
      <c r="I146">
        <v>11504</v>
      </c>
      <c r="J146" t="s">
        <v>12714</v>
      </c>
      <c r="K146" t="s">
        <v>33</v>
      </c>
      <c r="L146" t="s">
        <v>12871</v>
      </c>
      <c r="M146" t="s">
        <v>143</v>
      </c>
      <c r="N146" t="s">
        <v>143</v>
      </c>
      <c r="O146" t="s">
        <v>13535</v>
      </c>
      <c r="P146">
        <v>22731173</v>
      </c>
      <c r="Q146" t="s">
        <v>15386</v>
      </c>
      <c r="R146" t="s">
        <v>13717</v>
      </c>
      <c r="S146">
        <v>22731173</v>
      </c>
      <c r="T146" t="s">
        <v>6423</v>
      </c>
      <c r="U146">
        <v>22340456</v>
      </c>
      <c r="V146" t="s">
        <v>35</v>
      </c>
      <c r="W146" t="s">
        <v>12230</v>
      </c>
    </row>
    <row r="147" spans="1:25" x14ac:dyDescent="0.25">
      <c r="A147" t="s">
        <v>101</v>
      </c>
      <c r="B147" t="s">
        <v>103</v>
      </c>
      <c r="C147" t="s">
        <v>102</v>
      </c>
      <c r="D147" t="s">
        <v>9004</v>
      </c>
      <c r="E147" t="s">
        <v>5</v>
      </c>
      <c r="F147" t="s">
        <v>32</v>
      </c>
      <c r="G147" t="s">
        <v>86</v>
      </c>
      <c r="H147" t="s">
        <v>3</v>
      </c>
      <c r="I147">
        <v>11802</v>
      </c>
      <c r="J147" t="s">
        <v>12727</v>
      </c>
      <c r="K147" t="s">
        <v>33</v>
      </c>
      <c r="L147" t="s">
        <v>10439</v>
      </c>
      <c r="M147" t="s">
        <v>12873</v>
      </c>
      <c r="N147" t="s">
        <v>102</v>
      </c>
      <c r="O147" t="s">
        <v>13535</v>
      </c>
      <c r="P147">
        <v>22730060</v>
      </c>
      <c r="Q147">
        <v>61734849</v>
      </c>
      <c r="R147" t="s">
        <v>9368</v>
      </c>
      <c r="S147">
        <v>61734849</v>
      </c>
      <c r="T147" t="s">
        <v>14388</v>
      </c>
      <c r="U147">
        <v>21002108</v>
      </c>
      <c r="V147" t="s">
        <v>32</v>
      </c>
      <c r="W147" t="s">
        <v>7368</v>
      </c>
      <c r="X147" t="s">
        <v>16204</v>
      </c>
      <c r="Y147" t="s">
        <v>102</v>
      </c>
    </row>
    <row r="148" spans="1:25" x14ac:dyDescent="0.25">
      <c r="A148" t="s">
        <v>749</v>
      </c>
      <c r="B148" t="s">
        <v>274</v>
      </c>
      <c r="C148" t="s">
        <v>750</v>
      </c>
      <c r="D148" t="s">
        <v>41</v>
      </c>
      <c r="E148" t="s">
        <v>4</v>
      </c>
      <c r="F148" t="s">
        <v>32</v>
      </c>
      <c r="G148" t="s">
        <v>179</v>
      </c>
      <c r="H148" t="s">
        <v>3</v>
      </c>
      <c r="I148">
        <v>11502</v>
      </c>
      <c r="J148" t="s">
        <v>12712</v>
      </c>
      <c r="K148" t="s">
        <v>33</v>
      </c>
      <c r="L148" t="s">
        <v>12871</v>
      </c>
      <c r="M148" t="s">
        <v>742</v>
      </c>
      <c r="N148" t="s">
        <v>750</v>
      </c>
      <c r="O148" t="s">
        <v>13535</v>
      </c>
      <c r="P148">
        <v>22346445</v>
      </c>
      <c r="Q148" t="s">
        <v>15412</v>
      </c>
      <c r="R148" t="s">
        <v>13737</v>
      </c>
      <c r="S148">
        <v>89221450</v>
      </c>
      <c r="T148" t="s">
        <v>6423</v>
      </c>
      <c r="U148">
        <v>22340456</v>
      </c>
      <c r="V148" t="s">
        <v>32</v>
      </c>
      <c r="W148" t="s">
        <v>748</v>
      </c>
      <c r="X148" t="s">
        <v>16205</v>
      </c>
      <c r="Y148" t="s">
        <v>750</v>
      </c>
    </row>
    <row r="149" spans="1:25" x14ac:dyDescent="0.25">
      <c r="A149" t="s">
        <v>722</v>
      </c>
      <c r="B149" t="s">
        <v>705</v>
      </c>
      <c r="C149" t="s">
        <v>112</v>
      </c>
      <c r="D149" t="s">
        <v>41</v>
      </c>
      <c r="E149" t="s">
        <v>4</v>
      </c>
      <c r="F149" t="s">
        <v>32</v>
      </c>
      <c r="G149" t="s">
        <v>179</v>
      </c>
      <c r="H149" t="s">
        <v>2</v>
      </c>
      <c r="I149">
        <v>11501</v>
      </c>
      <c r="J149" t="s">
        <v>12711</v>
      </c>
      <c r="K149" t="s">
        <v>33</v>
      </c>
      <c r="L149" t="s">
        <v>12871</v>
      </c>
      <c r="M149" t="s">
        <v>590</v>
      </c>
      <c r="N149" t="s">
        <v>112</v>
      </c>
      <c r="O149" t="s">
        <v>13535</v>
      </c>
      <c r="P149">
        <v>22247034</v>
      </c>
      <c r="Q149" t="s">
        <v>15386</v>
      </c>
      <c r="R149" t="s">
        <v>13738</v>
      </c>
      <c r="S149">
        <v>88492970</v>
      </c>
      <c r="T149" t="s">
        <v>6423</v>
      </c>
      <c r="U149">
        <v>22340456</v>
      </c>
      <c r="V149" t="s">
        <v>32</v>
      </c>
      <c r="W149" t="s">
        <v>721</v>
      </c>
      <c r="X149" t="s">
        <v>16206</v>
      </c>
      <c r="Y149" t="s">
        <v>112</v>
      </c>
    </row>
    <row r="150" spans="1:25" x14ac:dyDescent="0.25">
      <c r="A150" t="s">
        <v>779</v>
      </c>
      <c r="B150" t="s">
        <v>707</v>
      </c>
      <c r="C150" t="s">
        <v>780</v>
      </c>
      <c r="D150" t="s">
        <v>311</v>
      </c>
      <c r="E150" t="s">
        <v>2</v>
      </c>
      <c r="F150" t="s">
        <v>32</v>
      </c>
      <c r="G150" t="s">
        <v>5</v>
      </c>
      <c r="H150" t="s">
        <v>2</v>
      </c>
      <c r="I150">
        <v>10401</v>
      </c>
      <c r="J150" t="s">
        <v>12627</v>
      </c>
      <c r="K150" t="s">
        <v>33</v>
      </c>
      <c r="L150" t="s">
        <v>311</v>
      </c>
      <c r="M150" t="s">
        <v>558</v>
      </c>
      <c r="N150" t="s">
        <v>780</v>
      </c>
      <c r="O150" t="s">
        <v>13535</v>
      </c>
      <c r="P150">
        <v>24167844</v>
      </c>
      <c r="Q150" t="s">
        <v>15386</v>
      </c>
      <c r="R150" t="s">
        <v>6527</v>
      </c>
      <c r="S150">
        <v>24167844</v>
      </c>
      <c r="T150" t="s">
        <v>14424</v>
      </c>
      <c r="U150">
        <v>24166355</v>
      </c>
      <c r="V150" t="s">
        <v>32</v>
      </c>
      <c r="W150" t="s">
        <v>778</v>
      </c>
      <c r="X150" t="s">
        <v>16207</v>
      </c>
      <c r="Y150" t="s">
        <v>780</v>
      </c>
    </row>
    <row r="151" spans="1:25" x14ac:dyDescent="0.25">
      <c r="A151" t="s">
        <v>766</v>
      </c>
      <c r="B151" t="s">
        <v>708</v>
      </c>
      <c r="C151" t="s">
        <v>767</v>
      </c>
      <c r="D151" t="s">
        <v>311</v>
      </c>
      <c r="E151" t="s">
        <v>2</v>
      </c>
      <c r="F151" t="s">
        <v>32</v>
      </c>
      <c r="G151" t="s">
        <v>5</v>
      </c>
      <c r="H151" t="s">
        <v>3</v>
      </c>
      <c r="I151">
        <v>10402</v>
      </c>
      <c r="J151" t="s">
        <v>12637</v>
      </c>
      <c r="K151" t="s">
        <v>33</v>
      </c>
      <c r="L151" t="s">
        <v>311</v>
      </c>
      <c r="M151" t="s">
        <v>312</v>
      </c>
      <c r="N151" t="s">
        <v>767</v>
      </c>
      <c r="O151" t="s">
        <v>13535</v>
      </c>
      <c r="P151">
        <v>24169318</v>
      </c>
      <c r="Q151" t="s">
        <v>15386</v>
      </c>
      <c r="R151" t="s">
        <v>763</v>
      </c>
      <c r="S151">
        <v>24169318</v>
      </c>
      <c r="T151" t="s">
        <v>14424</v>
      </c>
      <c r="U151">
        <v>24166355</v>
      </c>
      <c r="V151" t="s">
        <v>32</v>
      </c>
      <c r="W151" t="s">
        <v>765</v>
      </c>
      <c r="X151" t="s">
        <v>16208</v>
      </c>
      <c r="Y151" t="s">
        <v>767</v>
      </c>
    </row>
    <row r="152" spans="1:25" x14ac:dyDescent="0.25">
      <c r="A152" t="s">
        <v>785</v>
      </c>
      <c r="B152" t="s">
        <v>713</v>
      </c>
      <c r="C152" t="s">
        <v>786</v>
      </c>
      <c r="D152" t="s">
        <v>311</v>
      </c>
      <c r="E152" t="s">
        <v>2</v>
      </c>
      <c r="F152" t="s">
        <v>32</v>
      </c>
      <c r="G152" t="s">
        <v>5</v>
      </c>
      <c r="H152" t="s">
        <v>2</v>
      </c>
      <c r="I152">
        <v>10401</v>
      </c>
      <c r="J152" t="s">
        <v>12627</v>
      </c>
      <c r="K152" t="s">
        <v>33</v>
      </c>
      <c r="L152" t="s">
        <v>311</v>
      </c>
      <c r="M152" t="s">
        <v>558</v>
      </c>
      <c r="N152" t="s">
        <v>558</v>
      </c>
      <c r="O152" t="s">
        <v>13535</v>
      </c>
      <c r="P152">
        <v>24166206</v>
      </c>
      <c r="Q152" t="s">
        <v>15386</v>
      </c>
      <c r="R152" t="s">
        <v>7392</v>
      </c>
      <c r="S152">
        <v>24166206</v>
      </c>
      <c r="T152" t="s">
        <v>14424</v>
      </c>
      <c r="U152">
        <v>24166355</v>
      </c>
      <c r="V152" t="s">
        <v>32</v>
      </c>
      <c r="W152" t="s">
        <v>784</v>
      </c>
      <c r="X152" t="s">
        <v>16209</v>
      </c>
      <c r="Y152" t="s">
        <v>786</v>
      </c>
    </row>
    <row r="153" spans="1:25" x14ac:dyDescent="0.25">
      <c r="A153" t="s">
        <v>782</v>
      </c>
      <c r="B153" t="s">
        <v>288</v>
      </c>
      <c r="C153" t="s">
        <v>783</v>
      </c>
      <c r="D153" t="s">
        <v>311</v>
      </c>
      <c r="E153" t="s">
        <v>2</v>
      </c>
      <c r="F153" t="s">
        <v>32</v>
      </c>
      <c r="G153" t="s">
        <v>5</v>
      </c>
      <c r="H153" t="s">
        <v>10</v>
      </c>
      <c r="I153">
        <v>10408</v>
      </c>
      <c r="J153" t="s">
        <v>12644</v>
      </c>
      <c r="K153" t="s">
        <v>33</v>
      </c>
      <c r="L153" t="s">
        <v>311</v>
      </c>
      <c r="M153" t="s">
        <v>221</v>
      </c>
      <c r="N153" t="s">
        <v>221</v>
      </c>
      <c r="O153" t="s">
        <v>13535</v>
      </c>
      <c r="P153">
        <v>24164400</v>
      </c>
      <c r="Q153">
        <v>24164781</v>
      </c>
      <c r="R153" t="s">
        <v>12874</v>
      </c>
      <c r="S153">
        <v>24164400</v>
      </c>
      <c r="T153" t="s">
        <v>14424</v>
      </c>
      <c r="U153">
        <v>24166355</v>
      </c>
      <c r="V153" t="s">
        <v>32</v>
      </c>
      <c r="W153" t="s">
        <v>781</v>
      </c>
      <c r="X153" t="s">
        <v>16210</v>
      </c>
      <c r="Y153" t="s">
        <v>783</v>
      </c>
    </row>
    <row r="154" spans="1:25" x14ac:dyDescent="0.25">
      <c r="A154" t="s">
        <v>907</v>
      </c>
      <c r="B154" t="s">
        <v>237</v>
      </c>
      <c r="C154" t="s">
        <v>908</v>
      </c>
      <c r="D154" t="s">
        <v>311</v>
      </c>
      <c r="E154" t="s">
        <v>5</v>
      </c>
      <c r="F154" t="s">
        <v>32</v>
      </c>
      <c r="G154" t="s">
        <v>5</v>
      </c>
      <c r="H154" t="s">
        <v>4</v>
      </c>
      <c r="I154">
        <v>10403</v>
      </c>
      <c r="J154" t="s">
        <v>12638</v>
      </c>
      <c r="K154" t="s">
        <v>33</v>
      </c>
      <c r="L154" t="s">
        <v>311</v>
      </c>
      <c r="M154" t="s">
        <v>10640</v>
      </c>
      <c r="N154" t="s">
        <v>156</v>
      </c>
      <c r="O154" t="s">
        <v>13535</v>
      </c>
      <c r="P154">
        <v>24167525</v>
      </c>
      <c r="Q154" t="s">
        <v>15386</v>
      </c>
      <c r="R154" t="s">
        <v>7394</v>
      </c>
      <c r="S154">
        <v>24167525</v>
      </c>
      <c r="T154" t="s">
        <v>14425</v>
      </c>
      <c r="U154">
        <v>24161444</v>
      </c>
      <c r="V154" t="s">
        <v>32</v>
      </c>
      <c r="W154" t="s">
        <v>906</v>
      </c>
      <c r="X154" t="s">
        <v>16211</v>
      </c>
      <c r="Y154" t="s">
        <v>908</v>
      </c>
    </row>
    <row r="155" spans="1:25" x14ac:dyDescent="0.25">
      <c r="A155" t="s">
        <v>951</v>
      </c>
      <c r="B155" t="s">
        <v>205</v>
      </c>
      <c r="C155" t="s">
        <v>952</v>
      </c>
      <c r="D155" t="s">
        <v>311</v>
      </c>
      <c r="E155" t="s">
        <v>6</v>
      </c>
      <c r="F155" t="s">
        <v>32</v>
      </c>
      <c r="G155" t="s">
        <v>8</v>
      </c>
      <c r="H155" t="s">
        <v>3</v>
      </c>
      <c r="I155">
        <v>10702</v>
      </c>
      <c r="J155" t="s">
        <v>12658</v>
      </c>
      <c r="K155" t="s">
        <v>33</v>
      </c>
      <c r="L155" t="s">
        <v>12875</v>
      </c>
      <c r="M155" t="s">
        <v>953</v>
      </c>
      <c r="N155" t="s">
        <v>953</v>
      </c>
      <c r="O155" t="s">
        <v>13535</v>
      </c>
      <c r="P155">
        <v>24186195</v>
      </c>
      <c r="Q155" t="s">
        <v>15386</v>
      </c>
      <c r="R155" t="s">
        <v>7858</v>
      </c>
      <c r="S155">
        <v>88288286</v>
      </c>
      <c r="T155" t="s">
        <v>14426</v>
      </c>
      <c r="U155" t="s">
        <v>15413</v>
      </c>
      <c r="V155" t="s">
        <v>32</v>
      </c>
      <c r="W155" t="s">
        <v>950</v>
      </c>
      <c r="X155" t="s">
        <v>16212</v>
      </c>
      <c r="Y155" t="s">
        <v>952</v>
      </c>
    </row>
    <row r="156" spans="1:25" x14ac:dyDescent="0.25">
      <c r="A156" t="s">
        <v>942</v>
      </c>
      <c r="B156" t="s">
        <v>158</v>
      </c>
      <c r="C156" t="s">
        <v>943</v>
      </c>
      <c r="D156" t="s">
        <v>311</v>
      </c>
      <c r="E156" t="s">
        <v>6</v>
      </c>
      <c r="F156" t="s">
        <v>32</v>
      </c>
      <c r="G156" t="s">
        <v>8</v>
      </c>
      <c r="H156" t="s">
        <v>2</v>
      </c>
      <c r="I156">
        <v>10701</v>
      </c>
      <c r="J156" t="s">
        <v>12652</v>
      </c>
      <c r="K156" t="s">
        <v>33</v>
      </c>
      <c r="L156" t="s">
        <v>12875</v>
      </c>
      <c r="M156" t="s">
        <v>10513</v>
      </c>
      <c r="N156" t="s">
        <v>944</v>
      </c>
      <c r="O156" t="s">
        <v>13535</v>
      </c>
      <c r="P156">
        <v>22494567</v>
      </c>
      <c r="Q156" t="s">
        <v>15386</v>
      </c>
      <c r="R156" t="s">
        <v>13961</v>
      </c>
      <c r="S156">
        <v>22494567</v>
      </c>
      <c r="T156" t="s">
        <v>14426</v>
      </c>
      <c r="U156" t="s">
        <v>15413</v>
      </c>
      <c r="V156" t="s">
        <v>32</v>
      </c>
      <c r="W156" t="s">
        <v>941</v>
      </c>
      <c r="X156" t="s">
        <v>16213</v>
      </c>
      <c r="Y156" t="s">
        <v>943</v>
      </c>
    </row>
    <row r="157" spans="1:25" x14ac:dyDescent="0.25">
      <c r="A157" t="s">
        <v>968</v>
      </c>
      <c r="B157" t="s">
        <v>6242</v>
      </c>
      <c r="C157" t="s">
        <v>7572</v>
      </c>
      <c r="D157" t="s">
        <v>311</v>
      </c>
      <c r="E157" t="s">
        <v>6</v>
      </c>
      <c r="F157" t="s">
        <v>32</v>
      </c>
      <c r="G157" t="s">
        <v>16</v>
      </c>
      <c r="H157" t="s">
        <v>4</v>
      </c>
      <c r="I157">
        <v>11203</v>
      </c>
      <c r="J157" t="s">
        <v>12696</v>
      </c>
      <c r="K157" t="s">
        <v>33</v>
      </c>
      <c r="L157" t="s">
        <v>12867</v>
      </c>
      <c r="M157" t="s">
        <v>10485</v>
      </c>
      <c r="N157" t="s">
        <v>10485</v>
      </c>
      <c r="O157" t="s">
        <v>13535</v>
      </c>
      <c r="P157">
        <v>24184050</v>
      </c>
      <c r="Q157" t="s">
        <v>15386</v>
      </c>
      <c r="R157" t="s">
        <v>9215</v>
      </c>
      <c r="S157">
        <v>24184050</v>
      </c>
      <c r="T157" t="s">
        <v>14426</v>
      </c>
      <c r="U157" t="s">
        <v>15413</v>
      </c>
      <c r="V157" t="s">
        <v>32</v>
      </c>
      <c r="W157" t="s">
        <v>243</v>
      </c>
      <c r="X157" t="s">
        <v>16214</v>
      </c>
      <c r="Y157" t="s">
        <v>7572</v>
      </c>
    </row>
    <row r="158" spans="1:25" x14ac:dyDescent="0.25">
      <c r="A158" t="s">
        <v>939</v>
      </c>
      <c r="B158" t="s">
        <v>6243</v>
      </c>
      <c r="C158" t="s">
        <v>940</v>
      </c>
      <c r="D158" t="s">
        <v>311</v>
      </c>
      <c r="E158" t="s">
        <v>6</v>
      </c>
      <c r="F158" t="s">
        <v>32</v>
      </c>
      <c r="G158" t="s">
        <v>8</v>
      </c>
      <c r="H158" t="s">
        <v>4</v>
      </c>
      <c r="I158">
        <v>10703</v>
      </c>
      <c r="J158" t="s">
        <v>12660</v>
      </c>
      <c r="K158" t="s">
        <v>33</v>
      </c>
      <c r="L158" t="s">
        <v>12875</v>
      </c>
      <c r="M158" t="s">
        <v>10486</v>
      </c>
      <c r="N158" t="s">
        <v>10486</v>
      </c>
      <c r="O158" t="s">
        <v>13535</v>
      </c>
      <c r="P158">
        <v>24188190</v>
      </c>
      <c r="Q158" t="s">
        <v>15386</v>
      </c>
      <c r="R158" t="s">
        <v>11745</v>
      </c>
      <c r="S158">
        <v>24188190</v>
      </c>
      <c r="T158" t="s">
        <v>14426</v>
      </c>
      <c r="U158" t="s">
        <v>15413</v>
      </c>
      <c r="V158" t="s">
        <v>32</v>
      </c>
      <c r="W158" t="s">
        <v>7395</v>
      </c>
      <c r="X158" t="s">
        <v>16215</v>
      </c>
      <c r="Y158" t="s">
        <v>940</v>
      </c>
    </row>
    <row r="159" spans="1:25" x14ac:dyDescent="0.25">
      <c r="A159" t="s">
        <v>8763</v>
      </c>
      <c r="B159" t="s">
        <v>721</v>
      </c>
      <c r="C159" t="s">
        <v>970</v>
      </c>
      <c r="D159" t="s">
        <v>311</v>
      </c>
      <c r="E159" t="s">
        <v>6</v>
      </c>
      <c r="F159" t="s">
        <v>32</v>
      </c>
      <c r="G159" t="s">
        <v>8</v>
      </c>
      <c r="H159" t="s">
        <v>2</v>
      </c>
      <c r="I159">
        <v>10701</v>
      </c>
      <c r="J159" t="s">
        <v>12652</v>
      </c>
      <c r="K159" t="s">
        <v>33</v>
      </c>
      <c r="L159" t="s">
        <v>12875</v>
      </c>
      <c r="M159" t="s">
        <v>10513</v>
      </c>
      <c r="N159" t="s">
        <v>10487</v>
      </c>
      <c r="O159" t="s">
        <v>13535</v>
      </c>
      <c r="P159">
        <v>22491087</v>
      </c>
      <c r="Q159" t="s">
        <v>15386</v>
      </c>
      <c r="R159" t="s">
        <v>7391</v>
      </c>
      <c r="S159">
        <v>22491087</v>
      </c>
      <c r="T159" t="s">
        <v>14426</v>
      </c>
      <c r="U159" t="s">
        <v>15413</v>
      </c>
      <c r="V159" t="s">
        <v>32</v>
      </c>
      <c r="W159" t="s">
        <v>582</v>
      </c>
      <c r="X159" t="s">
        <v>16216</v>
      </c>
      <c r="Y159" t="s">
        <v>970</v>
      </c>
    </row>
    <row r="160" spans="1:25" x14ac:dyDescent="0.25">
      <c r="A160" t="s">
        <v>1043</v>
      </c>
      <c r="B160" t="s">
        <v>724</v>
      </c>
      <c r="C160" t="s">
        <v>2784</v>
      </c>
      <c r="D160" t="s">
        <v>1044</v>
      </c>
      <c r="E160" t="s">
        <v>2</v>
      </c>
      <c r="F160" t="s">
        <v>32</v>
      </c>
      <c r="G160" t="s">
        <v>1045</v>
      </c>
      <c r="H160" t="s">
        <v>2</v>
      </c>
      <c r="I160">
        <v>11901</v>
      </c>
      <c r="J160" t="s">
        <v>15414</v>
      </c>
      <c r="K160" t="s">
        <v>33</v>
      </c>
      <c r="L160" t="s">
        <v>1044</v>
      </c>
      <c r="M160" t="s">
        <v>14427</v>
      </c>
      <c r="N160" t="s">
        <v>2784</v>
      </c>
      <c r="O160" t="s">
        <v>13535</v>
      </c>
      <c r="P160">
        <v>27718448</v>
      </c>
      <c r="Q160" t="s">
        <v>15386</v>
      </c>
      <c r="R160" t="s">
        <v>8648</v>
      </c>
      <c r="S160">
        <v>27718448</v>
      </c>
      <c r="T160" t="s">
        <v>14602</v>
      </c>
      <c r="U160">
        <v>27718453</v>
      </c>
      <c r="V160" t="s">
        <v>32</v>
      </c>
      <c r="W160" t="s">
        <v>1042</v>
      </c>
      <c r="X160" t="s">
        <v>16217</v>
      </c>
      <c r="Y160" t="s">
        <v>2784</v>
      </c>
    </row>
    <row r="161" spans="1:25" x14ac:dyDescent="0.25">
      <c r="A161" t="s">
        <v>1071</v>
      </c>
      <c r="B161" t="s">
        <v>726</v>
      </c>
      <c r="C161" t="s">
        <v>277</v>
      </c>
      <c r="D161" t="s">
        <v>1044</v>
      </c>
      <c r="E161" t="s">
        <v>2</v>
      </c>
      <c r="F161" t="s">
        <v>32</v>
      </c>
      <c r="G161" t="s">
        <v>1045</v>
      </c>
      <c r="H161" t="s">
        <v>2</v>
      </c>
      <c r="I161">
        <v>11901</v>
      </c>
      <c r="J161" t="s">
        <v>15414</v>
      </c>
      <c r="K161" t="s">
        <v>33</v>
      </c>
      <c r="L161" t="s">
        <v>1044</v>
      </c>
      <c r="M161" t="s">
        <v>14427</v>
      </c>
      <c r="N161" t="s">
        <v>277</v>
      </c>
      <c r="O161" t="s">
        <v>13535</v>
      </c>
      <c r="P161">
        <v>27714919</v>
      </c>
      <c r="Q161" t="s">
        <v>15386</v>
      </c>
      <c r="R161" t="s">
        <v>12252</v>
      </c>
      <c r="S161">
        <v>27714919</v>
      </c>
      <c r="T161" t="s">
        <v>14602</v>
      </c>
      <c r="U161">
        <v>27718453</v>
      </c>
      <c r="V161" t="s">
        <v>32</v>
      </c>
      <c r="W161" t="s">
        <v>1070</v>
      </c>
      <c r="X161" t="s">
        <v>16218</v>
      </c>
      <c r="Y161" t="s">
        <v>277</v>
      </c>
    </row>
    <row r="162" spans="1:25" x14ac:dyDescent="0.25">
      <c r="A162" t="s">
        <v>1073</v>
      </c>
      <c r="B162" t="s">
        <v>727</v>
      </c>
      <c r="C162" t="s">
        <v>3251</v>
      </c>
      <c r="D162" t="s">
        <v>1044</v>
      </c>
      <c r="E162" t="s">
        <v>2</v>
      </c>
      <c r="F162" t="s">
        <v>32</v>
      </c>
      <c r="G162" t="s">
        <v>1045</v>
      </c>
      <c r="H162" t="s">
        <v>2</v>
      </c>
      <c r="I162">
        <v>11901</v>
      </c>
      <c r="J162" t="s">
        <v>15414</v>
      </c>
      <c r="K162" t="s">
        <v>33</v>
      </c>
      <c r="L162" t="s">
        <v>1044</v>
      </c>
      <c r="M162" t="s">
        <v>14427</v>
      </c>
      <c r="N162" t="s">
        <v>239</v>
      </c>
      <c r="O162" t="s">
        <v>7832</v>
      </c>
      <c r="P162">
        <v>27710316</v>
      </c>
      <c r="Q162" t="s">
        <v>15386</v>
      </c>
      <c r="R162" t="s">
        <v>13739</v>
      </c>
      <c r="S162">
        <v>27710316</v>
      </c>
      <c r="T162" t="s">
        <v>14602</v>
      </c>
      <c r="U162">
        <v>27718453</v>
      </c>
      <c r="V162" t="s">
        <v>32</v>
      </c>
      <c r="W162" t="s">
        <v>1072</v>
      </c>
      <c r="X162" t="s">
        <v>16219</v>
      </c>
      <c r="Y162" t="s">
        <v>3251</v>
      </c>
    </row>
    <row r="163" spans="1:25" x14ac:dyDescent="0.25">
      <c r="A163" t="s">
        <v>1077</v>
      </c>
      <c r="B163" t="s">
        <v>731</v>
      </c>
      <c r="C163" t="s">
        <v>3085</v>
      </c>
      <c r="D163" t="s">
        <v>1044</v>
      </c>
      <c r="E163" t="s">
        <v>2</v>
      </c>
      <c r="F163" t="s">
        <v>32</v>
      </c>
      <c r="G163" t="s">
        <v>1045</v>
      </c>
      <c r="H163" t="s">
        <v>2</v>
      </c>
      <c r="I163">
        <v>11901</v>
      </c>
      <c r="J163" t="s">
        <v>15414</v>
      </c>
      <c r="K163" t="s">
        <v>33</v>
      </c>
      <c r="L163" t="s">
        <v>1044</v>
      </c>
      <c r="M163" t="s">
        <v>14427</v>
      </c>
      <c r="N163" t="s">
        <v>10488</v>
      </c>
      <c r="O163" t="s">
        <v>13535</v>
      </c>
      <c r="P163">
        <v>27710328</v>
      </c>
      <c r="Q163">
        <v>27706414</v>
      </c>
      <c r="R163" t="s">
        <v>6432</v>
      </c>
      <c r="S163">
        <v>27710328</v>
      </c>
      <c r="T163" t="s">
        <v>14602</v>
      </c>
      <c r="U163">
        <v>27718453</v>
      </c>
      <c r="V163" t="s">
        <v>32</v>
      </c>
      <c r="W163" t="s">
        <v>1076</v>
      </c>
      <c r="X163" t="s">
        <v>16220</v>
      </c>
      <c r="Y163" t="s">
        <v>3085</v>
      </c>
    </row>
    <row r="164" spans="1:25" x14ac:dyDescent="0.25">
      <c r="A164" t="s">
        <v>1048</v>
      </c>
      <c r="B164" t="s">
        <v>735</v>
      </c>
      <c r="C164" t="s">
        <v>8719</v>
      </c>
      <c r="D164" t="s">
        <v>1044</v>
      </c>
      <c r="E164" t="s">
        <v>2</v>
      </c>
      <c r="F164" t="s">
        <v>32</v>
      </c>
      <c r="G164" t="s">
        <v>1045</v>
      </c>
      <c r="H164" t="s">
        <v>2</v>
      </c>
      <c r="I164">
        <v>11901</v>
      </c>
      <c r="J164" t="s">
        <v>15414</v>
      </c>
      <c r="K164" t="s">
        <v>33</v>
      </c>
      <c r="L164" t="s">
        <v>1044</v>
      </c>
      <c r="M164" t="s">
        <v>14427</v>
      </c>
      <c r="N164" t="s">
        <v>8719</v>
      </c>
      <c r="O164" t="s">
        <v>13535</v>
      </c>
      <c r="P164">
        <v>27702134</v>
      </c>
      <c r="Q164">
        <v>27720454</v>
      </c>
      <c r="R164" t="s">
        <v>15415</v>
      </c>
      <c r="S164">
        <v>27703124</v>
      </c>
      <c r="T164" t="s">
        <v>14602</v>
      </c>
      <c r="U164">
        <v>27718453</v>
      </c>
      <c r="V164" t="s">
        <v>32</v>
      </c>
      <c r="W164" t="s">
        <v>1047</v>
      </c>
      <c r="X164" t="s">
        <v>16221</v>
      </c>
      <c r="Y164" t="s">
        <v>8719</v>
      </c>
    </row>
    <row r="165" spans="1:25" x14ac:dyDescent="0.25">
      <c r="A165" t="s">
        <v>1068</v>
      </c>
      <c r="B165" t="s">
        <v>739</v>
      </c>
      <c r="C165" t="s">
        <v>9016</v>
      </c>
      <c r="D165" t="s">
        <v>1044</v>
      </c>
      <c r="E165" t="s">
        <v>2</v>
      </c>
      <c r="F165" t="s">
        <v>32</v>
      </c>
      <c r="G165" t="s">
        <v>1045</v>
      </c>
      <c r="H165" t="s">
        <v>2</v>
      </c>
      <c r="I165">
        <v>11901</v>
      </c>
      <c r="J165" t="s">
        <v>15414</v>
      </c>
      <c r="K165" t="s">
        <v>33</v>
      </c>
      <c r="L165" t="s">
        <v>1044</v>
      </c>
      <c r="M165" t="s">
        <v>14427</v>
      </c>
      <c r="N165" t="s">
        <v>34</v>
      </c>
      <c r="O165" t="s">
        <v>13535</v>
      </c>
      <c r="P165">
        <v>27718135</v>
      </c>
      <c r="Q165" t="s">
        <v>15386</v>
      </c>
      <c r="R165" t="s">
        <v>15416</v>
      </c>
      <c r="S165">
        <v>83139059</v>
      </c>
      <c r="T165" t="s">
        <v>14602</v>
      </c>
      <c r="U165">
        <v>89900202</v>
      </c>
      <c r="V165" t="s">
        <v>32</v>
      </c>
      <c r="W165" t="s">
        <v>738</v>
      </c>
      <c r="X165" t="s">
        <v>16222</v>
      </c>
      <c r="Y165" t="s">
        <v>9016</v>
      </c>
    </row>
    <row r="166" spans="1:25" x14ac:dyDescent="0.25">
      <c r="A166" t="s">
        <v>1075</v>
      </c>
      <c r="B166" t="s">
        <v>248</v>
      </c>
      <c r="C166" t="s">
        <v>9017</v>
      </c>
      <c r="D166" t="s">
        <v>1044</v>
      </c>
      <c r="E166" t="s">
        <v>2</v>
      </c>
      <c r="F166" t="s">
        <v>32</v>
      </c>
      <c r="G166" t="s">
        <v>1045</v>
      </c>
      <c r="H166" t="s">
        <v>2</v>
      </c>
      <c r="I166">
        <v>11901</v>
      </c>
      <c r="J166" t="s">
        <v>15414</v>
      </c>
      <c r="K166" t="s">
        <v>33</v>
      </c>
      <c r="L166" t="s">
        <v>1044</v>
      </c>
      <c r="M166" t="s">
        <v>14427</v>
      </c>
      <c r="N166" t="s">
        <v>9017</v>
      </c>
      <c r="O166" t="s">
        <v>13535</v>
      </c>
      <c r="P166">
        <v>27711676</v>
      </c>
      <c r="Q166" t="s">
        <v>15386</v>
      </c>
      <c r="R166" t="s">
        <v>11766</v>
      </c>
      <c r="S166">
        <v>27711676</v>
      </c>
      <c r="T166" t="s">
        <v>14602</v>
      </c>
      <c r="U166">
        <v>27718453</v>
      </c>
      <c r="V166" t="s">
        <v>32</v>
      </c>
      <c r="W166" t="s">
        <v>1074</v>
      </c>
      <c r="X166" t="s">
        <v>16223</v>
      </c>
      <c r="Y166" t="s">
        <v>9017</v>
      </c>
    </row>
    <row r="167" spans="1:25" x14ac:dyDescent="0.25">
      <c r="A167" t="s">
        <v>1080</v>
      </c>
      <c r="B167" t="s">
        <v>6244</v>
      </c>
      <c r="C167" t="s">
        <v>1081</v>
      </c>
      <c r="D167" t="s">
        <v>1044</v>
      </c>
      <c r="E167" t="s">
        <v>2</v>
      </c>
      <c r="F167" t="s">
        <v>32</v>
      </c>
      <c r="G167" t="s">
        <v>1045</v>
      </c>
      <c r="H167" t="s">
        <v>2</v>
      </c>
      <c r="I167">
        <v>11901</v>
      </c>
      <c r="J167" t="s">
        <v>15414</v>
      </c>
      <c r="K167" t="s">
        <v>33</v>
      </c>
      <c r="L167" t="s">
        <v>1044</v>
      </c>
      <c r="M167" t="s">
        <v>14427</v>
      </c>
      <c r="N167" t="s">
        <v>10489</v>
      </c>
      <c r="O167" t="s">
        <v>13535</v>
      </c>
      <c r="P167">
        <v>27710242</v>
      </c>
      <c r="Q167" t="s">
        <v>15386</v>
      </c>
      <c r="R167" t="s">
        <v>7861</v>
      </c>
      <c r="S167">
        <v>89916328</v>
      </c>
      <c r="T167" t="s">
        <v>14602</v>
      </c>
      <c r="U167">
        <v>89900202</v>
      </c>
      <c r="V167" t="s">
        <v>32</v>
      </c>
      <c r="W167" t="s">
        <v>1079</v>
      </c>
      <c r="X167" t="s">
        <v>16224</v>
      </c>
      <c r="Y167" t="s">
        <v>1081</v>
      </c>
    </row>
    <row r="168" spans="1:25" x14ac:dyDescent="0.25">
      <c r="A168" t="s">
        <v>1101</v>
      </c>
      <c r="B168" t="s">
        <v>744</v>
      </c>
      <c r="C168" t="s">
        <v>10192</v>
      </c>
      <c r="D168" t="s">
        <v>1044</v>
      </c>
      <c r="E168" t="s">
        <v>3</v>
      </c>
      <c r="F168" t="s">
        <v>32</v>
      </c>
      <c r="G168" t="s">
        <v>1045</v>
      </c>
      <c r="H168" t="s">
        <v>15</v>
      </c>
      <c r="I168">
        <v>11911</v>
      </c>
      <c r="J168" t="s">
        <v>12741</v>
      </c>
      <c r="K168" t="s">
        <v>33</v>
      </c>
      <c r="L168" t="s">
        <v>1044</v>
      </c>
      <c r="M168" t="s">
        <v>1085</v>
      </c>
      <c r="N168" t="s">
        <v>12876</v>
      </c>
      <c r="O168" t="s">
        <v>13535</v>
      </c>
      <c r="P168">
        <v>27710884</v>
      </c>
      <c r="Q168" t="s">
        <v>15386</v>
      </c>
      <c r="R168" t="s">
        <v>12877</v>
      </c>
      <c r="S168">
        <v>27710884</v>
      </c>
      <c r="T168" t="s">
        <v>14428</v>
      </c>
      <c r="U168">
        <v>27719646</v>
      </c>
      <c r="V168" t="s">
        <v>32</v>
      </c>
      <c r="W168" t="s">
        <v>751</v>
      </c>
      <c r="X168" t="s">
        <v>16225</v>
      </c>
      <c r="Y168" t="s">
        <v>10192</v>
      </c>
    </row>
    <row r="169" spans="1:25" x14ac:dyDescent="0.25">
      <c r="A169" t="s">
        <v>1179</v>
      </c>
      <c r="B169" t="s">
        <v>746</v>
      </c>
      <c r="C169" t="s">
        <v>1180</v>
      </c>
      <c r="D169" t="s">
        <v>1044</v>
      </c>
      <c r="E169" t="s">
        <v>4</v>
      </c>
      <c r="F169" t="s">
        <v>32</v>
      </c>
      <c r="G169" t="s">
        <v>1045</v>
      </c>
      <c r="H169" t="s">
        <v>4</v>
      </c>
      <c r="I169">
        <v>11903</v>
      </c>
      <c r="J169" t="s">
        <v>12731</v>
      </c>
      <c r="K169" t="s">
        <v>33</v>
      </c>
      <c r="L169" t="s">
        <v>1044</v>
      </c>
      <c r="M169" t="s">
        <v>10490</v>
      </c>
      <c r="N169" t="s">
        <v>1163</v>
      </c>
      <c r="O169" t="s">
        <v>13535</v>
      </c>
      <c r="P169">
        <v>27710454</v>
      </c>
      <c r="Q169" t="s">
        <v>15386</v>
      </c>
      <c r="R169" t="s">
        <v>1139</v>
      </c>
      <c r="S169">
        <v>88758265</v>
      </c>
      <c r="T169" t="s">
        <v>14429</v>
      </c>
      <c r="U169">
        <v>87793572</v>
      </c>
      <c r="V169" t="s">
        <v>32</v>
      </c>
      <c r="W169" t="s">
        <v>994</v>
      </c>
      <c r="X169" t="s">
        <v>16226</v>
      </c>
      <c r="Y169" t="s">
        <v>1180</v>
      </c>
    </row>
    <row r="170" spans="1:25" x14ac:dyDescent="0.25">
      <c r="A170" t="s">
        <v>1158</v>
      </c>
      <c r="B170" t="s">
        <v>6245</v>
      </c>
      <c r="C170" t="s">
        <v>69</v>
      </c>
      <c r="D170" t="s">
        <v>1044</v>
      </c>
      <c r="E170" t="s">
        <v>4</v>
      </c>
      <c r="F170" t="s">
        <v>32</v>
      </c>
      <c r="G170" t="s">
        <v>1045</v>
      </c>
      <c r="H170" t="s">
        <v>4</v>
      </c>
      <c r="I170">
        <v>11903</v>
      </c>
      <c r="J170" t="s">
        <v>12731</v>
      </c>
      <c r="K170" t="s">
        <v>33</v>
      </c>
      <c r="L170" t="s">
        <v>1044</v>
      </c>
      <c r="M170" t="s">
        <v>10490</v>
      </c>
      <c r="N170" t="s">
        <v>5647</v>
      </c>
      <c r="O170" t="s">
        <v>13535</v>
      </c>
      <c r="P170">
        <v>27706039</v>
      </c>
      <c r="Q170" t="s">
        <v>15386</v>
      </c>
      <c r="R170" t="s">
        <v>14430</v>
      </c>
      <c r="S170">
        <v>27706039</v>
      </c>
      <c r="T170" t="s">
        <v>14429</v>
      </c>
      <c r="U170">
        <v>27725128</v>
      </c>
      <c r="V170" t="s">
        <v>32</v>
      </c>
      <c r="W170" t="s">
        <v>7397</v>
      </c>
      <c r="X170" t="s">
        <v>16227</v>
      </c>
      <c r="Y170" t="s">
        <v>69</v>
      </c>
    </row>
    <row r="171" spans="1:25" x14ac:dyDescent="0.25">
      <c r="A171" t="s">
        <v>1156</v>
      </c>
      <c r="B171" t="s">
        <v>748</v>
      </c>
      <c r="C171" t="s">
        <v>1157</v>
      </c>
      <c r="D171" t="s">
        <v>1044</v>
      </c>
      <c r="E171" t="s">
        <v>12</v>
      </c>
      <c r="F171" t="s">
        <v>32</v>
      </c>
      <c r="G171" t="s">
        <v>1045</v>
      </c>
      <c r="H171" t="s">
        <v>2</v>
      </c>
      <c r="I171">
        <v>11901</v>
      </c>
      <c r="J171" t="s">
        <v>15414</v>
      </c>
      <c r="K171" t="s">
        <v>33</v>
      </c>
      <c r="L171" t="s">
        <v>1044</v>
      </c>
      <c r="M171" t="s">
        <v>14427</v>
      </c>
      <c r="N171" t="s">
        <v>1157</v>
      </c>
      <c r="O171" t="s">
        <v>13535</v>
      </c>
      <c r="P171">
        <v>27702183</v>
      </c>
      <c r="Q171" t="s">
        <v>15386</v>
      </c>
      <c r="R171" t="s">
        <v>1349</v>
      </c>
      <c r="S171">
        <v>27702183</v>
      </c>
      <c r="T171" t="s">
        <v>14431</v>
      </c>
      <c r="U171">
        <v>27725172</v>
      </c>
      <c r="V171" t="s">
        <v>32</v>
      </c>
      <c r="W171" t="s">
        <v>7402</v>
      </c>
      <c r="X171" t="s">
        <v>16228</v>
      </c>
      <c r="Y171" t="s">
        <v>1157</v>
      </c>
    </row>
    <row r="172" spans="1:25" x14ac:dyDescent="0.25">
      <c r="A172" t="s">
        <v>1162</v>
      </c>
      <c r="B172" t="s">
        <v>752</v>
      </c>
      <c r="C172" t="s">
        <v>1163</v>
      </c>
      <c r="D172" t="s">
        <v>1044</v>
      </c>
      <c r="E172" t="s">
        <v>4</v>
      </c>
      <c r="F172" t="s">
        <v>32</v>
      </c>
      <c r="G172" t="s">
        <v>1045</v>
      </c>
      <c r="H172" t="s">
        <v>4</v>
      </c>
      <c r="I172">
        <v>11903</v>
      </c>
      <c r="J172" t="s">
        <v>12731</v>
      </c>
      <c r="K172" t="s">
        <v>33</v>
      </c>
      <c r="L172" t="s">
        <v>1044</v>
      </c>
      <c r="M172" t="s">
        <v>10490</v>
      </c>
      <c r="N172" t="s">
        <v>1163</v>
      </c>
      <c r="O172" t="s">
        <v>13535</v>
      </c>
      <c r="P172">
        <v>27712058</v>
      </c>
      <c r="Q172">
        <v>27712058</v>
      </c>
      <c r="R172" t="s">
        <v>7865</v>
      </c>
      <c r="S172">
        <v>27712058</v>
      </c>
      <c r="T172" t="s">
        <v>14429</v>
      </c>
      <c r="U172">
        <v>27725128</v>
      </c>
      <c r="V172" t="s">
        <v>32</v>
      </c>
      <c r="W172" t="s">
        <v>7405</v>
      </c>
      <c r="X172" t="s">
        <v>16229</v>
      </c>
      <c r="Y172" t="s">
        <v>1163</v>
      </c>
    </row>
    <row r="173" spans="1:25" x14ac:dyDescent="0.25">
      <c r="A173" t="s">
        <v>1262</v>
      </c>
      <c r="B173" t="s">
        <v>756</v>
      </c>
      <c r="C173" t="s">
        <v>458</v>
      </c>
      <c r="D173" t="s">
        <v>1044</v>
      </c>
      <c r="E173" t="s">
        <v>4</v>
      </c>
      <c r="F173" t="s">
        <v>32</v>
      </c>
      <c r="G173" t="s">
        <v>1045</v>
      </c>
      <c r="H173" t="s">
        <v>4</v>
      </c>
      <c r="I173">
        <v>11903</v>
      </c>
      <c r="J173" t="s">
        <v>12731</v>
      </c>
      <c r="K173" t="s">
        <v>33</v>
      </c>
      <c r="L173" t="s">
        <v>1044</v>
      </c>
      <c r="M173" t="s">
        <v>10490</v>
      </c>
      <c r="N173" t="s">
        <v>458</v>
      </c>
      <c r="O173" t="s">
        <v>13535</v>
      </c>
      <c r="P173">
        <v>27711734</v>
      </c>
      <c r="Q173" t="s">
        <v>15386</v>
      </c>
      <c r="R173" t="s">
        <v>1263</v>
      </c>
      <c r="S173">
        <v>27711734</v>
      </c>
      <c r="T173" t="s">
        <v>14429</v>
      </c>
      <c r="U173">
        <v>27725128</v>
      </c>
      <c r="V173" t="s">
        <v>32</v>
      </c>
      <c r="W173" t="s">
        <v>1261</v>
      </c>
      <c r="X173" t="s">
        <v>16230</v>
      </c>
      <c r="Y173" t="s">
        <v>458</v>
      </c>
    </row>
    <row r="174" spans="1:25" x14ac:dyDescent="0.25">
      <c r="A174" t="s">
        <v>1264</v>
      </c>
      <c r="B174" t="s">
        <v>760</v>
      </c>
      <c r="C174" t="s">
        <v>235</v>
      </c>
      <c r="D174" t="s">
        <v>1044</v>
      </c>
      <c r="E174" t="s">
        <v>4</v>
      </c>
      <c r="F174" t="s">
        <v>32</v>
      </c>
      <c r="G174" t="s">
        <v>1045</v>
      </c>
      <c r="H174" t="s">
        <v>4</v>
      </c>
      <c r="I174">
        <v>11903</v>
      </c>
      <c r="J174" t="s">
        <v>12731</v>
      </c>
      <c r="K174" t="s">
        <v>33</v>
      </c>
      <c r="L174" t="s">
        <v>1044</v>
      </c>
      <c r="M174" t="s">
        <v>10490</v>
      </c>
      <c r="N174" t="s">
        <v>235</v>
      </c>
      <c r="O174" t="s">
        <v>13535</v>
      </c>
      <c r="P174">
        <v>27715340</v>
      </c>
      <c r="Q174" t="s">
        <v>15386</v>
      </c>
      <c r="R174" t="s">
        <v>11769</v>
      </c>
      <c r="S174">
        <v>85580987</v>
      </c>
      <c r="T174" t="s">
        <v>14429</v>
      </c>
      <c r="U174">
        <v>87793572</v>
      </c>
      <c r="V174" t="s">
        <v>32</v>
      </c>
      <c r="W174" t="s">
        <v>7396</v>
      </c>
      <c r="X174" t="s">
        <v>16231</v>
      </c>
      <c r="Y174" t="s">
        <v>235</v>
      </c>
    </row>
    <row r="175" spans="1:25" x14ac:dyDescent="0.25">
      <c r="A175" t="s">
        <v>1271</v>
      </c>
      <c r="B175" t="s">
        <v>765</v>
      </c>
      <c r="C175" t="s">
        <v>1272</v>
      </c>
      <c r="D175" t="s">
        <v>1044</v>
      </c>
      <c r="E175" t="s">
        <v>4</v>
      </c>
      <c r="F175" t="s">
        <v>32</v>
      </c>
      <c r="G175" t="s">
        <v>1045</v>
      </c>
      <c r="H175" t="s">
        <v>4</v>
      </c>
      <c r="I175">
        <v>11903</v>
      </c>
      <c r="J175" t="s">
        <v>12731</v>
      </c>
      <c r="K175" t="s">
        <v>33</v>
      </c>
      <c r="L175" t="s">
        <v>1044</v>
      </c>
      <c r="M175" t="s">
        <v>10490</v>
      </c>
      <c r="N175" t="s">
        <v>10490</v>
      </c>
      <c r="O175" t="s">
        <v>13535</v>
      </c>
      <c r="P175">
        <v>27710912</v>
      </c>
      <c r="Q175">
        <v>27724602</v>
      </c>
      <c r="R175" t="s">
        <v>14432</v>
      </c>
      <c r="S175">
        <v>27710912</v>
      </c>
      <c r="T175" t="s">
        <v>14429</v>
      </c>
      <c r="U175">
        <v>27725128</v>
      </c>
      <c r="V175" t="s">
        <v>32</v>
      </c>
      <c r="W175" t="s">
        <v>1270</v>
      </c>
      <c r="X175" t="s">
        <v>16232</v>
      </c>
      <c r="Y175" t="s">
        <v>1272</v>
      </c>
    </row>
    <row r="176" spans="1:25" x14ac:dyDescent="0.25">
      <c r="A176" t="s">
        <v>1293</v>
      </c>
      <c r="B176" t="s">
        <v>534</v>
      </c>
      <c r="C176" t="s">
        <v>1294</v>
      </c>
      <c r="D176" t="s">
        <v>1044</v>
      </c>
      <c r="E176" t="s">
        <v>4</v>
      </c>
      <c r="F176" t="s">
        <v>32</v>
      </c>
      <c r="G176" t="s">
        <v>1045</v>
      </c>
      <c r="H176" t="s">
        <v>4</v>
      </c>
      <c r="I176">
        <v>11903</v>
      </c>
      <c r="J176" t="s">
        <v>12731</v>
      </c>
      <c r="K176" t="s">
        <v>33</v>
      </c>
      <c r="L176" t="s">
        <v>1044</v>
      </c>
      <c r="M176" t="s">
        <v>10490</v>
      </c>
      <c r="N176" t="s">
        <v>1294</v>
      </c>
      <c r="O176" t="s">
        <v>13535</v>
      </c>
      <c r="P176">
        <v>27720591</v>
      </c>
      <c r="Q176" t="s">
        <v>15386</v>
      </c>
      <c r="R176" t="s">
        <v>11147</v>
      </c>
      <c r="S176">
        <v>83588433</v>
      </c>
      <c r="T176" t="s">
        <v>14429</v>
      </c>
      <c r="U176">
        <v>27725128</v>
      </c>
      <c r="V176" t="s">
        <v>32</v>
      </c>
      <c r="W176" t="s">
        <v>1292</v>
      </c>
      <c r="X176" t="s">
        <v>16233</v>
      </c>
      <c r="Y176" t="s">
        <v>1294</v>
      </c>
    </row>
    <row r="177" spans="1:25" x14ac:dyDescent="0.25">
      <c r="A177" t="s">
        <v>1299</v>
      </c>
      <c r="B177" t="s">
        <v>772</v>
      </c>
      <c r="C177" t="s">
        <v>14433</v>
      </c>
      <c r="D177" t="s">
        <v>1044</v>
      </c>
      <c r="E177" t="s">
        <v>4</v>
      </c>
      <c r="F177" t="s">
        <v>32</v>
      </c>
      <c r="G177" t="s">
        <v>1045</v>
      </c>
      <c r="H177" t="s">
        <v>4</v>
      </c>
      <c r="I177">
        <v>11903</v>
      </c>
      <c r="J177" t="s">
        <v>12731</v>
      </c>
      <c r="K177" t="s">
        <v>33</v>
      </c>
      <c r="L177" t="s">
        <v>1044</v>
      </c>
      <c r="M177" t="s">
        <v>10490</v>
      </c>
      <c r="N177" t="s">
        <v>199</v>
      </c>
      <c r="O177" t="s">
        <v>13535</v>
      </c>
      <c r="P177">
        <v>27710364</v>
      </c>
      <c r="Q177">
        <v>27715223</v>
      </c>
      <c r="R177" t="s">
        <v>8651</v>
      </c>
      <c r="S177">
        <v>27715223</v>
      </c>
      <c r="T177" t="s">
        <v>14429</v>
      </c>
      <c r="U177">
        <v>27725128</v>
      </c>
      <c r="V177" t="s">
        <v>32</v>
      </c>
      <c r="W177" t="s">
        <v>1298</v>
      </c>
      <c r="X177" t="s">
        <v>16234</v>
      </c>
      <c r="Y177" t="s">
        <v>14433</v>
      </c>
    </row>
    <row r="178" spans="1:25" x14ac:dyDescent="0.25">
      <c r="A178" t="s">
        <v>1297</v>
      </c>
      <c r="B178" t="s">
        <v>778</v>
      </c>
      <c r="C178" t="s">
        <v>9018</v>
      </c>
      <c r="D178" t="s">
        <v>1044</v>
      </c>
      <c r="E178" t="s">
        <v>4</v>
      </c>
      <c r="F178" t="s">
        <v>32</v>
      </c>
      <c r="G178" t="s">
        <v>1045</v>
      </c>
      <c r="H178" t="s">
        <v>4</v>
      </c>
      <c r="I178">
        <v>11903</v>
      </c>
      <c r="J178" t="s">
        <v>12731</v>
      </c>
      <c r="K178" t="s">
        <v>33</v>
      </c>
      <c r="L178" t="s">
        <v>1044</v>
      </c>
      <c r="M178" t="s">
        <v>10490</v>
      </c>
      <c r="N178" t="s">
        <v>10491</v>
      </c>
      <c r="O178" t="s">
        <v>13535</v>
      </c>
      <c r="P178">
        <v>27712556</v>
      </c>
      <c r="Q178" t="s">
        <v>15386</v>
      </c>
      <c r="R178" t="s">
        <v>7400</v>
      </c>
      <c r="S178">
        <v>27712556</v>
      </c>
      <c r="T178" t="s">
        <v>14429</v>
      </c>
      <c r="U178">
        <v>27725128</v>
      </c>
      <c r="V178" t="s">
        <v>32</v>
      </c>
      <c r="W178" t="s">
        <v>1296</v>
      </c>
      <c r="X178" t="s">
        <v>16235</v>
      </c>
      <c r="Y178" t="s">
        <v>9018</v>
      </c>
    </row>
    <row r="179" spans="1:25" x14ac:dyDescent="0.25">
      <c r="A179" t="s">
        <v>1300</v>
      </c>
      <c r="B179" t="s">
        <v>781</v>
      </c>
      <c r="C179" t="s">
        <v>1301</v>
      </c>
      <c r="D179" t="s">
        <v>1044</v>
      </c>
      <c r="E179" t="s">
        <v>6</v>
      </c>
      <c r="F179" t="s">
        <v>32</v>
      </c>
      <c r="G179" t="s">
        <v>1045</v>
      </c>
      <c r="H179" t="s">
        <v>3</v>
      </c>
      <c r="I179">
        <v>11902</v>
      </c>
      <c r="J179" t="s">
        <v>15417</v>
      </c>
      <c r="K179" t="s">
        <v>33</v>
      </c>
      <c r="L179" t="s">
        <v>1044</v>
      </c>
      <c r="M179" t="s">
        <v>14434</v>
      </c>
      <c r="N179" t="s">
        <v>1301</v>
      </c>
      <c r="O179" t="s">
        <v>13535</v>
      </c>
      <c r="P179">
        <v>27382161</v>
      </c>
      <c r="Q179" t="s">
        <v>15386</v>
      </c>
      <c r="R179" t="s">
        <v>14435</v>
      </c>
      <c r="S179">
        <v>27725171</v>
      </c>
      <c r="T179" t="s">
        <v>14435</v>
      </c>
      <c r="U179">
        <v>27713417</v>
      </c>
      <c r="V179" t="s">
        <v>32</v>
      </c>
      <c r="W179" t="s">
        <v>7403</v>
      </c>
      <c r="X179" t="s">
        <v>16236</v>
      </c>
      <c r="Y179" t="s">
        <v>1301</v>
      </c>
    </row>
    <row r="180" spans="1:25" x14ac:dyDescent="0.25">
      <c r="A180" t="s">
        <v>1321</v>
      </c>
      <c r="B180" t="s">
        <v>784</v>
      </c>
      <c r="C180" t="s">
        <v>1322</v>
      </c>
      <c r="D180" t="s">
        <v>1044</v>
      </c>
      <c r="E180" t="s">
        <v>6</v>
      </c>
      <c r="F180" t="s">
        <v>32</v>
      </c>
      <c r="G180" t="s">
        <v>1045</v>
      </c>
      <c r="H180" t="s">
        <v>5</v>
      </c>
      <c r="I180">
        <v>11904</v>
      </c>
      <c r="J180" t="s">
        <v>12733</v>
      </c>
      <c r="K180" t="s">
        <v>33</v>
      </c>
      <c r="L180" t="s">
        <v>1044</v>
      </c>
      <c r="M180" t="s">
        <v>10492</v>
      </c>
      <c r="N180" t="s">
        <v>10492</v>
      </c>
      <c r="O180" t="s">
        <v>13535</v>
      </c>
      <c r="P180">
        <v>27711246</v>
      </c>
      <c r="Q180" t="s">
        <v>15386</v>
      </c>
      <c r="R180" t="s">
        <v>14436</v>
      </c>
      <c r="S180">
        <v>88558381</v>
      </c>
      <c r="T180" t="s">
        <v>14435</v>
      </c>
      <c r="U180">
        <v>27725171</v>
      </c>
      <c r="V180" t="s">
        <v>32</v>
      </c>
      <c r="W180" t="s">
        <v>1320</v>
      </c>
      <c r="X180" t="s">
        <v>16237</v>
      </c>
      <c r="Y180" t="s">
        <v>1322</v>
      </c>
    </row>
    <row r="181" spans="1:25" x14ac:dyDescent="0.25">
      <c r="A181" t="s">
        <v>1360</v>
      </c>
      <c r="B181" t="s">
        <v>787</v>
      </c>
      <c r="C181" t="s">
        <v>316</v>
      </c>
      <c r="D181" t="s">
        <v>1044</v>
      </c>
      <c r="E181" t="s">
        <v>7</v>
      </c>
      <c r="F181" t="s">
        <v>32</v>
      </c>
      <c r="G181" t="s">
        <v>1045</v>
      </c>
      <c r="H181" t="s">
        <v>10</v>
      </c>
      <c r="I181">
        <v>11908</v>
      </c>
      <c r="J181" t="s">
        <v>12738</v>
      </c>
      <c r="K181" t="s">
        <v>33</v>
      </c>
      <c r="L181" t="s">
        <v>1044</v>
      </c>
      <c r="M181" t="s">
        <v>12878</v>
      </c>
      <c r="N181" t="s">
        <v>316</v>
      </c>
      <c r="O181" t="s">
        <v>13535</v>
      </c>
      <c r="P181">
        <v>27311412</v>
      </c>
      <c r="Q181" t="s">
        <v>15386</v>
      </c>
      <c r="R181" t="s">
        <v>1369</v>
      </c>
      <c r="S181">
        <v>27311412</v>
      </c>
      <c r="T181" t="s">
        <v>14437</v>
      </c>
      <c r="U181">
        <v>27311075</v>
      </c>
      <c r="V181" t="s">
        <v>32</v>
      </c>
      <c r="W181" t="s">
        <v>7398</v>
      </c>
      <c r="X181" t="s">
        <v>16238</v>
      </c>
      <c r="Y181" t="s">
        <v>316</v>
      </c>
    </row>
    <row r="182" spans="1:25" x14ac:dyDescent="0.25">
      <c r="A182" t="s">
        <v>5777</v>
      </c>
      <c r="B182" t="s">
        <v>789</v>
      </c>
      <c r="C182" t="s">
        <v>518</v>
      </c>
      <c r="D182" t="s">
        <v>79</v>
      </c>
      <c r="E182" t="s">
        <v>4</v>
      </c>
      <c r="F182" t="s">
        <v>35</v>
      </c>
      <c r="G182" t="s">
        <v>2</v>
      </c>
      <c r="H182" t="s">
        <v>7</v>
      </c>
      <c r="I182">
        <v>20106</v>
      </c>
      <c r="J182" t="s">
        <v>11467</v>
      </c>
      <c r="K182" t="s">
        <v>79</v>
      </c>
      <c r="L182" t="s">
        <v>79</v>
      </c>
      <c r="M182" t="s">
        <v>239</v>
      </c>
      <c r="N182" t="s">
        <v>1374</v>
      </c>
      <c r="O182" t="s">
        <v>13535</v>
      </c>
      <c r="P182">
        <v>47113221</v>
      </c>
      <c r="Q182">
        <v>47113221</v>
      </c>
      <c r="R182" t="s">
        <v>5778</v>
      </c>
      <c r="S182">
        <v>47113221</v>
      </c>
      <c r="T182" t="s">
        <v>14438</v>
      </c>
      <c r="U182">
        <v>24303339</v>
      </c>
      <c r="V182" t="s">
        <v>32</v>
      </c>
      <c r="W182" t="s">
        <v>7411</v>
      </c>
      <c r="X182" t="s">
        <v>16239</v>
      </c>
      <c r="Y182" t="s">
        <v>518</v>
      </c>
    </row>
    <row r="183" spans="1:25" x14ac:dyDescent="0.25">
      <c r="A183" t="s">
        <v>615</v>
      </c>
      <c r="B183" t="s">
        <v>618</v>
      </c>
      <c r="C183" t="s">
        <v>616</v>
      </c>
      <c r="D183" t="s">
        <v>47</v>
      </c>
      <c r="E183" t="s">
        <v>6</v>
      </c>
      <c r="F183" t="s">
        <v>32</v>
      </c>
      <c r="G183" t="s">
        <v>16</v>
      </c>
      <c r="H183" t="s">
        <v>4</v>
      </c>
      <c r="I183">
        <v>11203</v>
      </c>
      <c r="J183" t="s">
        <v>12696</v>
      </c>
      <c r="K183" t="s">
        <v>33</v>
      </c>
      <c r="L183" t="s">
        <v>12867</v>
      </c>
      <c r="M183" t="s">
        <v>10485</v>
      </c>
      <c r="N183" t="s">
        <v>616</v>
      </c>
      <c r="O183" t="s">
        <v>13535</v>
      </c>
      <c r="P183">
        <v>24104817</v>
      </c>
      <c r="Q183">
        <v>24104817</v>
      </c>
      <c r="R183" t="s">
        <v>9225</v>
      </c>
      <c r="S183">
        <v>24104817</v>
      </c>
      <c r="T183" t="s">
        <v>14417</v>
      </c>
      <c r="U183">
        <v>24107397</v>
      </c>
      <c r="V183" t="s">
        <v>32</v>
      </c>
      <c r="W183" t="s">
        <v>614</v>
      </c>
      <c r="X183" t="s">
        <v>16240</v>
      </c>
      <c r="Y183" t="s">
        <v>616</v>
      </c>
    </row>
    <row r="184" spans="1:25" x14ac:dyDescent="0.25">
      <c r="A184" t="s">
        <v>1527</v>
      </c>
      <c r="B184" t="s">
        <v>795</v>
      </c>
      <c r="C184" t="s">
        <v>1528</v>
      </c>
      <c r="D184" t="s">
        <v>1044</v>
      </c>
      <c r="E184" t="s">
        <v>10</v>
      </c>
      <c r="F184" t="s">
        <v>32</v>
      </c>
      <c r="G184" t="s">
        <v>1045</v>
      </c>
      <c r="H184" t="s">
        <v>8</v>
      </c>
      <c r="I184">
        <v>11907</v>
      </c>
      <c r="J184" t="s">
        <v>12737</v>
      </c>
      <c r="K184" t="s">
        <v>33</v>
      </c>
      <c r="L184" t="s">
        <v>1044</v>
      </c>
      <c r="M184" t="s">
        <v>10292</v>
      </c>
      <c r="N184" t="s">
        <v>10493</v>
      </c>
      <c r="O184" t="s">
        <v>13535</v>
      </c>
      <c r="P184">
        <v>27360162</v>
      </c>
      <c r="Q184" t="s">
        <v>15386</v>
      </c>
      <c r="R184" t="s">
        <v>14761</v>
      </c>
      <c r="S184">
        <v>27360162</v>
      </c>
      <c r="T184" t="s">
        <v>14439</v>
      </c>
      <c r="U184">
        <v>27725140</v>
      </c>
      <c r="V184" t="s">
        <v>32</v>
      </c>
      <c r="W184" t="s">
        <v>1526</v>
      </c>
      <c r="X184" t="s">
        <v>16241</v>
      </c>
      <c r="Y184" t="s">
        <v>1528</v>
      </c>
    </row>
    <row r="185" spans="1:25" x14ac:dyDescent="0.25">
      <c r="A185" t="s">
        <v>1541</v>
      </c>
      <c r="B185" t="s">
        <v>803</v>
      </c>
      <c r="C185" t="s">
        <v>1542</v>
      </c>
      <c r="D185" t="s">
        <v>9019</v>
      </c>
      <c r="E185" t="s">
        <v>2</v>
      </c>
      <c r="F185" t="s">
        <v>124</v>
      </c>
      <c r="G185" t="s">
        <v>4</v>
      </c>
      <c r="H185" t="s">
        <v>2</v>
      </c>
      <c r="I185">
        <v>60301</v>
      </c>
      <c r="J185" t="s">
        <v>11410</v>
      </c>
      <c r="K185" t="s">
        <v>125</v>
      </c>
      <c r="L185" t="s">
        <v>1490</v>
      </c>
      <c r="M185" t="s">
        <v>1490</v>
      </c>
      <c r="N185" t="s">
        <v>5647</v>
      </c>
      <c r="O185" t="s">
        <v>13535</v>
      </c>
      <c r="P185">
        <v>27301981</v>
      </c>
      <c r="Q185" t="s">
        <v>15386</v>
      </c>
      <c r="R185" t="s">
        <v>1622</v>
      </c>
      <c r="S185">
        <v>27301981</v>
      </c>
      <c r="T185" t="s">
        <v>15418</v>
      </c>
      <c r="U185">
        <v>27300722</v>
      </c>
      <c r="V185" t="s">
        <v>32</v>
      </c>
      <c r="W185" t="s">
        <v>1540</v>
      </c>
      <c r="X185" t="s">
        <v>16242</v>
      </c>
      <c r="Y185" t="s">
        <v>1542</v>
      </c>
    </row>
    <row r="186" spans="1:25" x14ac:dyDescent="0.25">
      <c r="A186" t="s">
        <v>1552</v>
      </c>
      <c r="B186" t="s">
        <v>805</v>
      </c>
      <c r="C186" t="s">
        <v>1553</v>
      </c>
      <c r="D186" t="s">
        <v>9019</v>
      </c>
      <c r="E186" t="s">
        <v>2</v>
      </c>
      <c r="F186" t="s">
        <v>124</v>
      </c>
      <c r="G186" t="s">
        <v>4</v>
      </c>
      <c r="H186" t="s">
        <v>2</v>
      </c>
      <c r="I186">
        <v>60301</v>
      </c>
      <c r="J186" t="s">
        <v>11410</v>
      </c>
      <c r="K186" t="s">
        <v>125</v>
      </c>
      <c r="L186" t="s">
        <v>1490</v>
      </c>
      <c r="M186" t="s">
        <v>1490</v>
      </c>
      <c r="N186" t="s">
        <v>1553</v>
      </c>
      <c r="O186" t="s">
        <v>13535</v>
      </c>
      <c r="P186">
        <v>27300410</v>
      </c>
      <c r="Q186" t="s">
        <v>15386</v>
      </c>
      <c r="R186" t="s">
        <v>11763</v>
      </c>
      <c r="S186">
        <v>27300410</v>
      </c>
      <c r="T186" t="s">
        <v>15418</v>
      </c>
      <c r="U186">
        <v>27300722</v>
      </c>
      <c r="V186" t="s">
        <v>32</v>
      </c>
      <c r="W186" t="s">
        <v>1551</v>
      </c>
      <c r="X186" t="s">
        <v>16243</v>
      </c>
      <c r="Y186" t="s">
        <v>1553</v>
      </c>
    </row>
    <row r="187" spans="1:25" x14ac:dyDescent="0.25">
      <c r="A187" t="s">
        <v>1596</v>
      </c>
      <c r="B187" t="s">
        <v>806</v>
      </c>
      <c r="C187" t="s">
        <v>970</v>
      </c>
      <c r="D187" t="s">
        <v>9019</v>
      </c>
      <c r="E187" t="s">
        <v>2</v>
      </c>
      <c r="F187" t="s">
        <v>124</v>
      </c>
      <c r="G187" t="s">
        <v>4</v>
      </c>
      <c r="H187" t="s">
        <v>2</v>
      </c>
      <c r="I187">
        <v>60301</v>
      </c>
      <c r="J187" t="s">
        <v>11410</v>
      </c>
      <c r="K187" t="s">
        <v>125</v>
      </c>
      <c r="L187" t="s">
        <v>1490</v>
      </c>
      <c r="M187" t="s">
        <v>1490</v>
      </c>
      <c r="N187" t="s">
        <v>10494</v>
      </c>
      <c r="O187" t="s">
        <v>13535</v>
      </c>
      <c r="P187">
        <v>27300025</v>
      </c>
      <c r="Q187">
        <v>87046017</v>
      </c>
      <c r="R187" t="s">
        <v>11964</v>
      </c>
      <c r="S187">
        <v>87046017</v>
      </c>
      <c r="T187" t="s">
        <v>15418</v>
      </c>
      <c r="U187">
        <v>27300722</v>
      </c>
      <c r="V187" t="s">
        <v>32</v>
      </c>
      <c r="W187" t="s">
        <v>1595</v>
      </c>
      <c r="X187" t="s">
        <v>16244</v>
      </c>
      <c r="Y187" t="s">
        <v>970</v>
      </c>
    </row>
    <row r="188" spans="1:25" x14ac:dyDescent="0.25">
      <c r="A188" t="s">
        <v>1567</v>
      </c>
      <c r="B188" t="s">
        <v>498</v>
      </c>
      <c r="C188" t="s">
        <v>207</v>
      </c>
      <c r="D188" t="s">
        <v>9019</v>
      </c>
      <c r="E188" t="s">
        <v>2</v>
      </c>
      <c r="F188" t="s">
        <v>124</v>
      </c>
      <c r="G188" t="s">
        <v>4</v>
      </c>
      <c r="H188" t="s">
        <v>2</v>
      </c>
      <c r="I188">
        <v>60301</v>
      </c>
      <c r="J188" t="s">
        <v>11410</v>
      </c>
      <c r="K188" t="s">
        <v>125</v>
      </c>
      <c r="L188" t="s">
        <v>1490</v>
      </c>
      <c r="M188" t="s">
        <v>1490</v>
      </c>
      <c r="N188" t="s">
        <v>207</v>
      </c>
      <c r="O188" t="s">
        <v>13535</v>
      </c>
      <c r="P188">
        <v>27300895</v>
      </c>
      <c r="Q188" t="s">
        <v>15386</v>
      </c>
      <c r="R188" t="s">
        <v>14651</v>
      </c>
      <c r="S188">
        <v>27300895</v>
      </c>
      <c r="T188" t="s">
        <v>15418</v>
      </c>
      <c r="U188">
        <v>27300722</v>
      </c>
      <c r="V188" t="s">
        <v>32</v>
      </c>
      <c r="W188" t="s">
        <v>7404</v>
      </c>
      <c r="X188" t="s">
        <v>16245</v>
      </c>
      <c r="Y188" t="s">
        <v>207</v>
      </c>
    </row>
    <row r="189" spans="1:25" x14ac:dyDescent="0.25">
      <c r="A189" t="s">
        <v>1612</v>
      </c>
      <c r="B189" t="s">
        <v>808</v>
      </c>
      <c r="C189" t="s">
        <v>12880</v>
      </c>
      <c r="D189" t="s">
        <v>9019</v>
      </c>
      <c r="E189" t="s">
        <v>3</v>
      </c>
      <c r="F189" t="s">
        <v>124</v>
      </c>
      <c r="G189" t="s">
        <v>4</v>
      </c>
      <c r="H189" t="s">
        <v>3</v>
      </c>
      <c r="I189">
        <v>60302</v>
      </c>
      <c r="J189" t="s">
        <v>12710</v>
      </c>
      <c r="K189" t="s">
        <v>125</v>
      </c>
      <c r="L189" t="s">
        <v>1490</v>
      </c>
      <c r="M189" t="s">
        <v>12880</v>
      </c>
      <c r="N189" t="s">
        <v>12880</v>
      </c>
      <c r="O189" t="s">
        <v>13535</v>
      </c>
      <c r="P189">
        <v>27421020</v>
      </c>
      <c r="Q189">
        <v>88494241</v>
      </c>
      <c r="R189" t="s">
        <v>8711</v>
      </c>
      <c r="S189">
        <v>88494241</v>
      </c>
      <c r="T189" t="s">
        <v>14441</v>
      </c>
      <c r="U189">
        <v>27300654</v>
      </c>
      <c r="V189" t="s">
        <v>32</v>
      </c>
      <c r="W189" t="s">
        <v>7406</v>
      </c>
      <c r="X189" t="s">
        <v>16246</v>
      </c>
      <c r="Y189" t="s">
        <v>12880</v>
      </c>
    </row>
    <row r="190" spans="1:25" x14ac:dyDescent="0.25">
      <c r="A190" t="s">
        <v>5675</v>
      </c>
      <c r="B190" t="s">
        <v>811</v>
      </c>
      <c r="C190" t="s">
        <v>1317</v>
      </c>
      <c r="D190" t="s">
        <v>79</v>
      </c>
      <c r="E190" t="s">
        <v>4</v>
      </c>
      <c r="F190" t="s">
        <v>35</v>
      </c>
      <c r="G190" t="s">
        <v>2</v>
      </c>
      <c r="H190" t="s">
        <v>3</v>
      </c>
      <c r="I190">
        <v>20102</v>
      </c>
      <c r="J190" t="s">
        <v>12688</v>
      </c>
      <c r="K190" t="s">
        <v>79</v>
      </c>
      <c r="L190" t="s">
        <v>79</v>
      </c>
      <c r="M190" t="s">
        <v>33</v>
      </c>
      <c r="N190" t="s">
        <v>186</v>
      </c>
      <c r="O190" t="s">
        <v>7832</v>
      </c>
      <c r="P190">
        <v>24416880</v>
      </c>
      <c r="Q190" t="s">
        <v>15386</v>
      </c>
      <c r="R190" t="s">
        <v>15419</v>
      </c>
      <c r="S190">
        <v>24416880</v>
      </c>
      <c r="T190" t="s">
        <v>14438</v>
      </c>
      <c r="U190">
        <v>24303339</v>
      </c>
      <c r="V190" t="s">
        <v>32</v>
      </c>
      <c r="W190" t="s">
        <v>6690</v>
      </c>
      <c r="X190" t="s">
        <v>16247</v>
      </c>
      <c r="Y190" t="s">
        <v>1317</v>
      </c>
    </row>
    <row r="191" spans="1:25" x14ac:dyDescent="0.25">
      <c r="A191" t="s">
        <v>1791</v>
      </c>
      <c r="B191" t="s">
        <v>819</v>
      </c>
      <c r="C191" t="s">
        <v>12881</v>
      </c>
      <c r="D191" t="s">
        <v>79</v>
      </c>
      <c r="E191" t="s">
        <v>2</v>
      </c>
      <c r="F191" t="s">
        <v>35</v>
      </c>
      <c r="G191" t="s">
        <v>2</v>
      </c>
      <c r="H191" t="s">
        <v>2</v>
      </c>
      <c r="I191">
        <v>20101</v>
      </c>
      <c r="J191" t="s">
        <v>11400</v>
      </c>
      <c r="K191" t="s">
        <v>79</v>
      </c>
      <c r="L191" t="s">
        <v>79</v>
      </c>
      <c r="M191" t="s">
        <v>79</v>
      </c>
      <c r="N191" t="s">
        <v>10495</v>
      </c>
      <c r="O191" t="s">
        <v>13535</v>
      </c>
      <c r="P191">
        <v>24419889</v>
      </c>
      <c r="Q191">
        <v>24419889</v>
      </c>
      <c r="R191" t="s">
        <v>14442</v>
      </c>
      <c r="S191">
        <v>24419889</v>
      </c>
      <c r="T191" t="s">
        <v>14443</v>
      </c>
      <c r="U191">
        <v>24433490</v>
      </c>
      <c r="V191" t="s">
        <v>32</v>
      </c>
      <c r="W191" t="s">
        <v>945</v>
      </c>
      <c r="X191" t="s">
        <v>16248</v>
      </c>
      <c r="Y191" t="s">
        <v>12881</v>
      </c>
    </row>
    <row r="192" spans="1:25" x14ac:dyDescent="0.25">
      <c r="A192" t="s">
        <v>1795</v>
      </c>
      <c r="B192" t="s">
        <v>821</v>
      </c>
      <c r="C192" t="s">
        <v>1796</v>
      </c>
      <c r="D192" t="s">
        <v>79</v>
      </c>
      <c r="E192" t="s">
        <v>2</v>
      </c>
      <c r="F192" t="s">
        <v>35</v>
      </c>
      <c r="G192" t="s">
        <v>2</v>
      </c>
      <c r="H192" t="s">
        <v>2</v>
      </c>
      <c r="I192">
        <v>20101</v>
      </c>
      <c r="J192" t="s">
        <v>11400</v>
      </c>
      <c r="K192" t="s">
        <v>79</v>
      </c>
      <c r="L192" t="s">
        <v>79</v>
      </c>
      <c r="M192" t="s">
        <v>79</v>
      </c>
      <c r="N192" t="s">
        <v>10496</v>
      </c>
      <c r="O192" t="s">
        <v>13535</v>
      </c>
      <c r="P192">
        <v>24403946</v>
      </c>
      <c r="Q192">
        <v>24403655</v>
      </c>
      <c r="R192" t="s">
        <v>1797</v>
      </c>
      <c r="S192">
        <v>24403655</v>
      </c>
      <c r="T192" t="s">
        <v>14443</v>
      </c>
      <c r="U192">
        <v>24433490</v>
      </c>
      <c r="V192" t="s">
        <v>32</v>
      </c>
      <c r="W192" t="s">
        <v>938</v>
      </c>
      <c r="X192" t="s">
        <v>16249</v>
      </c>
      <c r="Y192" t="s">
        <v>1796</v>
      </c>
    </row>
    <row r="193" spans="1:25" x14ac:dyDescent="0.25">
      <c r="A193" t="s">
        <v>1789</v>
      </c>
      <c r="B193" t="s">
        <v>823</v>
      </c>
      <c r="C193" t="s">
        <v>1790</v>
      </c>
      <c r="D193" t="s">
        <v>79</v>
      </c>
      <c r="E193" t="s">
        <v>2</v>
      </c>
      <c r="F193" t="s">
        <v>35</v>
      </c>
      <c r="G193" t="s">
        <v>2</v>
      </c>
      <c r="H193" t="s">
        <v>4</v>
      </c>
      <c r="I193">
        <v>20103</v>
      </c>
      <c r="J193" t="s">
        <v>11464</v>
      </c>
      <c r="K193" t="s">
        <v>79</v>
      </c>
      <c r="L193" t="s">
        <v>79</v>
      </c>
      <c r="M193" t="s">
        <v>1783</v>
      </c>
      <c r="N193" t="s">
        <v>1783</v>
      </c>
      <c r="O193" t="s">
        <v>13535</v>
      </c>
      <c r="P193">
        <v>24830333</v>
      </c>
      <c r="Q193">
        <v>24830333</v>
      </c>
      <c r="R193" t="s">
        <v>13740</v>
      </c>
      <c r="S193">
        <v>24830333</v>
      </c>
      <c r="T193" t="s">
        <v>14443</v>
      </c>
      <c r="U193">
        <v>24302389</v>
      </c>
      <c r="V193" t="s">
        <v>32</v>
      </c>
      <c r="W193" t="s">
        <v>888</v>
      </c>
      <c r="X193" t="s">
        <v>16250</v>
      </c>
      <c r="Y193" t="s">
        <v>1790</v>
      </c>
    </row>
    <row r="194" spans="1:25" x14ac:dyDescent="0.25">
      <c r="A194" t="s">
        <v>6182</v>
      </c>
      <c r="B194" t="s">
        <v>824</v>
      </c>
      <c r="C194" t="s">
        <v>6388</v>
      </c>
      <c r="D194" t="s">
        <v>79</v>
      </c>
      <c r="E194" t="s">
        <v>2</v>
      </c>
      <c r="F194" t="s">
        <v>35</v>
      </c>
      <c r="G194" t="s">
        <v>2</v>
      </c>
      <c r="H194" t="s">
        <v>2</v>
      </c>
      <c r="I194">
        <v>20101</v>
      </c>
      <c r="J194" t="s">
        <v>11400</v>
      </c>
      <c r="K194" t="s">
        <v>79</v>
      </c>
      <c r="L194" t="s">
        <v>79</v>
      </c>
      <c r="M194" t="s">
        <v>79</v>
      </c>
      <c r="N194" t="s">
        <v>216</v>
      </c>
      <c r="O194" t="s">
        <v>13535</v>
      </c>
      <c r="P194">
        <v>24428058</v>
      </c>
      <c r="Q194">
        <v>24428058</v>
      </c>
      <c r="R194" t="s">
        <v>6426</v>
      </c>
      <c r="S194">
        <v>24428058</v>
      </c>
      <c r="T194" t="s">
        <v>14443</v>
      </c>
      <c r="U194">
        <v>24429252</v>
      </c>
      <c r="V194" t="s">
        <v>35</v>
      </c>
      <c r="W194" t="s">
        <v>12230</v>
      </c>
    </row>
    <row r="195" spans="1:25" x14ac:dyDescent="0.25">
      <c r="A195" t="s">
        <v>6183</v>
      </c>
      <c r="B195" t="s">
        <v>827</v>
      </c>
      <c r="C195" t="s">
        <v>12882</v>
      </c>
      <c r="D195" t="s">
        <v>79</v>
      </c>
      <c r="E195" t="s">
        <v>2</v>
      </c>
      <c r="F195" t="s">
        <v>35</v>
      </c>
      <c r="G195" t="s">
        <v>2</v>
      </c>
      <c r="H195" t="s">
        <v>2</v>
      </c>
      <c r="I195">
        <v>20101</v>
      </c>
      <c r="J195" t="s">
        <v>11400</v>
      </c>
      <c r="K195" t="s">
        <v>79</v>
      </c>
      <c r="L195" t="s">
        <v>79</v>
      </c>
      <c r="M195" t="s">
        <v>79</v>
      </c>
      <c r="N195" t="s">
        <v>13715</v>
      </c>
      <c r="O195" t="s">
        <v>13535</v>
      </c>
      <c r="P195">
        <v>24413754</v>
      </c>
      <c r="Q195">
        <v>24413754</v>
      </c>
      <c r="R195" t="s">
        <v>7834</v>
      </c>
      <c r="S195">
        <v>88373979</v>
      </c>
      <c r="T195" t="s">
        <v>14443</v>
      </c>
      <c r="U195">
        <v>24433490</v>
      </c>
      <c r="V195" t="s">
        <v>35</v>
      </c>
      <c r="W195" t="s">
        <v>12230</v>
      </c>
    </row>
    <row r="196" spans="1:25" x14ac:dyDescent="0.25">
      <c r="A196" t="s">
        <v>1798</v>
      </c>
      <c r="B196" t="s">
        <v>836</v>
      </c>
      <c r="C196" t="s">
        <v>1799</v>
      </c>
      <c r="D196" t="s">
        <v>79</v>
      </c>
      <c r="E196" t="s">
        <v>3</v>
      </c>
      <c r="F196" t="s">
        <v>35</v>
      </c>
      <c r="G196" t="s">
        <v>2</v>
      </c>
      <c r="H196" t="s">
        <v>11</v>
      </c>
      <c r="I196">
        <v>20109</v>
      </c>
      <c r="J196" t="s">
        <v>12746</v>
      </c>
      <c r="K196" t="s">
        <v>79</v>
      </c>
      <c r="L196" t="s">
        <v>79</v>
      </c>
      <c r="M196" t="s">
        <v>10499</v>
      </c>
      <c r="N196" t="s">
        <v>10497</v>
      </c>
      <c r="O196" t="s">
        <v>13535</v>
      </c>
      <c r="P196">
        <v>24430419</v>
      </c>
      <c r="Q196">
        <v>24430419</v>
      </c>
      <c r="R196" t="s">
        <v>13742</v>
      </c>
      <c r="S196">
        <v>24430419</v>
      </c>
      <c r="T196" t="s">
        <v>14444</v>
      </c>
      <c r="U196">
        <v>24302389</v>
      </c>
      <c r="V196" t="s">
        <v>32</v>
      </c>
      <c r="W196" t="s">
        <v>849</v>
      </c>
      <c r="X196" t="s">
        <v>16251</v>
      </c>
      <c r="Y196" t="s">
        <v>1799</v>
      </c>
    </row>
    <row r="197" spans="1:25" x14ac:dyDescent="0.25">
      <c r="A197" t="s">
        <v>1814</v>
      </c>
      <c r="B197" t="s">
        <v>840</v>
      </c>
      <c r="C197" t="s">
        <v>1815</v>
      </c>
      <c r="D197" t="s">
        <v>79</v>
      </c>
      <c r="E197" t="s">
        <v>3</v>
      </c>
      <c r="F197" t="s">
        <v>35</v>
      </c>
      <c r="G197" t="s">
        <v>2</v>
      </c>
      <c r="H197" t="s">
        <v>11</v>
      </c>
      <c r="I197">
        <v>20109</v>
      </c>
      <c r="J197" t="s">
        <v>12746</v>
      </c>
      <c r="K197" t="s">
        <v>79</v>
      </c>
      <c r="L197" t="s">
        <v>79</v>
      </c>
      <c r="M197" t="s">
        <v>10499</v>
      </c>
      <c r="N197" t="s">
        <v>10498</v>
      </c>
      <c r="O197" t="s">
        <v>13535</v>
      </c>
      <c r="P197">
        <v>24427091</v>
      </c>
      <c r="Q197">
        <v>24427091</v>
      </c>
      <c r="R197" t="s">
        <v>13741</v>
      </c>
      <c r="S197">
        <v>24427091</v>
      </c>
      <c r="T197" t="s">
        <v>14444</v>
      </c>
      <c r="U197">
        <v>24302389</v>
      </c>
      <c r="V197" t="s">
        <v>32</v>
      </c>
      <c r="W197" t="s">
        <v>1813</v>
      </c>
      <c r="X197" t="s">
        <v>16252</v>
      </c>
      <c r="Y197" t="s">
        <v>1815</v>
      </c>
    </row>
    <row r="198" spans="1:25" x14ac:dyDescent="0.25">
      <c r="A198" t="s">
        <v>6184</v>
      </c>
      <c r="B198" t="s">
        <v>845</v>
      </c>
      <c r="C198" t="s">
        <v>6389</v>
      </c>
      <c r="D198" t="s">
        <v>79</v>
      </c>
      <c r="E198" t="s">
        <v>3</v>
      </c>
      <c r="F198" t="s">
        <v>35</v>
      </c>
      <c r="G198" t="s">
        <v>2</v>
      </c>
      <c r="H198" t="s">
        <v>12</v>
      </c>
      <c r="I198">
        <v>20110</v>
      </c>
      <c r="J198" t="s">
        <v>11473</v>
      </c>
      <c r="K198" t="s">
        <v>79</v>
      </c>
      <c r="L198" t="s">
        <v>79</v>
      </c>
      <c r="M198" t="s">
        <v>47</v>
      </c>
      <c r="N198" t="s">
        <v>47</v>
      </c>
      <c r="O198" t="s">
        <v>13535</v>
      </c>
      <c r="P198">
        <v>24403521</v>
      </c>
      <c r="Q198">
        <v>24403521</v>
      </c>
      <c r="R198" t="s">
        <v>14445</v>
      </c>
      <c r="S198">
        <v>24403521</v>
      </c>
      <c r="T198" t="s">
        <v>14444</v>
      </c>
      <c r="U198">
        <v>24302389</v>
      </c>
      <c r="V198" t="s">
        <v>35</v>
      </c>
      <c r="W198" t="s">
        <v>12230</v>
      </c>
    </row>
    <row r="199" spans="1:25" x14ac:dyDescent="0.25">
      <c r="A199" t="s">
        <v>1810</v>
      </c>
      <c r="B199" t="s">
        <v>847</v>
      </c>
      <c r="C199" t="s">
        <v>1542</v>
      </c>
      <c r="D199" t="s">
        <v>79</v>
      </c>
      <c r="E199" t="s">
        <v>3</v>
      </c>
      <c r="F199" t="s">
        <v>35</v>
      </c>
      <c r="G199" t="s">
        <v>2</v>
      </c>
      <c r="H199" t="s">
        <v>2</v>
      </c>
      <c r="I199">
        <v>20101</v>
      </c>
      <c r="J199" t="s">
        <v>11400</v>
      </c>
      <c r="K199" t="s">
        <v>79</v>
      </c>
      <c r="L199" t="s">
        <v>79</v>
      </c>
      <c r="M199" t="s">
        <v>79</v>
      </c>
      <c r="N199" t="s">
        <v>316</v>
      </c>
      <c r="O199" t="s">
        <v>13535</v>
      </c>
      <c r="P199">
        <v>24411371</v>
      </c>
      <c r="Q199">
        <v>24411371</v>
      </c>
      <c r="R199" t="s">
        <v>11778</v>
      </c>
      <c r="S199">
        <v>24411371</v>
      </c>
      <c r="T199" t="s">
        <v>14444</v>
      </c>
      <c r="U199">
        <v>24302389</v>
      </c>
      <c r="V199" t="s">
        <v>32</v>
      </c>
      <c r="W199" t="s">
        <v>1809</v>
      </c>
      <c r="X199" t="s">
        <v>16253</v>
      </c>
      <c r="Y199" t="s">
        <v>1542</v>
      </c>
    </row>
    <row r="200" spans="1:25" x14ac:dyDescent="0.25">
      <c r="A200" t="s">
        <v>1801</v>
      </c>
      <c r="B200" t="s">
        <v>850</v>
      </c>
      <c r="C200" t="s">
        <v>1802</v>
      </c>
      <c r="D200" t="s">
        <v>79</v>
      </c>
      <c r="E200" t="s">
        <v>3</v>
      </c>
      <c r="F200" t="s">
        <v>35</v>
      </c>
      <c r="G200" t="s">
        <v>2</v>
      </c>
      <c r="H200" t="s">
        <v>11</v>
      </c>
      <c r="I200">
        <v>20109</v>
      </c>
      <c r="J200" t="s">
        <v>12746</v>
      </c>
      <c r="K200" t="s">
        <v>79</v>
      </c>
      <c r="L200" t="s">
        <v>79</v>
      </c>
      <c r="M200" t="s">
        <v>10499</v>
      </c>
      <c r="N200" t="s">
        <v>10499</v>
      </c>
      <c r="O200" t="s">
        <v>13535</v>
      </c>
      <c r="P200">
        <v>24414692</v>
      </c>
      <c r="Q200">
        <v>24414692</v>
      </c>
      <c r="R200" t="s">
        <v>15420</v>
      </c>
      <c r="S200">
        <v>24414692</v>
      </c>
      <c r="T200" t="s">
        <v>14444</v>
      </c>
      <c r="U200">
        <v>24302389</v>
      </c>
      <c r="V200" t="s">
        <v>32</v>
      </c>
      <c r="W200" t="s">
        <v>1800</v>
      </c>
      <c r="X200" t="s">
        <v>16254</v>
      </c>
      <c r="Y200" t="s">
        <v>1802</v>
      </c>
    </row>
    <row r="201" spans="1:25" x14ac:dyDescent="0.25">
      <c r="A201" t="s">
        <v>1803</v>
      </c>
      <c r="B201" t="s">
        <v>851</v>
      </c>
      <c r="C201" t="s">
        <v>1804</v>
      </c>
      <c r="D201" t="s">
        <v>79</v>
      </c>
      <c r="E201" t="s">
        <v>3</v>
      </c>
      <c r="F201" t="s">
        <v>35</v>
      </c>
      <c r="G201" t="s">
        <v>2</v>
      </c>
      <c r="H201" t="s">
        <v>12</v>
      </c>
      <c r="I201">
        <v>20110</v>
      </c>
      <c r="J201" t="s">
        <v>11473</v>
      </c>
      <c r="K201" t="s">
        <v>79</v>
      </c>
      <c r="L201" t="s">
        <v>79</v>
      </c>
      <c r="M201" t="s">
        <v>47</v>
      </c>
      <c r="N201" t="s">
        <v>10500</v>
      </c>
      <c r="O201" t="s">
        <v>13535</v>
      </c>
      <c r="P201">
        <v>24424300</v>
      </c>
      <c r="Q201">
        <v>24424300</v>
      </c>
      <c r="R201" t="s">
        <v>11881</v>
      </c>
      <c r="S201">
        <v>24424300</v>
      </c>
      <c r="T201" t="s">
        <v>14444</v>
      </c>
      <c r="U201">
        <v>24302389</v>
      </c>
      <c r="V201" t="s">
        <v>32</v>
      </c>
      <c r="W201" t="s">
        <v>979</v>
      </c>
      <c r="X201" t="s">
        <v>16255</v>
      </c>
      <c r="Y201" t="s">
        <v>1804</v>
      </c>
    </row>
    <row r="202" spans="1:25" x14ac:dyDescent="0.25">
      <c r="A202" t="s">
        <v>1850</v>
      </c>
      <c r="B202" t="s">
        <v>853</v>
      </c>
      <c r="C202" t="s">
        <v>1606</v>
      </c>
      <c r="D202" t="s">
        <v>79</v>
      </c>
      <c r="E202" t="s">
        <v>4</v>
      </c>
      <c r="F202" t="s">
        <v>35</v>
      </c>
      <c r="G202" t="s">
        <v>2</v>
      </c>
      <c r="H202" t="s">
        <v>3</v>
      </c>
      <c r="I202">
        <v>20102</v>
      </c>
      <c r="J202" t="s">
        <v>12688</v>
      </c>
      <c r="K202" t="s">
        <v>79</v>
      </c>
      <c r="L202" t="s">
        <v>79</v>
      </c>
      <c r="M202" t="s">
        <v>33</v>
      </c>
      <c r="N202" t="s">
        <v>186</v>
      </c>
      <c r="O202" t="s">
        <v>13535</v>
      </c>
      <c r="P202">
        <v>24403389</v>
      </c>
      <c r="Q202" t="s">
        <v>15386</v>
      </c>
      <c r="R202" t="s">
        <v>1851</v>
      </c>
      <c r="S202">
        <v>24403389</v>
      </c>
      <c r="T202" t="s">
        <v>14438</v>
      </c>
      <c r="U202">
        <v>24303339</v>
      </c>
      <c r="V202" t="s">
        <v>32</v>
      </c>
      <c r="W202" t="s">
        <v>672</v>
      </c>
      <c r="X202" t="s">
        <v>16256</v>
      </c>
      <c r="Y202" t="s">
        <v>1606</v>
      </c>
    </row>
    <row r="203" spans="1:25" x14ac:dyDescent="0.25">
      <c r="A203" t="s">
        <v>1832</v>
      </c>
      <c r="B203" t="s">
        <v>856</v>
      </c>
      <c r="C203" t="s">
        <v>1833</v>
      </c>
      <c r="D203" t="s">
        <v>79</v>
      </c>
      <c r="E203" t="s">
        <v>4</v>
      </c>
      <c r="F203" t="s">
        <v>35</v>
      </c>
      <c r="G203" t="s">
        <v>2</v>
      </c>
      <c r="H203" t="s">
        <v>7</v>
      </c>
      <c r="I203">
        <v>20106</v>
      </c>
      <c r="J203" t="s">
        <v>11467</v>
      </c>
      <c r="K203" t="s">
        <v>79</v>
      </c>
      <c r="L203" t="s">
        <v>79</v>
      </c>
      <c r="M203" t="s">
        <v>239</v>
      </c>
      <c r="N203" t="s">
        <v>581</v>
      </c>
      <c r="O203" t="s">
        <v>13535</v>
      </c>
      <c r="P203">
        <v>24822394</v>
      </c>
      <c r="Q203">
        <v>24822394</v>
      </c>
      <c r="R203" t="s">
        <v>1897</v>
      </c>
      <c r="S203">
        <v>24822394</v>
      </c>
      <c r="T203" t="s">
        <v>14438</v>
      </c>
      <c r="U203">
        <v>24303339</v>
      </c>
      <c r="V203" t="s">
        <v>32</v>
      </c>
      <c r="W203" t="s">
        <v>210</v>
      </c>
      <c r="X203" t="s">
        <v>16257</v>
      </c>
      <c r="Y203" t="s">
        <v>1833</v>
      </c>
    </row>
    <row r="204" spans="1:25" x14ac:dyDescent="0.25">
      <c r="A204" t="s">
        <v>1846</v>
      </c>
      <c r="B204" t="s">
        <v>858</v>
      </c>
      <c r="C204" t="s">
        <v>1847</v>
      </c>
      <c r="D204" t="s">
        <v>79</v>
      </c>
      <c r="E204" t="s">
        <v>4</v>
      </c>
      <c r="F204" t="s">
        <v>35</v>
      </c>
      <c r="G204" t="s">
        <v>2</v>
      </c>
      <c r="H204" t="s">
        <v>7</v>
      </c>
      <c r="I204">
        <v>20106</v>
      </c>
      <c r="J204" t="s">
        <v>11467</v>
      </c>
      <c r="K204" t="s">
        <v>79</v>
      </c>
      <c r="L204" t="s">
        <v>79</v>
      </c>
      <c r="M204" t="s">
        <v>239</v>
      </c>
      <c r="N204" t="s">
        <v>1847</v>
      </c>
      <c r="O204" t="s">
        <v>13535</v>
      </c>
      <c r="P204">
        <v>24312116</v>
      </c>
      <c r="Q204" t="s">
        <v>15386</v>
      </c>
      <c r="R204" t="s">
        <v>12268</v>
      </c>
      <c r="S204">
        <v>86056011</v>
      </c>
      <c r="T204" t="s">
        <v>14438</v>
      </c>
      <c r="U204">
        <v>24303339</v>
      </c>
      <c r="V204" t="s">
        <v>32</v>
      </c>
      <c r="W204" t="s">
        <v>508</v>
      </c>
      <c r="X204" t="s">
        <v>16258</v>
      </c>
      <c r="Y204" t="s">
        <v>1847</v>
      </c>
    </row>
    <row r="205" spans="1:25" x14ac:dyDescent="0.25">
      <c r="A205" t="s">
        <v>1838</v>
      </c>
      <c r="B205" t="s">
        <v>861</v>
      </c>
      <c r="C205" t="s">
        <v>1839</v>
      </c>
      <c r="D205" t="s">
        <v>79</v>
      </c>
      <c r="E205" t="s">
        <v>4</v>
      </c>
      <c r="F205" t="s">
        <v>35</v>
      </c>
      <c r="G205" t="s">
        <v>2</v>
      </c>
      <c r="H205" t="s">
        <v>8</v>
      </c>
      <c r="I205">
        <v>20107</v>
      </c>
      <c r="J205" t="s">
        <v>11469</v>
      </c>
      <c r="K205" t="s">
        <v>79</v>
      </c>
      <c r="L205" t="s">
        <v>79</v>
      </c>
      <c r="M205" t="s">
        <v>742</v>
      </c>
      <c r="N205" t="s">
        <v>641</v>
      </c>
      <c r="O205" t="s">
        <v>13535</v>
      </c>
      <c r="P205">
        <v>24496162</v>
      </c>
      <c r="Q205">
        <v>24496162</v>
      </c>
      <c r="R205" t="s">
        <v>11779</v>
      </c>
      <c r="S205">
        <v>24496162</v>
      </c>
      <c r="T205" t="s">
        <v>14438</v>
      </c>
      <c r="U205">
        <v>24303339</v>
      </c>
      <c r="V205" t="s">
        <v>32</v>
      </c>
      <c r="W205" t="s">
        <v>967</v>
      </c>
      <c r="X205" t="s">
        <v>16259</v>
      </c>
      <c r="Y205" t="s">
        <v>1839</v>
      </c>
    </row>
    <row r="206" spans="1:25" x14ac:dyDescent="0.25">
      <c r="A206" t="s">
        <v>1855</v>
      </c>
      <c r="B206" t="s">
        <v>862</v>
      </c>
      <c r="C206" t="s">
        <v>12883</v>
      </c>
      <c r="D206" t="s">
        <v>79</v>
      </c>
      <c r="E206" t="s">
        <v>4</v>
      </c>
      <c r="F206" t="s">
        <v>35</v>
      </c>
      <c r="G206" t="s">
        <v>2</v>
      </c>
      <c r="H206" t="s">
        <v>8</v>
      </c>
      <c r="I206">
        <v>20107</v>
      </c>
      <c r="J206" t="s">
        <v>11469</v>
      </c>
      <c r="K206" t="s">
        <v>79</v>
      </c>
      <c r="L206" t="s">
        <v>79</v>
      </c>
      <c r="M206" t="s">
        <v>742</v>
      </c>
      <c r="N206" t="s">
        <v>742</v>
      </c>
      <c r="O206" t="s">
        <v>13535</v>
      </c>
      <c r="P206">
        <v>24496555</v>
      </c>
      <c r="Q206">
        <v>24496555</v>
      </c>
      <c r="R206" t="s">
        <v>12243</v>
      </c>
      <c r="S206">
        <v>22496555</v>
      </c>
      <c r="T206" t="s">
        <v>14438</v>
      </c>
      <c r="U206">
        <v>24303339</v>
      </c>
      <c r="V206" t="s">
        <v>32</v>
      </c>
      <c r="W206" t="s">
        <v>655</v>
      </c>
      <c r="X206" t="s">
        <v>16260</v>
      </c>
      <c r="Y206" t="s">
        <v>12883</v>
      </c>
    </row>
    <row r="207" spans="1:25" x14ac:dyDescent="0.25">
      <c r="A207" t="s">
        <v>1853</v>
      </c>
      <c r="B207" t="s">
        <v>863</v>
      </c>
      <c r="C207" t="s">
        <v>1854</v>
      </c>
      <c r="D207" t="s">
        <v>79</v>
      </c>
      <c r="E207" t="s">
        <v>4</v>
      </c>
      <c r="F207" t="s">
        <v>35</v>
      </c>
      <c r="G207" t="s">
        <v>2</v>
      </c>
      <c r="H207" t="s">
        <v>7</v>
      </c>
      <c r="I207">
        <v>20106</v>
      </c>
      <c r="J207" t="s">
        <v>11467</v>
      </c>
      <c r="K207" t="s">
        <v>79</v>
      </c>
      <c r="L207" t="s">
        <v>79</v>
      </c>
      <c r="M207" t="s">
        <v>239</v>
      </c>
      <c r="N207" t="s">
        <v>239</v>
      </c>
      <c r="O207" t="s">
        <v>13535</v>
      </c>
      <c r="P207">
        <v>24495118</v>
      </c>
      <c r="Q207">
        <v>24495118</v>
      </c>
      <c r="R207" t="s">
        <v>7421</v>
      </c>
      <c r="S207">
        <v>89353720</v>
      </c>
      <c r="T207" t="s">
        <v>14438</v>
      </c>
      <c r="U207">
        <v>24303339</v>
      </c>
      <c r="V207" t="s">
        <v>32</v>
      </c>
      <c r="W207" t="s">
        <v>659</v>
      </c>
      <c r="X207" t="s">
        <v>16261</v>
      </c>
      <c r="Y207" t="s">
        <v>1854</v>
      </c>
    </row>
    <row r="208" spans="1:25" x14ac:dyDescent="0.25">
      <c r="A208" t="s">
        <v>1872</v>
      </c>
      <c r="B208" t="s">
        <v>865</v>
      </c>
      <c r="C208" t="s">
        <v>1873</v>
      </c>
      <c r="D208" t="s">
        <v>79</v>
      </c>
      <c r="E208" t="s">
        <v>6</v>
      </c>
      <c r="F208" t="s">
        <v>35</v>
      </c>
      <c r="G208" t="s">
        <v>2</v>
      </c>
      <c r="H208" t="s">
        <v>3</v>
      </c>
      <c r="I208">
        <v>20102</v>
      </c>
      <c r="J208" t="s">
        <v>12688</v>
      </c>
      <c r="K208" t="s">
        <v>79</v>
      </c>
      <c r="L208" t="s">
        <v>79</v>
      </c>
      <c r="M208" t="s">
        <v>33</v>
      </c>
      <c r="N208" t="s">
        <v>1873</v>
      </c>
      <c r="O208" t="s">
        <v>13535</v>
      </c>
      <c r="P208">
        <v>24411547</v>
      </c>
      <c r="Q208">
        <v>24401624</v>
      </c>
      <c r="R208" t="s">
        <v>1874</v>
      </c>
      <c r="S208">
        <v>24411547</v>
      </c>
      <c r="T208" t="s">
        <v>14447</v>
      </c>
      <c r="U208">
        <v>24434942</v>
      </c>
      <c r="V208" t="s">
        <v>32</v>
      </c>
      <c r="W208" t="s">
        <v>7412</v>
      </c>
      <c r="X208" t="s">
        <v>16262</v>
      </c>
      <c r="Y208" t="s">
        <v>1873</v>
      </c>
    </row>
    <row r="209" spans="1:25" x14ac:dyDescent="0.25">
      <c r="A209" t="s">
        <v>1865</v>
      </c>
      <c r="B209" t="s">
        <v>866</v>
      </c>
      <c r="C209" t="s">
        <v>14448</v>
      </c>
      <c r="D209" t="s">
        <v>79</v>
      </c>
      <c r="E209" t="s">
        <v>5</v>
      </c>
      <c r="F209" t="s">
        <v>35</v>
      </c>
      <c r="G209" t="s">
        <v>2</v>
      </c>
      <c r="H209" t="s">
        <v>5</v>
      </c>
      <c r="I209">
        <v>20104</v>
      </c>
      <c r="J209" t="s">
        <v>11465</v>
      </c>
      <c r="K209" t="s">
        <v>79</v>
      </c>
      <c r="L209" t="s">
        <v>79</v>
      </c>
      <c r="M209" t="s">
        <v>221</v>
      </c>
      <c r="N209" t="s">
        <v>10374</v>
      </c>
      <c r="O209" t="s">
        <v>13535</v>
      </c>
      <c r="P209">
        <v>22150607</v>
      </c>
      <c r="Q209">
        <v>22150607</v>
      </c>
      <c r="R209" t="s">
        <v>1866</v>
      </c>
      <c r="S209">
        <v>22150607</v>
      </c>
      <c r="T209" t="s">
        <v>15421</v>
      </c>
      <c r="U209">
        <v>24433095</v>
      </c>
      <c r="V209" t="s">
        <v>32</v>
      </c>
      <c r="W209" t="s">
        <v>633</v>
      </c>
      <c r="X209" t="s">
        <v>16263</v>
      </c>
      <c r="Y209" t="s">
        <v>14448</v>
      </c>
    </row>
    <row r="210" spans="1:25" x14ac:dyDescent="0.25">
      <c r="A210" t="s">
        <v>1856</v>
      </c>
      <c r="B210" t="s">
        <v>868</v>
      </c>
      <c r="C210" t="s">
        <v>1790</v>
      </c>
      <c r="D210" t="s">
        <v>79</v>
      </c>
      <c r="E210" t="s">
        <v>5</v>
      </c>
      <c r="F210" t="s">
        <v>35</v>
      </c>
      <c r="G210" t="s">
        <v>2</v>
      </c>
      <c r="H210" t="s">
        <v>6</v>
      </c>
      <c r="I210">
        <v>20105</v>
      </c>
      <c r="J210" t="s">
        <v>12744</v>
      </c>
      <c r="K210" t="s">
        <v>79</v>
      </c>
      <c r="L210" t="s">
        <v>79</v>
      </c>
      <c r="M210" t="s">
        <v>1857</v>
      </c>
      <c r="N210" t="s">
        <v>1858</v>
      </c>
      <c r="O210" t="s">
        <v>13535</v>
      </c>
      <c r="P210">
        <v>24427436</v>
      </c>
      <c r="Q210">
        <v>24427436</v>
      </c>
      <c r="R210" t="s">
        <v>14449</v>
      </c>
      <c r="S210">
        <v>24427436</v>
      </c>
      <c r="T210" t="s">
        <v>15421</v>
      </c>
      <c r="U210">
        <v>24302406</v>
      </c>
      <c r="V210" t="s">
        <v>32</v>
      </c>
      <c r="W210" t="s">
        <v>648</v>
      </c>
      <c r="X210" t="s">
        <v>16264</v>
      </c>
      <c r="Y210" t="s">
        <v>1790</v>
      </c>
    </row>
    <row r="211" spans="1:25" x14ac:dyDescent="0.25">
      <c r="A211" t="s">
        <v>1867</v>
      </c>
      <c r="B211" t="s">
        <v>135</v>
      </c>
      <c r="C211" t="s">
        <v>1241</v>
      </c>
      <c r="D211" t="s">
        <v>79</v>
      </c>
      <c r="E211" t="s">
        <v>5</v>
      </c>
      <c r="F211" t="s">
        <v>35</v>
      </c>
      <c r="G211" t="s">
        <v>2</v>
      </c>
      <c r="H211" t="s">
        <v>5</v>
      </c>
      <c r="I211">
        <v>20104</v>
      </c>
      <c r="J211" t="s">
        <v>11465</v>
      </c>
      <c r="K211" t="s">
        <v>79</v>
      </c>
      <c r="L211" t="s">
        <v>79</v>
      </c>
      <c r="M211" t="s">
        <v>221</v>
      </c>
      <c r="N211" t="s">
        <v>1241</v>
      </c>
      <c r="O211" t="s">
        <v>13535</v>
      </c>
      <c r="P211">
        <v>24380695</v>
      </c>
      <c r="Q211" t="s">
        <v>15386</v>
      </c>
      <c r="R211" t="s">
        <v>14450</v>
      </c>
      <c r="S211">
        <v>24380695</v>
      </c>
      <c r="T211" t="s">
        <v>7725</v>
      </c>
      <c r="U211">
        <v>24302406</v>
      </c>
      <c r="V211" t="s">
        <v>32</v>
      </c>
      <c r="W211" t="s">
        <v>631</v>
      </c>
      <c r="X211" t="s">
        <v>16265</v>
      </c>
      <c r="Y211" t="s">
        <v>1241</v>
      </c>
    </row>
    <row r="212" spans="1:25" x14ac:dyDescent="0.25">
      <c r="A212" t="s">
        <v>1863</v>
      </c>
      <c r="B212" t="s">
        <v>50</v>
      </c>
      <c r="C212" t="s">
        <v>1864</v>
      </c>
      <c r="D212" t="s">
        <v>79</v>
      </c>
      <c r="E212" t="s">
        <v>6</v>
      </c>
      <c r="F212" t="s">
        <v>35</v>
      </c>
      <c r="G212" t="s">
        <v>2</v>
      </c>
      <c r="H212" t="s">
        <v>3</v>
      </c>
      <c r="I212">
        <v>20102</v>
      </c>
      <c r="J212" t="s">
        <v>12688</v>
      </c>
      <c r="K212" t="s">
        <v>79</v>
      </c>
      <c r="L212" t="s">
        <v>79</v>
      </c>
      <c r="M212" t="s">
        <v>33</v>
      </c>
      <c r="N212" t="s">
        <v>10501</v>
      </c>
      <c r="O212" t="s">
        <v>13535</v>
      </c>
      <c r="P212">
        <v>24338847</v>
      </c>
      <c r="Q212" t="s">
        <v>15386</v>
      </c>
      <c r="R212" t="s">
        <v>1924</v>
      </c>
      <c r="S212">
        <v>24332310</v>
      </c>
      <c r="T212" t="s">
        <v>14447</v>
      </c>
      <c r="U212">
        <v>24434942</v>
      </c>
      <c r="V212" t="s">
        <v>32</v>
      </c>
      <c r="W212" t="s">
        <v>663</v>
      </c>
      <c r="X212" t="s">
        <v>16266</v>
      </c>
      <c r="Y212" t="s">
        <v>1864</v>
      </c>
    </row>
    <row r="213" spans="1:25" x14ac:dyDescent="0.25">
      <c r="A213" t="s">
        <v>1868</v>
      </c>
      <c r="B213" t="s">
        <v>881</v>
      </c>
      <c r="C213" t="s">
        <v>1869</v>
      </c>
      <c r="D213" t="s">
        <v>79</v>
      </c>
      <c r="E213" t="s">
        <v>5</v>
      </c>
      <c r="F213" t="s">
        <v>35</v>
      </c>
      <c r="G213" t="s">
        <v>2</v>
      </c>
      <c r="H213" t="s">
        <v>6</v>
      </c>
      <c r="I213">
        <v>20105</v>
      </c>
      <c r="J213" t="s">
        <v>12744</v>
      </c>
      <c r="K213" t="s">
        <v>79</v>
      </c>
      <c r="L213" t="s">
        <v>79</v>
      </c>
      <c r="M213" t="s">
        <v>1857</v>
      </c>
      <c r="N213" t="s">
        <v>10502</v>
      </c>
      <c r="O213" t="s">
        <v>13535</v>
      </c>
      <c r="P213">
        <v>24384141</v>
      </c>
      <c r="Q213" t="s">
        <v>15386</v>
      </c>
      <c r="R213" t="s">
        <v>15422</v>
      </c>
      <c r="S213">
        <v>24384141</v>
      </c>
      <c r="T213" t="s">
        <v>7725</v>
      </c>
      <c r="U213">
        <v>24302406</v>
      </c>
      <c r="V213" t="s">
        <v>32</v>
      </c>
      <c r="W213" t="s">
        <v>626</v>
      </c>
      <c r="X213" t="s">
        <v>16267</v>
      </c>
      <c r="Y213" t="s">
        <v>1869</v>
      </c>
    </row>
    <row r="214" spans="1:25" x14ac:dyDescent="0.25">
      <c r="A214" t="s">
        <v>1877</v>
      </c>
      <c r="B214" t="s">
        <v>104</v>
      </c>
      <c r="C214" t="s">
        <v>1878</v>
      </c>
      <c r="D214" t="s">
        <v>79</v>
      </c>
      <c r="E214" t="s">
        <v>3</v>
      </c>
      <c r="F214" t="s">
        <v>35</v>
      </c>
      <c r="G214" t="s">
        <v>2</v>
      </c>
      <c r="H214" t="s">
        <v>5</v>
      </c>
      <c r="I214">
        <v>20104</v>
      </c>
      <c r="J214" t="s">
        <v>11465</v>
      </c>
      <c r="K214" t="s">
        <v>79</v>
      </c>
      <c r="L214" t="s">
        <v>79</v>
      </c>
      <c r="M214" t="s">
        <v>221</v>
      </c>
      <c r="N214" t="s">
        <v>10503</v>
      </c>
      <c r="O214" t="s">
        <v>13535</v>
      </c>
      <c r="P214">
        <v>24306151</v>
      </c>
      <c r="Q214">
        <v>24306151</v>
      </c>
      <c r="R214" t="s">
        <v>12944</v>
      </c>
      <c r="S214">
        <v>24306151</v>
      </c>
      <c r="T214" t="s">
        <v>14444</v>
      </c>
      <c r="U214">
        <v>24302389</v>
      </c>
      <c r="V214" t="s">
        <v>32</v>
      </c>
      <c r="W214" t="s">
        <v>681</v>
      </c>
      <c r="X214" t="s">
        <v>16268</v>
      </c>
      <c r="Y214" t="s">
        <v>1878</v>
      </c>
    </row>
    <row r="215" spans="1:25" x14ac:dyDescent="0.25">
      <c r="A215" t="s">
        <v>1861</v>
      </c>
      <c r="B215" t="s">
        <v>886</v>
      </c>
      <c r="C215" t="s">
        <v>1862</v>
      </c>
      <c r="D215" t="s">
        <v>79</v>
      </c>
      <c r="E215" t="s">
        <v>5</v>
      </c>
      <c r="F215" t="s">
        <v>35</v>
      </c>
      <c r="G215" t="s">
        <v>2</v>
      </c>
      <c r="H215" t="s">
        <v>6</v>
      </c>
      <c r="I215">
        <v>20105</v>
      </c>
      <c r="J215" t="s">
        <v>12744</v>
      </c>
      <c r="K215" t="s">
        <v>79</v>
      </c>
      <c r="L215" t="s">
        <v>79</v>
      </c>
      <c r="M215" t="s">
        <v>1857</v>
      </c>
      <c r="N215" t="s">
        <v>10504</v>
      </c>
      <c r="O215" t="s">
        <v>13535</v>
      </c>
      <c r="P215">
        <v>24381153</v>
      </c>
      <c r="Q215">
        <v>24381153</v>
      </c>
      <c r="R215" t="s">
        <v>15423</v>
      </c>
      <c r="S215">
        <v>86564285</v>
      </c>
      <c r="T215" t="s">
        <v>7725</v>
      </c>
      <c r="U215">
        <v>24302406</v>
      </c>
      <c r="V215" t="s">
        <v>32</v>
      </c>
      <c r="W215" t="s">
        <v>638</v>
      </c>
      <c r="X215" t="s">
        <v>16269</v>
      </c>
      <c r="Y215" t="s">
        <v>1862</v>
      </c>
    </row>
    <row r="216" spans="1:25" x14ac:dyDescent="0.25">
      <c r="A216" t="s">
        <v>13623</v>
      </c>
      <c r="B216" t="s">
        <v>889</v>
      </c>
      <c r="C216" t="s">
        <v>221</v>
      </c>
      <c r="D216" t="s">
        <v>79</v>
      </c>
      <c r="E216" t="s">
        <v>5</v>
      </c>
      <c r="F216" t="s">
        <v>35</v>
      </c>
      <c r="G216" t="s">
        <v>2</v>
      </c>
      <c r="H216" t="s">
        <v>5</v>
      </c>
      <c r="I216">
        <v>20104</v>
      </c>
      <c r="J216" t="s">
        <v>11465</v>
      </c>
      <c r="K216" t="s">
        <v>79</v>
      </c>
      <c r="L216" t="s">
        <v>79</v>
      </c>
      <c r="M216" t="s">
        <v>221</v>
      </c>
      <c r="N216" t="s">
        <v>9201</v>
      </c>
      <c r="O216" t="s">
        <v>13535</v>
      </c>
      <c r="P216">
        <v>21005823</v>
      </c>
      <c r="Q216">
        <v>21005823</v>
      </c>
      <c r="R216" t="s">
        <v>14451</v>
      </c>
      <c r="S216">
        <v>24300294</v>
      </c>
      <c r="T216" t="s">
        <v>7725</v>
      </c>
      <c r="U216">
        <v>24302406</v>
      </c>
      <c r="V216" t="s">
        <v>32</v>
      </c>
      <c r="W216" t="s">
        <v>668</v>
      </c>
      <c r="X216" t="s">
        <v>16270</v>
      </c>
      <c r="Y216" t="s">
        <v>221</v>
      </c>
    </row>
    <row r="217" spans="1:25" x14ac:dyDescent="0.25">
      <c r="A217" t="s">
        <v>13624</v>
      </c>
      <c r="B217" t="s">
        <v>894</v>
      </c>
      <c r="C217" t="s">
        <v>13686</v>
      </c>
      <c r="D217" t="s">
        <v>79</v>
      </c>
      <c r="E217" t="s">
        <v>5</v>
      </c>
      <c r="F217" t="s">
        <v>35</v>
      </c>
      <c r="G217" t="s">
        <v>2</v>
      </c>
      <c r="H217" t="s">
        <v>10</v>
      </c>
      <c r="I217">
        <v>20108</v>
      </c>
      <c r="J217" t="s">
        <v>11470</v>
      </c>
      <c r="K217" t="s">
        <v>79</v>
      </c>
      <c r="L217" t="s">
        <v>79</v>
      </c>
      <c r="M217" t="s">
        <v>143</v>
      </c>
      <c r="N217" t="s">
        <v>143</v>
      </c>
      <c r="O217" t="s">
        <v>13535</v>
      </c>
      <c r="P217">
        <v>24380448</v>
      </c>
      <c r="Q217">
        <v>24380448</v>
      </c>
      <c r="R217" t="s">
        <v>13744</v>
      </c>
      <c r="S217">
        <v>24380448</v>
      </c>
      <c r="T217" t="s">
        <v>7725</v>
      </c>
      <c r="U217">
        <v>24302406</v>
      </c>
      <c r="V217" t="s">
        <v>32</v>
      </c>
      <c r="W217" t="s">
        <v>712</v>
      </c>
      <c r="X217" t="s">
        <v>16271</v>
      </c>
      <c r="Y217" t="s">
        <v>13686</v>
      </c>
    </row>
    <row r="218" spans="1:25" x14ac:dyDescent="0.25">
      <c r="A218" t="s">
        <v>1875</v>
      </c>
      <c r="B218" t="s">
        <v>899</v>
      </c>
      <c r="C218" t="s">
        <v>1876</v>
      </c>
      <c r="D218" t="s">
        <v>79</v>
      </c>
      <c r="E218" t="s">
        <v>5</v>
      </c>
      <c r="F218" t="s">
        <v>35</v>
      </c>
      <c r="G218" t="s">
        <v>2</v>
      </c>
      <c r="H218" t="s">
        <v>10</v>
      </c>
      <c r="I218">
        <v>20108</v>
      </c>
      <c r="J218" t="s">
        <v>11470</v>
      </c>
      <c r="K218" t="s">
        <v>79</v>
      </c>
      <c r="L218" t="s">
        <v>79</v>
      </c>
      <c r="M218" t="s">
        <v>143</v>
      </c>
      <c r="N218" t="s">
        <v>143</v>
      </c>
      <c r="O218" t="s">
        <v>13535</v>
      </c>
      <c r="P218">
        <v>24396473</v>
      </c>
      <c r="Q218">
        <v>24385922</v>
      </c>
      <c r="R218" t="s">
        <v>15424</v>
      </c>
      <c r="S218">
        <v>24396473</v>
      </c>
      <c r="T218" t="s">
        <v>7725</v>
      </c>
      <c r="U218">
        <v>24302406</v>
      </c>
      <c r="V218" t="s">
        <v>32</v>
      </c>
      <c r="W218" t="s">
        <v>685</v>
      </c>
      <c r="X218" t="s">
        <v>16272</v>
      </c>
      <c r="Y218" t="s">
        <v>1876</v>
      </c>
    </row>
    <row r="219" spans="1:25" x14ac:dyDescent="0.25">
      <c r="A219" t="s">
        <v>1870</v>
      </c>
      <c r="B219" t="s">
        <v>904</v>
      </c>
      <c r="C219" t="s">
        <v>1252</v>
      </c>
      <c r="D219" t="s">
        <v>79</v>
      </c>
      <c r="E219" t="s">
        <v>3</v>
      </c>
      <c r="F219" t="s">
        <v>35</v>
      </c>
      <c r="G219" t="s">
        <v>2</v>
      </c>
      <c r="H219" t="s">
        <v>5</v>
      </c>
      <c r="I219">
        <v>20104</v>
      </c>
      <c r="J219" t="s">
        <v>11465</v>
      </c>
      <c r="K219" t="s">
        <v>79</v>
      </c>
      <c r="L219" t="s">
        <v>79</v>
      </c>
      <c r="M219" t="s">
        <v>221</v>
      </c>
      <c r="N219" t="s">
        <v>1252</v>
      </c>
      <c r="O219" t="s">
        <v>13535</v>
      </c>
      <c r="P219">
        <v>24414544</v>
      </c>
      <c r="Q219">
        <v>24414544</v>
      </c>
      <c r="R219" t="s">
        <v>1871</v>
      </c>
      <c r="S219">
        <v>24414544</v>
      </c>
      <c r="T219" t="s">
        <v>14444</v>
      </c>
      <c r="U219">
        <v>24302389</v>
      </c>
      <c r="V219" t="s">
        <v>32</v>
      </c>
      <c r="W219" t="s">
        <v>665</v>
      </c>
      <c r="X219" t="s">
        <v>16273</v>
      </c>
      <c r="Y219" t="s">
        <v>1252</v>
      </c>
    </row>
    <row r="220" spans="1:25" x14ac:dyDescent="0.25">
      <c r="A220" t="s">
        <v>1879</v>
      </c>
      <c r="B220" t="s">
        <v>906</v>
      </c>
      <c r="C220" t="s">
        <v>1880</v>
      </c>
      <c r="D220" t="s">
        <v>79</v>
      </c>
      <c r="E220" t="s">
        <v>8</v>
      </c>
      <c r="F220" t="s">
        <v>35</v>
      </c>
      <c r="G220" t="s">
        <v>10</v>
      </c>
      <c r="H220" t="s">
        <v>5</v>
      </c>
      <c r="I220">
        <v>20804</v>
      </c>
      <c r="J220" t="s">
        <v>12779</v>
      </c>
      <c r="K220" t="s">
        <v>79</v>
      </c>
      <c r="L220" t="s">
        <v>10473</v>
      </c>
      <c r="M220" t="s">
        <v>11361</v>
      </c>
      <c r="N220" t="s">
        <v>14452</v>
      </c>
      <c r="O220" t="s">
        <v>13535</v>
      </c>
      <c r="P220">
        <v>24584733</v>
      </c>
      <c r="Q220">
        <v>24584733</v>
      </c>
      <c r="R220" t="s">
        <v>1881</v>
      </c>
      <c r="S220">
        <v>83828591</v>
      </c>
      <c r="T220" t="s">
        <v>9212</v>
      </c>
      <c r="U220">
        <v>24485212</v>
      </c>
      <c r="V220" t="s">
        <v>32</v>
      </c>
      <c r="W220" t="s">
        <v>720</v>
      </c>
      <c r="X220" t="s">
        <v>16274</v>
      </c>
      <c r="Y220" t="s">
        <v>1880</v>
      </c>
    </row>
    <row r="221" spans="1:25" x14ac:dyDescent="0.25">
      <c r="A221" t="s">
        <v>1911</v>
      </c>
      <c r="B221" t="s">
        <v>910</v>
      </c>
      <c r="C221" t="s">
        <v>7573</v>
      </c>
      <c r="D221" t="s">
        <v>79</v>
      </c>
      <c r="E221" t="s">
        <v>8</v>
      </c>
      <c r="F221" t="s">
        <v>35</v>
      </c>
      <c r="G221" t="s">
        <v>10</v>
      </c>
      <c r="H221" t="s">
        <v>5</v>
      </c>
      <c r="I221">
        <v>20804</v>
      </c>
      <c r="J221" t="s">
        <v>12779</v>
      </c>
      <c r="K221" t="s">
        <v>79</v>
      </c>
      <c r="L221" t="s">
        <v>10473</v>
      </c>
      <c r="M221" t="s">
        <v>11361</v>
      </c>
      <c r="N221" t="s">
        <v>10506</v>
      </c>
      <c r="O221" t="s">
        <v>13535</v>
      </c>
      <c r="P221">
        <v>24583223</v>
      </c>
      <c r="Q221">
        <v>24583223</v>
      </c>
      <c r="R221" t="s">
        <v>15425</v>
      </c>
      <c r="S221">
        <v>84395345</v>
      </c>
      <c r="T221" t="s">
        <v>9212</v>
      </c>
      <c r="U221">
        <v>24485212</v>
      </c>
      <c r="V221" t="s">
        <v>32</v>
      </c>
      <c r="W221" t="s">
        <v>1910</v>
      </c>
      <c r="X221" t="s">
        <v>16275</v>
      </c>
      <c r="Y221" t="s">
        <v>7573</v>
      </c>
    </row>
    <row r="222" spans="1:25" x14ac:dyDescent="0.25">
      <c r="A222" t="s">
        <v>1915</v>
      </c>
      <c r="B222" t="s">
        <v>911</v>
      </c>
      <c r="C222" t="s">
        <v>7587</v>
      </c>
      <c r="D222" t="s">
        <v>79</v>
      </c>
      <c r="E222" t="s">
        <v>6</v>
      </c>
      <c r="F222" t="s">
        <v>35</v>
      </c>
      <c r="G222" t="s">
        <v>2</v>
      </c>
      <c r="H222" t="s">
        <v>16</v>
      </c>
      <c r="I222">
        <v>20112</v>
      </c>
      <c r="J222" t="s">
        <v>11475</v>
      </c>
      <c r="K222" t="s">
        <v>79</v>
      </c>
      <c r="L222" t="s">
        <v>79</v>
      </c>
      <c r="M222" t="s">
        <v>1375</v>
      </c>
      <c r="N222" t="s">
        <v>9195</v>
      </c>
      <c r="O222" t="s">
        <v>13535</v>
      </c>
      <c r="P222">
        <v>24333390</v>
      </c>
      <c r="Q222" t="s">
        <v>15386</v>
      </c>
      <c r="R222" t="s">
        <v>8656</v>
      </c>
      <c r="S222">
        <v>24331343</v>
      </c>
      <c r="T222" t="s">
        <v>14447</v>
      </c>
      <c r="U222">
        <v>24434942</v>
      </c>
      <c r="V222" t="s">
        <v>32</v>
      </c>
      <c r="W222" t="s">
        <v>1914</v>
      </c>
      <c r="X222" t="s">
        <v>16276</v>
      </c>
      <c r="Y222" t="s">
        <v>7587</v>
      </c>
    </row>
    <row r="223" spans="1:25" x14ac:dyDescent="0.25">
      <c r="A223" t="s">
        <v>1930</v>
      </c>
      <c r="B223" t="s">
        <v>52</v>
      </c>
      <c r="C223" t="s">
        <v>12885</v>
      </c>
      <c r="D223" t="s">
        <v>79</v>
      </c>
      <c r="E223" t="s">
        <v>6</v>
      </c>
      <c r="F223" t="s">
        <v>35</v>
      </c>
      <c r="G223" t="s">
        <v>2</v>
      </c>
      <c r="H223" t="s">
        <v>3</v>
      </c>
      <c r="I223">
        <v>20102</v>
      </c>
      <c r="J223" t="s">
        <v>12688</v>
      </c>
      <c r="K223" t="s">
        <v>79</v>
      </c>
      <c r="L223" t="s">
        <v>79</v>
      </c>
      <c r="M223" t="s">
        <v>33</v>
      </c>
      <c r="N223" t="s">
        <v>33</v>
      </c>
      <c r="O223" t="s">
        <v>13535</v>
      </c>
      <c r="P223">
        <v>24332852</v>
      </c>
      <c r="Q223" t="s">
        <v>15386</v>
      </c>
      <c r="R223" t="s">
        <v>7711</v>
      </c>
      <c r="S223">
        <v>24332852</v>
      </c>
      <c r="T223" t="s">
        <v>14447</v>
      </c>
      <c r="U223">
        <v>24434942</v>
      </c>
      <c r="V223" t="s">
        <v>32</v>
      </c>
      <c r="W223" t="s">
        <v>1929</v>
      </c>
      <c r="X223" t="s">
        <v>16277</v>
      </c>
      <c r="Y223" t="s">
        <v>12885</v>
      </c>
    </row>
    <row r="224" spans="1:25" x14ac:dyDescent="0.25">
      <c r="A224" t="s">
        <v>1919</v>
      </c>
      <c r="B224" t="s">
        <v>400</v>
      </c>
      <c r="C224" t="s">
        <v>1920</v>
      </c>
      <c r="D224" t="s">
        <v>79</v>
      </c>
      <c r="E224" t="s">
        <v>12</v>
      </c>
      <c r="F224" t="s">
        <v>35</v>
      </c>
      <c r="G224" t="s">
        <v>4</v>
      </c>
      <c r="H224" t="s">
        <v>6</v>
      </c>
      <c r="I224">
        <v>20305</v>
      </c>
      <c r="J224" t="s">
        <v>11486</v>
      </c>
      <c r="K224" t="s">
        <v>79</v>
      </c>
      <c r="L224" t="s">
        <v>10510</v>
      </c>
      <c r="M224" t="s">
        <v>12886</v>
      </c>
      <c r="N224" t="s">
        <v>10507</v>
      </c>
      <c r="O224" t="s">
        <v>13535</v>
      </c>
      <c r="P224">
        <v>24584021</v>
      </c>
      <c r="Q224">
        <v>24584021</v>
      </c>
      <c r="R224" t="s">
        <v>12887</v>
      </c>
      <c r="S224">
        <v>89992971</v>
      </c>
      <c r="T224" t="s">
        <v>5768</v>
      </c>
      <c r="U224">
        <v>24948687</v>
      </c>
      <c r="V224" t="s">
        <v>32</v>
      </c>
      <c r="W224" t="s">
        <v>1918</v>
      </c>
      <c r="X224" t="s">
        <v>16278</v>
      </c>
      <c r="Y224" t="s">
        <v>1920</v>
      </c>
    </row>
    <row r="225" spans="1:25" x14ac:dyDescent="0.25">
      <c r="A225" t="s">
        <v>1926</v>
      </c>
      <c r="B225" t="s">
        <v>512</v>
      </c>
      <c r="C225" t="s">
        <v>1927</v>
      </c>
      <c r="D225" t="s">
        <v>79</v>
      </c>
      <c r="E225" t="s">
        <v>6</v>
      </c>
      <c r="F225" t="s">
        <v>35</v>
      </c>
      <c r="G225" t="s">
        <v>2</v>
      </c>
      <c r="H225" t="s">
        <v>17</v>
      </c>
      <c r="I225">
        <v>20113</v>
      </c>
      <c r="J225" t="s">
        <v>11477</v>
      </c>
      <c r="K225" t="s">
        <v>79</v>
      </c>
      <c r="L225" t="s">
        <v>79</v>
      </c>
      <c r="M225" t="s">
        <v>11095</v>
      </c>
      <c r="N225" t="s">
        <v>590</v>
      </c>
      <c r="O225" t="s">
        <v>13535</v>
      </c>
      <c r="P225">
        <v>24876104</v>
      </c>
      <c r="Q225">
        <v>24846104</v>
      </c>
      <c r="R225" t="s">
        <v>12888</v>
      </c>
      <c r="S225">
        <v>47070674</v>
      </c>
      <c r="T225" t="s">
        <v>14447</v>
      </c>
      <c r="U225">
        <v>24434942</v>
      </c>
      <c r="V225" t="s">
        <v>32</v>
      </c>
      <c r="W225" t="s">
        <v>1925</v>
      </c>
      <c r="X225" t="s">
        <v>16279</v>
      </c>
      <c r="Y225" t="s">
        <v>1927</v>
      </c>
    </row>
    <row r="226" spans="1:25" x14ac:dyDescent="0.25">
      <c r="A226" t="s">
        <v>1906</v>
      </c>
      <c r="B226" t="s">
        <v>920</v>
      </c>
      <c r="C226" t="s">
        <v>1907</v>
      </c>
      <c r="D226" t="s">
        <v>79</v>
      </c>
      <c r="E226" t="s">
        <v>12</v>
      </c>
      <c r="F226" t="s">
        <v>35</v>
      </c>
      <c r="G226" t="s">
        <v>4</v>
      </c>
      <c r="H226" t="s">
        <v>6</v>
      </c>
      <c r="I226">
        <v>20305</v>
      </c>
      <c r="J226" t="s">
        <v>11486</v>
      </c>
      <c r="K226" t="s">
        <v>79</v>
      </c>
      <c r="L226" t="s">
        <v>10510</v>
      </c>
      <c r="M226" t="s">
        <v>12886</v>
      </c>
      <c r="N226" t="s">
        <v>10508</v>
      </c>
      <c r="O226" t="s">
        <v>13535</v>
      </c>
      <c r="P226">
        <v>22494491</v>
      </c>
      <c r="Q226" t="s">
        <v>15386</v>
      </c>
      <c r="R226" t="s">
        <v>6457</v>
      </c>
      <c r="S226">
        <v>22494491</v>
      </c>
      <c r="T226" t="s">
        <v>15426</v>
      </c>
      <c r="U226">
        <v>24948687</v>
      </c>
      <c r="V226" t="s">
        <v>32</v>
      </c>
      <c r="W226" t="s">
        <v>1905</v>
      </c>
      <c r="X226" t="s">
        <v>16280</v>
      </c>
      <c r="Y226" t="s">
        <v>1907</v>
      </c>
    </row>
    <row r="227" spans="1:25" x14ac:dyDescent="0.25">
      <c r="A227" t="s">
        <v>1917</v>
      </c>
      <c r="B227" t="s">
        <v>924</v>
      </c>
      <c r="C227" t="s">
        <v>12889</v>
      </c>
      <c r="D227" t="s">
        <v>79</v>
      </c>
      <c r="E227" t="s">
        <v>4</v>
      </c>
      <c r="F227" t="s">
        <v>35</v>
      </c>
      <c r="G227" t="s">
        <v>2</v>
      </c>
      <c r="H227" t="s">
        <v>16</v>
      </c>
      <c r="I227">
        <v>20112</v>
      </c>
      <c r="J227" t="s">
        <v>11475</v>
      </c>
      <c r="K227" t="s">
        <v>79</v>
      </c>
      <c r="L227" t="s">
        <v>79</v>
      </c>
      <c r="M227" t="s">
        <v>1375</v>
      </c>
      <c r="N227" t="s">
        <v>1375</v>
      </c>
      <c r="O227" t="s">
        <v>13535</v>
      </c>
      <c r="P227">
        <v>24332701</v>
      </c>
      <c r="Q227">
        <v>24330078</v>
      </c>
      <c r="R227" t="s">
        <v>12272</v>
      </c>
      <c r="S227">
        <v>24332701</v>
      </c>
      <c r="T227" t="s">
        <v>14438</v>
      </c>
      <c r="U227">
        <v>24303339</v>
      </c>
      <c r="V227" t="s">
        <v>32</v>
      </c>
      <c r="W227" t="s">
        <v>1916</v>
      </c>
      <c r="X227" t="s">
        <v>16281</v>
      </c>
      <c r="Y227" t="s">
        <v>12889</v>
      </c>
    </row>
    <row r="228" spans="1:25" x14ac:dyDescent="0.25">
      <c r="A228" t="s">
        <v>1909</v>
      </c>
      <c r="B228" t="s">
        <v>928</v>
      </c>
      <c r="C228" t="s">
        <v>6390</v>
      </c>
      <c r="D228" t="s">
        <v>79</v>
      </c>
      <c r="E228" t="s">
        <v>6</v>
      </c>
      <c r="F228" t="s">
        <v>35</v>
      </c>
      <c r="G228" t="s">
        <v>2</v>
      </c>
      <c r="H228" t="s">
        <v>16</v>
      </c>
      <c r="I228">
        <v>20112</v>
      </c>
      <c r="J228" t="s">
        <v>11475</v>
      </c>
      <c r="K228" t="s">
        <v>79</v>
      </c>
      <c r="L228" t="s">
        <v>79</v>
      </c>
      <c r="M228" t="s">
        <v>1375</v>
      </c>
      <c r="N228" t="s">
        <v>10509</v>
      </c>
      <c r="O228" t="s">
        <v>13535</v>
      </c>
      <c r="P228">
        <v>24401598</v>
      </c>
      <c r="Q228">
        <v>24401598</v>
      </c>
      <c r="R228" t="s">
        <v>14453</v>
      </c>
      <c r="S228">
        <v>24401598</v>
      </c>
      <c r="T228" t="s">
        <v>14447</v>
      </c>
      <c r="U228">
        <v>24434942</v>
      </c>
      <c r="V228" t="s">
        <v>32</v>
      </c>
      <c r="W228" t="s">
        <v>1908</v>
      </c>
      <c r="X228" t="s">
        <v>16282</v>
      </c>
      <c r="Y228" t="s">
        <v>6390</v>
      </c>
    </row>
    <row r="229" spans="1:25" x14ac:dyDescent="0.25">
      <c r="A229" t="s">
        <v>1913</v>
      </c>
      <c r="B229" t="s">
        <v>932</v>
      </c>
      <c r="C229" t="s">
        <v>1892</v>
      </c>
      <c r="D229" t="s">
        <v>79</v>
      </c>
      <c r="E229" t="s">
        <v>6</v>
      </c>
      <c r="F229" t="s">
        <v>35</v>
      </c>
      <c r="G229" t="s">
        <v>2</v>
      </c>
      <c r="H229" t="s">
        <v>15</v>
      </c>
      <c r="I229">
        <v>20111</v>
      </c>
      <c r="J229" t="s">
        <v>12747</v>
      </c>
      <c r="K229" t="s">
        <v>79</v>
      </c>
      <c r="L229" t="s">
        <v>79</v>
      </c>
      <c r="M229" t="s">
        <v>1892</v>
      </c>
      <c r="N229" t="s">
        <v>1892</v>
      </c>
      <c r="O229" t="s">
        <v>13535</v>
      </c>
      <c r="P229">
        <v>24877160</v>
      </c>
      <c r="Q229">
        <v>24876412</v>
      </c>
      <c r="R229" t="s">
        <v>12429</v>
      </c>
      <c r="S229">
        <v>24876412</v>
      </c>
      <c r="T229" t="s">
        <v>14447</v>
      </c>
      <c r="U229">
        <v>24434942</v>
      </c>
      <c r="V229" t="s">
        <v>32</v>
      </c>
      <c r="W229" t="s">
        <v>1912</v>
      </c>
      <c r="X229" t="s">
        <v>16283</v>
      </c>
      <c r="Y229" t="s">
        <v>1892</v>
      </c>
    </row>
    <row r="230" spans="1:25" x14ac:dyDescent="0.25">
      <c r="A230" t="s">
        <v>1966</v>
      </c>
      <c r="B230" t="s">
        <v>935</v>
      </c>
      <c r="C230" t="s">
        <v>605</v>
      </c>
      <c r="D230" t="s">
        <v>79</v>
      </c>
      <c r="E230" t="s">
        <v>12</v>
      </c>
      <c r="F230" t="s">
        <v>35</v>
      </c>
      <c r="G230" t="s">
        <v>4</v>
      </c>
      <c r="H230" t="s">
        <v>2</v>
      </c>
      <c r="I230">
        <v>20301</v>
      </c>
      <c r="J230" t="s">
        <v>11407</v>
      </c>
      <c r="K230" t="s">
        <v>79</v>
      </c>
      <c r="L230" t="s">
        <v>10510</v>
      </c>
      <c r="M230" t="s">
        <v>10510</v>
      </c>
      <c r="N230" t="s">
        <v>10510</v>
      </c>
      <c r="O230" t="s">
        <v>7832</v>
      </c>
      <c r="P230">
        <v>24942422</v>
      </c>
      <c r="Q230">
        <v>24942344</v>
      </c>
      <c r="R230" t="s">
        <v>12890</v>
      </c>
      <c r="S230">
        <v>24942422</v>
      </c>
      <c r="T230" t="s">
        <v>5768</v>
      </c>
      <c r="U230">
        <v>24948687</v>
      </c>
      <c r="V230" t="s">
        <v>32</v>
      </c>
      <c r="W230" t="s">
        <v>7407</v>
      </c>
      <c r="X230" t="s">
        <v>16284</v>
      </c>
      <c r="Y230" t="s">
        <v>605</v>
      </c>
    </row>
    <row r="231" spans="1:25" x14ac:dyDescent="0.25">
      <c r="A231" t="s">
        <v>1959</v>
      </c>
      <c r="B231" t="s">
        <v>941</v>
      </c>
      <c r="C231" t="s">
        <v>1960</v>
      </c>
      <c r="D231" t="s">
        <v>79</v>
      </c>
      <c r="E231" t="s">
        <v>7</v>
      </c>
      <c r="F231" t="s">
        <v>35</v>
      </c>
      <c r="G231" t="s">
        <v>4</v>
      </c>
      <c r="H231" t="s">
        <v>5</v>
      </c>
      <c r="I231">
        <v>20304</v>
      </c>
      <c r="J231" t="s">
        <v>11485</v>
      </c>
      <c r="K231" t="s">
        <v>79</v>
      </c>
      <c r="L231" t="s">
        <v>10510</v>
      </c>
      <c r="M231" t="s">
        <v>1934</v>
      </c>
      <c r="N231" t="s">
        <v>10511</v>
      </c>
      <c r="O231" t="s">
        <v>13535</v>
      </c>
      <c r="P231">
        <v>24441104</v>
      </c>
      <c r="Q231">
        <v>24441104</v>
      </c>
      <c r="R231" t="s">
        <v>14454</v>
      </c>
      <c r="S231">
        <v>24441104</v>
      </c>
      <c r="T231" t="s">
        <v>15427</v>
      </c>
      <c r="U231">
        <v>24448039</v>
      </c>
      <c r="V231" t="s">
        <v>32</v>
      </c>
      <c r="W231" t="s">
        <v>7408</v>
      </c>
      <c r="X231" t="s">
        <v>16285</v>
      </c>
      <c r="Y231" t="s">
        <v>1960</v>
      </c>
    </row>
    <row r="232" spans="1:25" x14ac:dyDescent="0.25">
      <c r="A232" t="s">
        <v>1931</v>
      </c>
      <c r="B232" t="s">
        <v>946</v>
      </c>
      <c r="C232" t="s">
        <v>12891</v>
      </c>
      <c r="D232" t="s">
        <v>79</v>
      </c>
      <c r="E232" t="s">
        <v>12</v>
      </c>
      <c r="F232" t="s">
        <v>35</v>
      </c>
      <c r="G232" t="s">
        <v>4</v>
      </c>
      <c r="H232" t="s">
        <v>8</v>
      </c>
      <c r="I232">
        <v>20307</v>
      </c>
      <c r="J232" t="s">
        <v>11488</v>
      </c>
      <c r="K232" t="s">
        <v>79</v>
      </c>
      <c r="L232" t="s">
        <v>10510</v>
      </c>
      <c r="M232" t="s">
        <v>1941</v>
      </c>
      <c r="N232" t="s">
        <v>10512</v>
      </c>
      <c r="O232" t="s">
        <v>13535</v>
      </c>
      <c r="P232">
        <v>24443493</v>
      </c>
      <c r="Q232">
        <v>24443493</v>
      </c>
      <c r="R232" t="s">
        <v>12284</v>
      </c>
      <c r="S232">
        <v>24443493</v>
      </c>
      <c r="T232" t="s">
        <v>5768</v>
      </c>
      <c r="U232">
        <v>24948687</v>
      </c>
      <c r="V232" t="s">
        <v>32</v>
      </c>
      <c r="W232" t="s">
        <v>7410</v>
      </c>
      <c r="X232" t="s">
        <v>16286</v>
      </c>
      <c r="Y232" t="s">
        <v>12891</v>
      </c>
    </row>
    <row r="233" spans="1:25" x14ac:dyDescent="0.25">
      <c r="A233" t="s">
        <v>1933</v>
      </c>
      <c r="B233" t="s">
        <v>950</v>
      </c>
      <c r="C233" t="s">
        <v>13746</v>
      </c>
      <c r="D233" t="s">
        <v>79</v>
      </c>
      <c r="E233" t="s">
        <v>7</v>
      </c>
      <c r="F233" t="s">
        <v>35</v>
      </c>
      <c r="G233" t="s">
        <v>4</v>
      </c>
      <c r="H233" t="s">
        <v>5</v>
      </c>
      <c r="I233">
        <v>20304</v>
      </c>
      <c r="J233" t="s">
        <v>11485</v>
      </c>
      <c r="K233" t="s">
        <v>79</v>
      </c>
      <c r="L233" t="s">
        <v>10510</v>
      </c>
      <c r="M233" t="s">
        <v>1934</v>
      </c>
      <c r="N233" t="s">
        <v>1844</v>
      </c>
      <c r="O233" t="s">
        <v>13535</v>
      </c>
      <c r="P233">
        <v>24955191</v>
      </c>
      <c r="Q233">
        <v>24955191</v>
      </c>
      <c r="R233" t="s">
        <v>11781</v>
      </c>
      <c r="S233">
        <v>86655884</v>
      </c>
      <c r="T233" t="s">
        <v>15427</v>
      </c>
      <c r="U233">
        <v>24941124</v>
      </c>
      <c r="V233" t="s">
        <v>32</v>
      </c>
      <c r="W233" t="s">
        <v>922</v>
      </c>
      <c r="X233" t="s">
        <v>16287</v>
      </c>
      <c r="Y233" t="s">
        <v>13746</v>
      </c>
    </row>
    <row r="234" spans="1:25" x14ac:dyDescent="0.25">
      <c r="A234" t="s">
        <v>1944</v>
      </c>
      <c r="B234" t="s">
        <v>955</v>
      </c>
      <c r="C234" t="s">
        <v>1945</v>
      </c>
      <c r="D234" t="s">
        <v>79</v>
      </c>
      <c r="E234" t="s">
        <v>7</v>
      </c>
      <c r="F234" t="s">
        <v>35</v>
      </c>
      <c r="G234" t="s">
        <v>4</v>
      </c>
      <c r="H234" t="s">
        <v>3</v>
      </c>
      <c r="I234">
        <v>20302</v>
      </c>
      <c r="J234" t="s">
        <v>11445</v>
      </c>
      <c r="K234" t="s">
        <v>79</v>
      </c>
      <c r="L234" t="s">
        <v>10510</v>
      </c>
      <c r="M234" t="s">
        <v>239</v>
      </c>
      <c r="N234" t="s">
        <v>9196</v>
      </c>
      <c r="O234" t="s">
        <v>13535</v>
      </c>
      <c r="P234">
        <v>24941614</v>
      </c>
      <c r="Q234">
        <v>24941614</v>
      </c>
      <c r="R234" t="s">
        <v>12267</v>
      </c>
      <c r="S234">
        <v>24941614</v>
      </c>
      <c r="T234" t="s">
        <v>15427</v>
      </c>
      <c r="U234">
        <v>20411067</v>
      </c>
      <c r="V234" t="s">
        <v>32</v>
      </c>
      <c r="W234" t="s">
        <v>1943</v>
      </c>
      <c r="X234" t="s">
        <v>16288</v>
      </c>
      <c r="Y234" t="s">
        <v>1945</v>
      </c>
    </row>
    <row r="235" spans="1:25" x14ac:dyDescent="0.25">
      <c r="A235" t="s">
        <v>1972</v>
      </c>
      <c r="B235" t="s">
        <v>959</v>
      </c>
      <c r="C235" t="s">
        <v>1973</v>
      </c>
      <c r="D235" t="s">
        <v>79</v>
      </c>
      <c r="E235" t="s">
        <v>7</v>
      </c>
      <c r="F235" t="s">
        <v>35</v>
      </c>
      <c r="G235" t="s">
        <v>4</v>
      </c>
      <c r="H235" t="s">
        <v>2</v>
      </c>
      <c r="I235">
        <v>20301</v>
      </c>
      <c r="J235" t="s">
        <v>11407</v>
      </c>
      <c r="K235" t="s">
        <v>79</v>
      </c>
      <c r="L235" t="s">
        <v>10510</v>
      </c>
      <c r="M235" t="s">
        <v>10510</v>
      </c>
      <c r="N235" t="s">
        <v>10513</v>
      </c>
      <c r="O235" t="s">
        <v>13535</v>
      </c>
      <c r="P235">
        <v>24445247</v>
      </c>
      <c r="Q235">
        <v>24445247</v>
      </c>
      <c r="R235" t="s">
        <v>1946</v>
      </c>
      <c r="S235">
        <v>24445247</v>
      </c>
      <c r="T235" t="s">
        <v>15427</v>
      </c>
      <c r="U235">
        <v>24941124</v>
      </c>
      <c r="V235" t="s">
        <v>32</v>
      </c>
      <c r="W235" t="s">
        <v>804</v>
      </c>
      <c r="X235" t="s">
        <v>16289</v>
      </c>
      <c r="Y235" t="s">
        <v>1973</v>
      </c>
    </row>
    <row r="236" spans="1:25" x14ac:dyDescent="0.25">
      <c r="A236" t="s">
        <v>1948</v>
      </c>
      <c r="B236" t="s">
        <v>963</v>
      </c>
      <c r="C236" t="s">
        <v>1949</v>
      </c>
      <c r="D236" t="s">
        <v>79</v>
      </c>
      <c r="E236" t="s">
        <v>12</v>
      </c>
      <c r="F236" t="s">
        <v>35</v>
      </c>
      <c r="G236" t="s">
        <v>4</v>
      </c>
      <c r="H236" t="s">
        <v>8</v>
      </c>
      <c r="I236">
        <v>20307</v>
      </c>
      <c r="J236" t="s">
        <v>11488</v>
      </c>
      <c r="K236" t="s">
        <v>79</v>
      </c>
      <c r="L236" t="s">
        <v>10510</v>
      </c>
      <c r="M236" t="s">
        <v>1941</v>
      </c>
      <c r="N236" t="s">
        <v>10514</v>
      </c>
      <c r="O236" t="s">
        <v>13535</v>
      </c>
      <c r="P236">
        <v>24944812</v>
      </c>
      <c r="Q236">
        <v>24944812</v>
      </c>
      <c r="R236" t="s">
        <v>8658</v>
      </c>
      <c r="S236">
        <v>83106236</v>
      </c>
      <c r="T236" t="s">
        <v>5768</v>
      </c>
      <c r="U236">
        <v>24948687</v>
      </c>
      <c r="V236" t="s">
        <v>32</v>
      </c>
      <c r="W236" t="s">
        <v>1947</v>
      </c>
      <c r="X236" t="s">
        <v>16290</v>
      </c>
      <c r="Y236" t="s">
        <v>1949</v>
      </c>
    </row>
    <row r="237" spans="1:25" x14ac:dyDescent="0.25">
      <c r="A237" t="s">
        <v>1940</v>
      </c>
      <c r="B237" t="s">
        <v>243</v>
      </c>
      <c r="C237" t="s">
        <v>1941</v>
      </c>
      <c r="D237" t="s">
        <v>79</v>
      </c>
      <c r="E237" t="s">
        <v>12</v>
      </c>
      <c r="F237" t="s">
        <v>35</v>
      </c>
      <c r="G237" t="s">
        <v>4</v>
      </c>
      <c r="H237" t="s">
        <v>8</v>
      </c>
      <c r="I237">
        <v>20307</v>
      </c>
      <c r="J237" t="s">
        <v>11488</v>
      </c>
      <c r="K237" t="s">
        <v>79</v>
      </c>
      <c r="L237" t="s">
        <v>10510</v>
      </c>
      <c r="M237" t="s">
        <v>1941</v>
      </c>
      <c r="N237" t="s">
        <v>1941</v>
      </c>
      <c r="O237" t="s">
        <v>13535</v>
      </c>
      <c r="P237">
        <v>24441047</v>
      </c>
      <c r="Q237">
        <v>24441047</v>
      </c>
      <c r="R237" t="s">
        <v>13745</v>
      </c>
      <c r="S237">
        <v>88700941</v>
      </c>
      <c r="T237" t="s">
        <v>5768</v>
      </c>
      <c r="U237">
        <v>88490885</v>
      </c>
      <c r="V237" t="s">
        <v>32</v>
      </c>
      <c r="W237" t="s">
        <v>1939</v>
      </c>
      <c r="X237" t="s">
        <v>16291</v>
      </c>
      <c r="Y237" t="s">
        <v>1941</v>
      </c>
    </row>
    <row r="238" spans="1:25" x14ac:dyDescent="0.25">
      <c r="A238" t="s">
        <v>1954</v>
      </c>
      <c r="B238" t="s">
        <v>582</v>
      </c>
      <c r="C238" t="s">
        <v>1955</v>
      </c>
      <c r="D238" t="s">
        <v>79</v>
      </c>
      <c r="E238" t="s">
        <v>12</v>
      </c>
      <c r="F238" t="s">
        <v>35</v>
      </c>
      <c r="G238" t="s">
        <v>4</v>
      </c>
      <c r="H238" t="s">
        <v>2</v>
      </c>
      <c r="I238">
        <v>20301</v>
      </c>
      <c r="J238" t="s">
        <v>11407</v>
      </c>
      <c r="K238" t="s">
        <v>79</v>
      </c>
      <c r="L238" t="s">
        <v>10510</v>
      </c>
      <c r="M238" t="s">
        <v>10510</v>
      </c>
      <c r="N238" t="s">
        <v>10515</v>
      </c>
      <c r="O238" t="s">
        <v>13535</v>
      </c>
      <c r="P238">
        <v>24943303</v>
      </c>
      <c r="Q238">
        <v>24943303</v>
      </c>
      <c r="R238" t="s">
        <v>12892</v>
      </c>
      <c r="S238">
        <v>88871675</v>
      </c>
      <c r="T238" t="s">
        <v>15428</v>
      </c>
      <c r="U238">
        <v>24948687</v>
      </c>
      <c r="V238" t="s">
        <v>32</v>
      </c>
      <c r="W238" t="s">
        <v>1953</v>
      </c>
      <c r="X238" t="s">
        <v>16292</v>
      </c>
      <c r="Y238" t="s">
        <v>1955</v>
      </c>
    </row>
    <row r="239" spans="1:25" x14ac:dyDescent="0.25">
      <c r="A239" t="s">
        <v>1968</v>
      </c>
      <c r="B239" t="s">
        <v>971</v>
      </c>
      <c r="C239" t="s">
        <v>7809</v>
      </c>
      <c r="D239" t="s">
        <v>79</v>
      </c>
      <c r="E239" t="s">
        <v>12</v>
      </c>
      <c r="F239" t="s">
        <v>35</v>
      </c>
      <c r="G239" t="s">
        <v>4</v>
      </c>
      <c r="H239" t="s">
        <v>8</v>
      </c>
      <c r="I239">
        <v>20307</v>
      </c>
      <c r="J239" t="s">
        <v>11488</v>
      </c>
      <c r="K239" t="s">
        <v>79</v>
      </c>
      <c r="L239" t="s">
        <v>10510</v>
      </c>
      <c r="M239" t="s">
        <v>1941</v>
      </c>
      <c r="N239" t="s">
        <v>10516</v>
      </c>
      <c r="O239" t="s">
        <v>13535</v>
      </c>
      <c r="P239">
        <v>24947013</v>
      </c>
      <c r="Q239">
        <v>24947013</v>
      </c>
      <c r="R239" t="s">
        <v>12270</v>
      </c>
      <c r="S239">
        <v>24947013</v>
      </c>
      <c r="T239" t="s">
        <v>5768</v>
      </c>
      <c r="U239">
        <v>24948687</v>
      </c>
      <c r="V239" t="s">
        <v>32</v>
      </c>
      <c r="W239" t="s">
        <v>1967</v>
      </c>
      <c r="X239" t="s">
        <v>16293</v>
      </c>
      <c r="Y239" t="s">
        <v>7809</v>
      </c>
    </row>
    <row r="240" spans="1:25" x14ac:dyDescent="0.25">
      <c r="A240" t="s">
        <v>1970</v>
      </c>
      <c r="B240" t="s">
        <v>975</v>
      </c>
      <c r="C240" t="s">
        <v>1971</v>
      </c>
      <c r="D240" t="s">
        <v>79</v>
      </c>
      <c r="E240" t="s">
        <v>7</v>
      </c>
      <c r="F240" t="s">
        <v>35</v>
      </c>
      <c r="G240" t="s">
        <v>4</v>
      </c>
      <c r="H240" t="s">
        <v>5</v>
      </c>
      <c r="I240">
        <v>20304</v>
      </c>
      <c r="J240" t="s">
        <v>11485</v>
      </c>
      <c r="K240" t="s">
        <v>79</v>
      </c>
      <c r="L240" t="s">
        <v>10510</v>
      </c>
      <c r="M240" t="s">
        <v>1934</v>
      </c>
      <c r="N240" t="s">
        <v>1934</v>
      </c>
      <c r="O240" t="s">
        <v>13535</v>
      </c>
      <c r="P240">
        <v>21006458</v>
      </c>
      <c r="Q240" t="s">
        <v>15386</v>
      </c>
      <c r="R240" t="s">
        <v>7717</v>
      </c>
      <c r="S240">
        <v>21006458</v>
      </c>
      <c r="T240" t="s">
        <v>15427</v>
      </c>
      <c r="U240">
        <v>24941124</v>
      </c>
      <c r="V240" t="s">
        <v>32</v>
      </c>
      <c r="W240" t="s">
        <v>7419</v>
      </c>
      <c r="X240" t="s">
        <v>16294</v>
      </c>
      <c r="Y240" t="s">
        <v>1971</v>
      </c>
    </row>
    <row r="241" spans="1:25" x14ac:dyDescent="0.25">
      <c r="A241" t="s">
        <v>6185</v>
      </c>
      <c r="B241" t="s">
        <v>980</v>
      </c>
      <c r="C241" t="s">
        <v>6458</v>
      </c>
      <c r="D241" t="s">
        <v>79</v>
      </c>
      <c r="E241" t="s">
        <v>12</v>
      </c>
      <c r="F241" t="s">
        <v>35</v>
      </c>
      <c r="G241" t="s">
        <v>4</v>
      </c>
      <c r="H241" t="s">
        <v>2</v>
      </c>
      <c r="I241">
        <v>20301</v>
      </c>
      <c r="J241" t="s">
        <v>11407</v>
      </c>
      <c r="K241" t="s">
        <v>79</v>
      </c>
      <c r="L241" t="s">
        <v>10510</v>
      </c>
      <c r="M241" t="s">
        <v>10510</v>
      </c>
      <c r="N241" t="s">
        <v>10510</v>
      </c>
      <c r="O241" t="s">
        <v>13535</v>
      </c>
      <c r="P241">
        <v>24441153</v>
      </c>
      <c r="Q241">
        <v>24441153</v>
      </c>
      <c r="R241" t="s">
        <v>10035</v>
      </c>
      <c r="S241">
        <v>88891555</v>
      </c>
      <c r="T241" t="s">
        <v>5768</v>
      </c>
      <c r="U241">
        <v>24948687</v>
      </c>
      <c r="V241" t="s">
        <v>35</v>
      </c>
      <c r="W241" t="s">
        <v>12230</v>
      </c>
    </row>
    <row r="242" spans="1:25" x14ac:dyDescent="0.25">
      <c r="A242" t="s">
        <v>2008</v>
      </c>
      <c r="B242" t="s">
        <v>982</v>
      </c>
      <c r="C242" t="s">
        <v>12893</v>
      </c>
      <c r="D242" t="s">
        <v>79</v>
      </c>
      <c r="E242" t="s">
        <v>12</v>
      </c>
      <c r="F242" t="s">
        <v>35</v>
      </c>
      <c r="G242" t="s">
        <v>4</v>
      </c>
      <c r="H242" t="s">
        <v>4</v>
      </c>
      <c r="I242">
        <v>20303</v>
      </c>
      <c r="J242" t="s">
        <v>12763</v>
      </c>
      <c r="K242" t="s">
        <v>79</v>
      </c>
      <c r="L242" t="s">
        <v>10510</v>
      </c>
      <c r="M242" t="s">
        <v>33</v>
      </c>
      <c r="N242" t="s">
        <v>10517</v>
      </c>
      <c r="O242" t="s">
        <v>13535</v>
      </c>
      <c r="P242">
        <v>24441051</v>
      </c>
      <c r="Q242">
        <v>24441051</v>
      </c>
      <c r="R242" t="s">
        <v>2009</v>
      </c>
      <c r="S242">
        <v>24441051</v>
      </c>
      <c r="T242" t="s">
        <v>5768</v>
      </c>
      <c r="U242">
        <v>24948687</v>
      </c>
      <c r="V242" t="s">
        <v>32</v>
      </c>
      <c r="W242" t="s">
        <v>2007</v>
      </c>
      <c r="X242" t="s">
        <v>16295</v>
      </c>
      <c r="Y242" t="s">
        <v>12893</v>
      </c>
    </row>
    <row r="243" spans="1:25" x14ac:dyDescent="0.25">
      <c r="A243" t="s">
        <v>6186</v>
      </c>
      <c r="B243" t="s">
        <v>986</v>
      </c>
      <c r="C243" t="s">
        <v>6391</v>
      </c>
      <c r="D243" t="s">
        <v>79</v>
      </c>
      <c r="E243" t="s">
        <v>8</v>
      </c>
      <c r="F243" t="s">
        <v>35</v>
      </c>
      <c r="G243" t="s">
        <v>10</v>
      </c>
      <c r="H243" t="s">
        <v>2</v>
      </c>
      <c r="I243">
        <v>20801</v>
      </c>
      <c r="J243" t="s">
        <v>12661</v>
      </c>
      <c r="K243" t="s">
        <v>79</v>
      </c>
      <c r="L243" t="s">
        <v>10473</v>
      </c>
      <c r="M243" t="s">
        <v>590</v>
      </c>
      <c r="N243" t="s">
        <v>590</v>
      </c>
      <c r="O243" t="s">
        <v>13535</v>
      </c>
      <c r="P243">
        <v>24486836</v>
      </c>
      <c r="Q243">
        <v>24486836</v>
      </c>
      <c r="R243" t="s">
        <v>14455</v>
      </c>
      <c r="S243">
        <v>61140475</v>
      </c>
      <c r="T243" t="s">
        <v>9212</v>
      </c>
      <c r="U243">
        <v>24485212</v>
      </c>
      <c r="V243" t="s">
        <v>35</v>
      </c>
      <c r="W243" t="s">
        <v>12230</v>
      </c>
    </row>
    <row r="244" spans="1:25" x14ac:dyDescent="0.25">
      <c r="A244" t="s">
        <v>1981</v>
      </c>
      <c r="B244" t="s">
        <v>988</v>
      </c>
      <c r="C244" t="s">
        <v>1982</v>
      </c>
      <c r="D244" t="s">
        <v>79</v>
      </c>
      <c r="E244" t="s">
        <v>8</v>
      </c>
      <c r="F244" t="s">
        <v>35</v>
      </c>
      <c r="G244" t="s">
        <v>10</v>
      </c>
      <c r="H244" t="s">
        <v>4</v>
      </c>
      <c r="I244">
        <v>20803</v>
      </c>
      <c r="J244" t="s">
        <v>12778</v>
      </c>
      <c r="K244" t="s">
        <v>79</v>
      </c>
      <c r="L244" t="s">
        <v>10473</v>
      </c>
      <c r="M244" t="s">
        <v>143</v>
      </c>
      <c r="N244" t="s">
        <v>143</v>
      </c>
      <c r="O244" t="s">
        <v>13535</v>
      </c>
      <c r="P244">
        <v>24480397</v>
      </c>
      <c r="Q244" t="s">
        <v>15386</v>
      </c>
      <c r="R244" t="s">
        <v>9892</v>
      </c>
      <c r="S244">
        <v>24480397</v>
      </c>
      <c r="T244" t="s">
        <v>9212</v>
      </c>
      <c r="U244">
        <v>24485212</v>
      </c>
      <c r="V244" t="s">
        <v>32</v>
      </c>
      <c r="W244" t="s">
        <v>145</v>
      </c>
      <c r="X244" t="s">
        <v>16296</v>
      </c>
      <c r="Y244" t="s">
        <v>1982</v>
      </c>
    </row>
    <row r="245" spans="1:25" x14ac:dyDescent="0.25">
      <c r="A245" t="s">
        <v>1983</v>
      </c>
      <c r="B245" t="s">
        <v>530</v>
      </c>
      <c r="C245" t="s">
        <v>1984</v>
      </c>
      <c r="D245" t="s">
        <v>79</v>
      </c>
      <c r="E245" t="s">
        <v>12</v>
      </c>
      <c r="F245" t="s">
        <v>35</v>
      </c>
      <c r="G245" t="s">
        <v>4</v>
      </c>
      <c r="H245" t="s">
        <v>4</v>
      </c>
      <c r="I245">
        <v>20303</v>
      </c>
      <c r="J245" t="s">
        <v>12763</v>
      </c>
      <c r="K245" t="s">
        <v>79</v>
      </c>
      <c r="L245" t="s">
        <v>10510</v>
      </c>
      <c r="M245" t="s">
        <v>33</v>
      </c>
      <c r="N245" t="s">
        <v>1984</v>
      </c>
      <c r="O245" t="s">
        <v>13535</v>
      </c>
      <c r="P245">
        <v>24941317</v>
      </c>
      <c r="Q245">
        <v>24941317</v>
      </c>
      <c r="R245" t="s">
        <v>13857</v>
      </c>
      <c r="S245">
        <v>24941317</v>
      </c>
      <c r="T245" t="s">
        <v>5768</v>
      </c>
      <c r="U245">
        <v>24948687</v>
      </c>
      <c r="V245" t="s">
        <v>32</v>
      </c>
      <c r="W245" t="s">
        <v>169</v>
      </c>
      <c r="X245" t="s">
        <v>16297</v>
      </c>
      <c r="Y245" t="s">
        <v>1984</v>
      </c>
    </row>
    <row r="246" spans="1:25" x14ac:dyDescent="0.25">
      <c r="A246" t="s">
        <v>2032</v>
      </c>
      <c r="B246" t="s">
        <v>148</v>
      </c>
      <c r="C246" t="s">
        <v>2033</v>
      </c>
      <c r="D246" t="s">
        <v>79</v>
      </c>
      <c r="E246" t="s">
        <v>11</v>
      </c>
      <c r="F246" t="s">
        <v>35</v>
      </c>
      <c r="G246" t="s">
        <v>11</v>
      </c>
      <c r="H246" t="s">
        <v>5</v>
      </c>
      <c r="I246">
        <v>20904</v>
      </c>
      <c r="J246" t="s">
        <v>11518</v>
      </c>
      <c r="K246" t="s">
        <v>79</v>
      </c>
      <c r="L246" t="s">
        <v>11351</v>
      </c>
      <c r="M246" t="s">
        <v>10518</v>
      </c>
      <c r="N246" t="s">
        <v>10518</v>
      </c>
      <c r="O246" t="s">
        <v>13535</v>
      </c>
      <c r="P246">
        <v>47025685</v>
      </c>
      <c r="Q246" t="s">
        <v>15386</v>
      </c>
      <c r="R246" t="s">
        <v>9889</v>
      </c>
      <c r="S246">
        <v>47025685</v>
      </c>
      <c r="T246" t="s">
        <v>15429</v>
      </c>
      <c r="U246">
        <v>24289926</v>
      </c>
      <c r="V246" t="s">
        <v>32</v>
      </c>
      <c r="W246" t="s">
        <v>7414</v>
      </c>
      <c r="X246" t="s">
        <v>16298</v>
      </c>
      <c r="Y246" t="s">
        <v>2033</v>
      </c>
    </row>
    <row r="247" spans="1:25" x14ac:dyDescent="0.25">
      <c r="A247" t="s">
        <v>2048</v>
      </c>
      <c r="B247" t="s">
        <v>253</v>
      </c>
      <c r="C247" t="s">
        <v>2049</v>
      </c>
      <c r="D247" t="s">
        <v>79</v>
      </c>
      <c r="E247" t="s">
        <v>11</v>
      </c>
      <c r="F247" t="s">
        <v>35</v>
      </c>
      <c r="G247" t="s">
        <v>11</v>
      </c>
      <c r="H247" t="s">
        <v>4</v>
      </c>
      <c r="I247">
        <v>20903</v>
      </c>
      <c r="J247" t="s">
        <v>15430</v>
      </c>
      <c r="K247" t="s">
        <v>79</v>
      </c>
      <c r="L247" t="s">
        <v>11351</v>
      </c>
      <c r="M247" t="s">
        <v>2049</v>
      </c>
      <c r="N247" t="s">
        <v>2049</v>
      </c>
      <c r="O247" t="s">
        <v>13535</v>
      </c>
      <c r="P247">
        <v>24289746</v>
      </c>
      <c r="Q247">
        <v>24289746</v>
      </c>
      <c r="R247" t="s">
        <v>8705</v>
      </c>
      <c r="S247">
        <v>24289746</v>
      </c>
      <c r="T247" t="s">
        <v>15429</v>
      </c>
      <c r="U247">
        <v>24289926</v>
      </c>
      <c r="V247" t="s">
        <v>32</v>
      </c>
      <c r="W247" t="s">
        <v>7415</v>
      </c>
      <c r="X247" t="s">
        <v>16299</v>
      </c>
      <c r="Y247" t="s">
        <v>2049</v>
      </c>
    </row>
    <row r="248" spans="1:25" x14ac:dyDescent="0.25">
      <c r="A248" t="s">
        <v>2086</v>
      </c>
      <c r="B248" t="s">
        <v>337</v>
      </c>
      <c r="C248" t="s">
        <v>2087</v>
      </c>
      <c r="D248" t="s">
        <v>79</v>
      </c>
      <c r="E248" t="s">
        <v>11</v>
      </c>
      <c r="F248" t="s">
        <v>35</v>
      </c>
      <c r="G248" t="s">
        <v>11</v>
      </c>
      <c r="H248" t="s">
        <v>3</v>
      </c>
      <c r="I248">
        <v>20902</v>
      </c>
      <c r="J248" t="s">
        <v>11463</v>
      </c>
      <c r="K248" t="s">
        <v>79</v>
      </c>
      <c r="L248" t="s">
        <v>11351</v>
      </c>
      <c r="M248" t="s">
        <v>14456</v>
      </c>
      <c r="N248" t="s">
        <v>10519</v>
      </c>
      <c r="O248" t="s">
        <v>13535</v>
      </c>
      <c r="P248">
        <v>24289774</v>
      </c>
      <c r="Q248">
        <v>24283362</v>
      </c>
      <c r="R248" t="s">
        <v>14457</v>
      </c>
      <c r="S248">
        <v>88235367</v>
      </c>
      <c r="T248" t="s">
        <v>15429</v>
      </c>
      <c r="U248">
        <v>24289926</v>
      </c>
      <c r="V248" t="s">
        <v>32</v>
      </c>
      <c r="W248" t="s">
        <v>7417</v>
      </c>
      <c r="X248" t="s">
        <v>16300</v>
      </c>
      <c r="Y248" t="s">
        <v>2087</v>
      </c>
    </row>
    <row r="249" spans="1:25" x14ac:dyDescent="0.25">
      <c r="A249" t="s">
        <v>6187</v>
      </c>
      <c r="B249" t="s">
        <v>999</v>
      </c>
      <c r="C249" t="s">
        <v>12894</v>
      </c>
      <c r="D249" t="s">
        <v>79</v>
      </c>
      <c r="E249" t="s">
        <v>11</v>
      </c>
      <c r="F249" t="s">
        <v>35</v>
      </c>
      <c r="G249" t="s">
        <v>11</v>
      </c>
      <c r="H249" t="s">
        <v>2</v>
      </c>
      <c r="I249">
        <v>20901</v>
      </c>
      <c r="J249" t="s">
        <v>11430</v>
      </c>
      <c r="K249" t="s">
        <v>79</v>
      </c>
      <c r="L249" t="s">
        <v>11351</v>
      </c>
      <c r="M249" t="s">
        <v>11351</v>
      </c>
      <c r="N249" t="s">
        <v>10520</v>
      </c>
      <c r="O249" t="s">
        <v>13535</v>
      </c>
      <c r="P249">
        <v>24287704</v>
      </c>
      <c r="Q249" t="s">
        <v>15386</v>
      </c>
      <c r="R249" t="s">
        <v>11962</v>
      </c>
      <c r="S249">
        <v>24287704</v>
      </c>
      <c r="T249" t="s">
        <v>15429</v>
      </c>
      <c r="U249">
        <v>24289926</v>
      </c>
      <c r="V249" t="s">
        <v>35</v>
      </c>
      <c r="W249" t="s">
        <v>12230</v>
      </c>
    </row>
    <row r="250" spans="1:25" x14ac:dyDescent="0.25">
      <c r="A250" t="s">
        <v>2077</v>
      </c>
      <c r="B250" t="s">
        <v>6246</v>
      </c>
      <c r="C250" t="s">
        <v>2078</v>
      </c>
      <c r="D250" t="s">
        <v>79</v>
      </c>
      <c r="E250" t="s">
        <v>11</v>
      </c>
      <c r="F250" t="s">
        <v>35</v>
      </c>
      <c r="G250" t="s">
        <v>5</v>
      </c>
      <c r="H250" t="s">
        <v>2</v>
      </c>
      <c r="I250">
        <v>20401</v>
      </c>
      <c r="J250" t="s">
        <v>11412</v>
      </c>
      <c r="K250" t="s">
        <v>79</v>
      </c>
      <c r="L250" t="s">
        <v>10521</v>
      </c>
      <c r="M250" t="s">
        <v>10521</v>
      </c>
      <c r="N250" t="s">
        <v>10521</v>
      </c>
      <c r="O250" t="s">
        <v>13535</v>
      </c>
      <c r="P250">
        <v>24289122</v>
      </c>
      <c r="Q250">
        <v>24289122</v>
      </c>
      <c r="R250" t="s">
        <v>9301</v>
      </c>
      <c r="S250">
        <v>24289122</v>
      </c>
      <c r="T250" t="s">
        <v>15429</v>
      </c>
      <c r="U250">
        <v>24289926</v>
      </c>
      <c r="V250" t="s">
        <v>32</v>
      </c>
      <c r="W250" t="s">
        <v>2076</v>
      </c>
      <c r="X250" t="s">
        <v>16301</v>
      </c>
      <c r="Y250" t="s">
        <v>2078</v>
      </c>
    </row>
    <row r="251" spans="1:25" x14ac:dyDescent="0.25">
      <c r="A251" t="s">
        <v>2138</v>
      </c>
      <c r="B251" t="s">
        <v>1000</v>
      </c>
      <c r="C251" t="s">
        <v>2139</v>
      </c>
      <c r="D251" t="s">
        <v>79</v>
      </c>
      <c r="E251" t="s">
        <v>10</v>
      </c>
      <c r="F251" t="s">
        <v>35</v>
      </c>
      <c r="G251" t="s">
        <v>6</v>
      </c>
      <c r="H251" t="s">
        <v>2</v>
      </c>
      <c r="I251">
        <v>20501</v>
      </c>
      <c r="J251" t="s">
        <v>11416</v>
      </c>
      <c r="K251" t="s">
        <v>79</v>
      </c>
      <c r="L251" t="s">
        <v>10522</v>
      </c>
      <c r="M251" t="s">
        <v>10522</v>
      </c>
      <c r="N251" t="s">
        <v>10522</v>
      </c>
      <c r="O251" t="s">
        <v>13535</v>
      </c>
      <c r="P251">
        <v>24465330</v>
      </c>
      <c r="Q251">
        <v>24460159</v>
      </c>
      <c r="R251" t="s">
        <v>14520</v>
      </c>
      <c r="S251">
        <v>24465330</v>
      </c>
      <c r="T251" t="s">
        <v>14440</v>
      </c>
      <c r="U251">
        <v>24465922</v>
      </c>
      <c r="V251" t="s">
        <v>32</v>
      </c>
      <c r="W251" t="s">
        <v>2137</v>
      </c>
      <c r="X251" t="s">
        <v>16302</v>
      </c>
      <c r="Y251" t="s">
        <v>2139</v>
      </c>
    </row>
    <row r="252" spans="1:25" x14ac:dyDescent="0.25">
      <c r="A252" t="s">
        <v>2093</v>
      </c>
      <c r="B252" t="s">
        <v>1001</v>
      </c>
      <c r="C252" t="s">
        <v>2094</v>
      </c>
      <c r="D252" t="s">
        <v>79</v>
      </c>
      <c r="E252" t="s">
        <v>10</v>
      </c>
      <c r="F252" t="s">
        <v>35</v>
      </c>
      <c r="G252" t="s">
        <v>6</v>
      </c>
      <c r="H252" t="s">
        <v>6</v>
      </c>
      <c r="I252">
        <v>20505</v>
      </c>
      <c r="J252" t="s">
        <v>12768</v>
      </c>
      <c r="K252" t="s">
        <v>79</v>
      </c>
      <c r="L252" t="s">
        <v>10522</v>
      </c>
      <c r="M252" t="s">
        <v>216</v>
      </c>
      <c r="N252" t="s">
        <v>216</v>
      </c>
      <c r="O252" t="s">
        <v>13535</v>
      </c>
      <c r="P252">
        <v>24467874</v>
      </c>
      <c r="Q252" t="s">
        <v>15386</v>
      </c>
      <c r="R252" t="s">
        <v>14459</v>
      </c>
      <c r="S252">
        <v>24467874</v>
      </c>
      <c r="T252" t="s">
        <v>14440</v>
      </c>
      <c r="U252">
        <v>24465922</v>
      </c>
      <c r="V252" t="s">
        <v>32</v>
      </c>
      <c r="W252" t="s">
        <v>7413</v>
      </c>
      <c r="X252" t="s">
        <v>16303</v>
      </c>
      <c r="Y252" t="s">
        <v>2094</v>
      </c>
    </row>
    <row r="253" spans="1:25" x14ac:dyDescent="0.25">
      <c r="A253" t="s">
        <v>2104</v>
      </c>
      <c r="B253" t="s">
        <v>6247</v>
      </c>
      <c r="C253" t="s">
        <v>2105</v>
      </c>
      <c r="D253" t="s">
        <v>79</v>
      </c>
      <c r="E253" t="s">
        <v>10</v>
      </c>
      <c r="F253" t="s">
        <v>35</v>
      </c>
      <c r="G253" t="s">
        <v>6</v>
      </c>
      <c r="H253" t="s">
        <v>3</v>
      </c>
      <c r="I253">
        <v>20502</v>
      </c>
      <c r="J253" t="s">
        <v>12723</v>
      </c>
      <c r="K253" t="s">
        <v>79</v>
      </c>
      <c r="L253" t="s">
        <v>10522</v>
      </c>
      <c r="M253" t="s">
        <v>2102</v>
      </c>
      <c r="N253" t="s">
        <v>2102</v>
      </c>
      <c r="O253" t="s">
        <v>13535</v>
      </c>
      <c r="P253">
        <v>24467442</v>
      </c>
      <c r="Q253">
        <v>24467442</v>
      </c>
      <c r="R253" t="s">
        <v>7418</v>
      </c>
      <c r="S253">
        <v>88642612</v>
      </c>
      <c r="T253" t="s">
        <v>14440</v>
      </c>
      <c r="U253">
        <v>24465922</v>
      </c>
      <c r="V253" t="s">
        <v>32</v>
      </c>
      <c r="W253" t="s">
        <v>7416</v>
      </c>
      <c r="X253" t="s">
        <v>16304</v>
      </c>
      <c r="Y253" t="s">
        <v>2105</v>
      </c>
    </row>
    <row r="254" spans="1:25" x14ac:dyDescent="0.25">
      <c r="A254" t="s">
        <v>2167</v>
      </c>
      <c r="B254" t="s">
        <v>1003</v>
      </c>
      <c r="C254" t="s">
        <v>9020</v>
      </c>
      <c r="D254" t="s">
        <v>78</v>
      </c>
      <c r="E254" t="s">
        <v>2</v>
      </c>
      <c r="F254" t="s">
        <v>35</v>
      </c>
      <c r="G254" t="s">
        <v>3</v>
      </c>
      <c r="H254" t="s">
        <v>2</v>
      </c>
      <c r="I254">
        <v>20201</v>
      </c>
      <c r="J254" t="s">
        <v>12610</v>
      </c>
      <c r="K254" t="s">
        <v>79</v>
      </c>
      <c r="L254" t="s">
        <v>80</v>
      </c>
      <c r="M254" t="s">
        <v>80</v>
      </c>
      <c r="N254" t="s">
        <v>9197</v>
      </c>
      <c r="O254" t="s">
        <v>7832</v>
      </c>
      <c r="P254">
        <v>24455670</v>
      </c>
      <c r="Q254">
        <v>24456160</v>
      </c>
      <c r="R254" t="s">
        <v>9898</v>
      </c>
      <c r="S254">
        <v>63363682</v>
      </c>
      <c r="T254" t="s">
        <v>14460</v>
      </c>
      <c r="U254">
        <v>24456978</v>
      </c>
      <c r="V254" t="s">
        <v>32</v>
      </c>
      <c r="W254" t="s">
        <v>7422</v>
      </c>
      <c r="X254" t="s">
        <v>16305</v>
      </c>
      <c r="Y254" t="s">
        <v>9020</v>
      </c>
    </row>
    <row r="255" spans="1:25" x14ac:dyDescent="0.25">
      <c r="A255" t="s">
        <v>6188</v>
      </c>
      <c r="B255" t="s">
        <v>6248</v>
      </c>
      <c r="C255" t="s">
        <v>9021</v>
      </c>
      <c r="D255" t="s">
        <v>78</v>
      </c>
      <c r="E255" t="s">
        <v>2</v>
      </c>
      <c r="F255" t="s">
        <v>35</v>
      </c>
      <c r="G255" t="s">
        <v>3</v>
      </c>
      <c r="H255" t="s">
        <v>2</v>
      </c>
      <c r="I255">
        <v>20201</v>
      </c>
      <c r="J255" t="s">
        <v>12610</v>
      </c>
      <c r="K255" t="s">
        <v>79</v>
      </c>
      <c r="L255" t="s">
        <v>80</v>
      </c>
      <c r="M255" t="s">
        <v>80</v>
      </c>
      <c r="N255" t="s">
        <v>9198</v>
      </c>
      <c r="O255" t="s">
        <v>13535</v>
      </c>
      <c r="P255">
        <v>24450750</v>
      </c>
      <c r="Q255">
        <v>24450750</v>
      </c>
      <c r="R255" t="s">
        <v>15431</v>
      </c>
      <c r="S255">
        <v>24450750</v>
      </c>
      <c r="T255" t="s">
        <v>14460</v>
      </c>
      <c r="U255">
        <v>24456978</v>
      </c>
      <c r="V255" t="s">
        <v>35</v>
      </c>
      <c r="W255" t="s">
        <v>12230</v>
      </c>
    </row>
    <row r="256" spans="1:25" x14ac:dyDescent="0.25">
      <c r="A256" t="s">
        <v>6189</v>
      </c>
      <c r="B256" t="s">
        <v>1009</v>
      </c>
      <c r="C256" t="s">
        <v>9022</v>
      </c>
      <c r="D256" t="s">
        <v>78</v>
      </c>
      <c r="E256" t="s">
        <v>2</v>
      </c>
      <c r="F256" t="s">
        <v>35</v>
      </c>
      <c r="G256" t="s">
        <v>3</v>
      </c>
      <c r="H256" t="s">
        <v>2</v>
      </c>
      <c r="I256">
        <v>20201</v>
      </c>
      <c r="J256" t="s">
        <v>12610</v>
      </c>
      <c r="K256" t="s">
        <v>79</v>
      </c>
      <c r="L256" t="s">
        <v>80</v>
      </c>
      <c r="M256" t="s">
        <v>80</v>
      </c>
      <c r="N256" t="s">
        <v>2157</v>
      </c>
      <c r="O256" t="s">
        <v>13535</v>
      </c>
      <c r="P256">
        <v>24476762</v>
      </c>
      <c r="Q256">
        <v>24476762</v>
      </c>
      <c r="R256" t="s">
        <v>15432</v>
      </c>
      <c r="S256">
        <v>24476762</v>
      </c>
      <c r="T256" t="s">
        <v>14460</v>
      </c>
      <c r="U256">
        <v>24456978</v>
      </c>
      <c r="V256" t="s">
        <v>35</v>
      </c>
      <c r="W256" t="s">
        <v>12230</v>
      </c>
    </row>
    <row r="257" spans="1:25" x14ac:dyDescent="0.25">
      <c r="A257" t="s">
        <v>2168</v>
      </c>
      <c r="B257" t="s">
        <v>1011</v>
      </c>
      <c r="C257" t="s">
        <v>215</v>
      </c>
      <c r="D257" t="s">
        <v>78</v>
      </c>
      <c r="E257" t="s">
        <v>2</v>
      </c>
      <c r="F257" t="s">
        <v>35</v>
      </c>
      <c r="G257" t="s">
        <v>3</v>
      </c>
      <c r="H257" t="s">
        <v>7</v>
      </c>
      <c r="I257">
        <v>20206</v>
      </c>
      <c r="J257" t="s">
        <v>12753</v>
      </c>
      <c r="K257" t="s">
        <v>79</v>
      </c>
      <c r="L257" t="s">
        <v>80</v>
      </c>
      <c r="M257" t="s">
        <v>143</v>
      </c>
      <c r="N257" t="s">
        <v>215</v>
      </c>
      <c r="O257" t="s">
        <v>13535</v>
      </c>
      <c r="P257">
        <v>24474300</v>
      </c>
      <c r="Q257">
        <v>24474300</v>
      </c>
      <c r="R257" t="s">
        <v>14461</v>
      </c>
      <c r="S257">
        <v>83180194</v>
      </c>
      <c r="T257" t="s">
        <v>14460</v>
      </c>
      <c r="U257">
        <v>24456978</v>
      </c>
      <c r="V257" t="s">
        <v>32</v>
      </c>
      <c r="W257" t="s">
        <v>7431</v>
      </c>
      <c r="X257" t="s">
        <v>16306</v>
      </c>
      <c r="Y257" t="s">
        <v>215</v>
      </c>
    </row>
    <row r="258" spans="1:25" x14ac:dyDescent="0.25">
      <c r="A258" t="s">
        <v>2174</v>
      </c>
      <c r="B258" t="s">
        <v>1013</v>
      </c>
      <c r="C258" t="s">
        <v>558</v>
      </c>
      <c r="D258" t="s">
        <v>78</v>
      </c>
      <c r="E258" t="s">
        <v>4</v>
      </c>
      <c r="F258" t="s">
        <v>35</v>
      </c>
      <c r="G258" t="s">
        <v>3</v>
      </c>
      <c r="H258" t="s">
        <v>3</v>
      </c>
      <c r="I258">
        <v>20202</v>
      </c>
      <c r="J258" t="s">
        <v>12695</v>
      </c>
      <c r="K258" t="s">
        <v>79</v>
      </c>
      <c r="L258" t="s">
        <v>80</v>
      </c>
      <c r="M258" t="s">
        <v>558</v>
      </c>
      <c r="N258" t="s">
        <v>558</v>
      </c>
      <c r="O258" t="s">
        <v>13535</v>
      </c>
      <c r="P258">
        <v>24454373</v>
      </c>
      <c r="Q258" t="s">
        <v>15386</v>
      </c>
      <c r="R258" t="s">
        <v>12898</v>
      </c>
      <c r="S258">
        <v>24454373</v>
      </c>
      <c r="T258" t="s">
        <v>14462</v>
      </c>
      <c r="U258">
        <v>24560275</v>
      </c>
      <c r="V258" t="s">
        <v>32</v>
      </c>
      <c r="W258" t="s">
        <v>7432</v>
      </c>
      <c r="X258" t="s">
        <v>16307</v>
      </c>
      <c r="Y258" t="s">
        <v>558</v>
      </c>
    </row>
    <row r="259" spans="1:25" x14ac:dyDescent="0.25">
      <c r="A259" t="s">
        <v>2155</v>
      </c>
      <c r="B259" t="s">
        <v>1015</v>
      </c>
      <c r="C259" t="s">
        <v>1180</v>
      </c>
      <c r="D259" t="s">
        <v>78</v>
      </c>
      <c r="E259" t="s">
        <v>2</v>
      </c>
      <c r="F259" t="s">
        <v>35</v>
      </c>
      <c r="G259" t="s">
        <v>3</v>
      </c>
      <c r="H259" t="s">
        <v>2</v>
      </c>
      <c r="I259">
        <v>20201</v>
      </c>
      <c r="J259" t="s">
        <v>12610</v>
      </c>
      <c r="K259" t="s">
        <v>79</v>
      </c>
      <c r="L259" t="s">
        <v>80</v>
      </c>
      <c r="M259" t="s">
        <v>80</v>
      </c>
      <c r="N259" t="s">
        <v>80</v>
      </c>
      <c r="O259" t="s">
        <v>13535</v>
      </c>
      <c r="P259">
        <v>24455029</v>
      </c>
      <c r="Q259">
        <v>24455029</v>
      </c>
      <c r="R259" t="s">
        <v>11788</v>
      </c>
      <c r="S259">
        <v>24455029</v>
      </c>
      <c r="T259" t="s">
        <v>14460</v>
      </c>
      <c r="U259">
        <v>24456978</v>
      </c>
      <c r="V259" t="s">
        <v>32</v>
      </c>
      <c r="W259" t="s">
        <v>2154</v>
      </c>
      <c r="X259" t="s">
        <v>16308</v>
      </c>
      <c r="Y259" t="s">
        <v>1180</v>
      </c>
    </row>
    <row r="260" spans="1:25" x14ac:dyDescent="0.25">
      <c r="A260" t="s">
        <v>6190</v>
      </c>
      <c r="B260" t="s">
        <v>1016</v>
      </c>
      <c r="C260" t="s">
        <v>6392</v>
      </c>
      <c r="D260" t="s">
        <v>78</v>
      </c>
      <c r="E260" t="s">
        <v>3</v>
      </c>
      <c r="F260" t="s">
        <v>35</v>
      </c>
      <c r="G260" t="s">
        <v>3</v>
      </c>
      <c r="H260" t="s">
        <v>4</v>
      </c>
      <c r="I260">
        <v>20203</v>
      </c>
      <c r="J260" t="s">
        <v>12751</v>
      </c>
      <c r="K260" t="s">
        <v>79</v>
      </c>
      <c r="L260" t="s">
        <v>80</v>
      </c>
      <c r="M260" t="s">
        <v>156</v>
      </c>
      <c r="N260" t="s">
        <v>156</v>
      </c>
      <c r="O260" t="s">
        <v>13535</v>
      </c>
      <c r="P260">
        <v>24470135</v>
      </c>
      <c r="Q260" t="s">
        <v>15386</v>
      </c>
      <c r="R260" t="s">
        <v>6427</v>
      </c>
      <c r="S260">
        <v>24470135</v>
      </c>
      <c r="T260" t="s">
        <v>14463</v>
      </c>
      <c r="U260">
        <v>24456861</v>
      </c>
      <c r="V260" t="s">
        <v>35</v>
      </c>
      <c r="W260" t="s">
        <v>12230</v>
      </c>
    </row>
    <row r="261" spans="1:25" x14ac:dyDescent="0.25">
      <c r="A261" t="s">
        <v>2218</v>
      </c>
      <c r="B261" t="s">
        <v>799</v>
      </c>
      <c r="C261" t="s">
        <v>3158</v>
      </c>
      <c r="D261" t="s">
        <v>78</v>
      </c>
      <c r="E261" t="s">
        <v>3</v>
      </c>
      <c r="F261" t="s">
        <v>35</v>
      </c>
      <c r="G261" t="s">
        <v>3</v>
      </c>
      <c r="H261" t="s">
        <v>12</v>
      </c>
      <c r="I261">
        <v>20210</v>
      </c>
      <c r="J261" t="s">
        <v>12758</v>
      </c>
      <c r="K261" t="s">
        <v>79</v>
      </c>
      <c r="L261" t="s">
        <v>80</v>
      </c>
      <c r="M261" t="s">
        <v>10523</v>
      </c>
      <c r="N261" t="s">
        <v>10523</v>
      </c>
      <c r="O261" t="s">
        <v>13535</v>
      </c>
      <c r="P261">
        <v>24451063</v>
      </c>
      <c r="Q261" t="s">
        <v>15386</v>
      </c>
      <c r="R261" t="s">
        <v>9901</v>
      </c>
      <c r="S261">
        <v>24451063</v>
      </c>
      <c r="T261" t="s">
        <v>14463</v>
      </c>
      <c r="U261">
        <v>24456861</v>
      </c>
      <c r="V261" t="s">
        <v>32</v>
      </c>
      <c r="W261" t="s">
        <v>2217</v>
      </c>
      <c r="X261" t="s">
        <v>16309</v>
      </c>
      <c r="Y261" t="s">
        <v>3158</v>
      </c>
    </row>
    <row r="262" spans="1:25" x14ac:dyDescent="0.25">
      <c r="A262" t="s">
        <v>2230</v>
      </c>
      <c r="B262" t="s">
        <v>909</v>
      </c>
      <c r="C262" t="s">
        <v>2231</v>
      </c>
      <c r="D262" t="s">
        <v>78</v>
      </c>
      <c r="E262" t="s">
        <v>4</v>
      </c>
      <c r="F262" t="s">
        <v>35</v>
      </c>
      <c r="G262" t="s">
        <v>3</v>
      </c>
      <c r="H262" t="s">
        <v>11</v>
      </c>
      <c r="I262">
        <v>20209</v>
      </c>
      <c r="J262" t="s">
        <v>12757</v>
      </c>
      <c r="K262" t="s">
        <v>79</v>
      </c>
      <c r="L262" t="s">
        <v>80</v>
      </c>
      <c r="M262" t="s">
        <v>12895</v>
      </c>
      <c r="N262" t="s">
        <v>590</v>
      </c>
      <c r="O262" t="s">
        <v>13535</v>
      </c>
      <c r="P262">
        <v>24456043</v>
      </c>
      <c r="Q262">
        <v>24456043</v>
      </c>
      <c r="R262" t="s">
        <v>14467</v>
      </c>
      <c r="S262">
        <v>21012255</v>
      </c>
      <c r="T262" t="s">
        <v>14462</v>
      </c>
      <c r="U262">
        <v>24560275</v>
      </c>
      <c r="V262" t="s">
        <v>32</v>
      </c>
      <c r="W262" t="s">
        <v>2047</v>
      </c>
      <c r="X262" t="s">
        <v>16310</v>
      </c>
      <c r="Y262" t="s">
        <v>2231</v>
      </c>
    </row>
    <row r="263" spans="1:25" x14ac:dyDescent="0.25">
      <c r="A263" t="s">
        <v>2292</v>
      </c>
      <c r="B263" t="s">
        <v>1024</v>
      </c>
      <c r="C263" t="s">
        <v>69</v>
      </c>
      <c r="D263" t="s">
        <v>79</v>
      </c>
      <c r="E263" t="s">
        <v>7</v>
      </c>
      <c r="F263" t="s">
        <v>35</v>
      </c>
      <c r="G263" t="s">
        <v>4</v>
      </c>
      <c r="H263" t="s">
        <v>10</v>
      </c>
      <c r="I263">
        <v>20308</v>
      </c>
      <c r="J263" t="s">
        <v>11490</v>
      </c>
      <c r="K263" t="s">
        <v>79</v>
      </c>
      <c r="L263" t="s">
        <v>10510</v>
      </c>
      <c r="M263" t="s">
        <v>10816</v>
      </c>
      <c r="N263" t="s">
        <v>69</v>
      </c>
      <c r="O263" t="s">
        <v>13535</v>
      </c>
      <c r="P263">
        <v>24941852</v>
      </c>
      <c r="Q263">
        <v>24941852</v>
      </c>
      <c r="R263" t="s">
        <v>7718</v>
      </c>
      <c r="S263">
        <v>89201132</v>
      </c>
      <c r="T263" t="s">
        <v>15427</v>
      </c>
      <c r="U263">
        <v>24448039</v>
      </c>
      <c r="V263" t="s">
        <v>32</v>
      </c>
      <c r="W263" t="s">
        <v>2291</v>
      </c>
      <c r="X263" t="s">
        <v>16311</v>
      </c>
      <c r="Y263" t="s">
        <v>69</v>
      </c>
    </row>
    <row r="264" spans="1:25" x14ac:dyDescent="0.25">
      <c r="A264" t="s">
        <v>2276</v>
      </c>
      <c r="B264" t="s">
        <v>1026</v>
      </c>
      <c r="C264" t="s">
        <v>156</v>
      </c>
      <c r="D264" t="s">
        <v>79</v>
      </c>
      <c r="E264" t="s">
        <v>7</v>
      </c>
      <c r="F264" t="s">
        <v>35</v>
      </c>
      <c r="G264" t="s">
        <v>4</v>
      </c>
      <c r="H264" t="s">
        <v>10</v>
      </c>
      <c r="I264">
        <v>20308</v>
      </c>
      <c r="J264" t="s">
        <v>11490</v>
      </c>
      <c r="K264" t="s">
        <v>79</v>
      </c>
      <c r="L264" t="s">
        <v>10510</v>
      </c>
      <c r="M264" t="s">
        <v>10816</v>
      </c>
      <c r="N264" t="s">
        <v>10524</v>
      </c>
      <c r="O264" t="s">
        <v>13535</v>
      </c>
      <c r="P264">
        <v>24446050</v>
      </c>
      <c r="Q264">
        <v>24446050</v>
      </c>
      <c r="R264" t="s">
        <v>2289</v>
      </c>
      <c r="S264">
        <v>24446050</v>
      </c>
      <c r="T264" t="s">
        <v>15427</v>
      </c>
      <c r="U264">
        <v>24941124</v>
      </c>
      <c r="V264" t="s">
        <v>32</v>
      </c>
      <c r="W264" t="s">
        <v>2275</v>
      </c>
      <c r="X264" t="s">
        <v>16312</v>
      </c>
      <c r="Y264" t="s">
        <v>156</v>
      </c>
    </row>
    <row r="265" spans="1:25" x14ac:dyDescent="0.25">
      <c r="A265" t="s">
        <v>6191</v>
      </c>
      <c r="B265" t="s">
        <v>1028</v>
      </c>
      <c r="C265" t="s">
        <v>9023</v>
      </c>
      <c r="D265" t="s">
        <v>78</v>
      </c>
      <c r="E265" t="s">
        <v>5</v>
      </c>
      <c r="F265" t="s">
        <v>35</v>
      </c>
      <c r="G265" t="s">
        <v>16</v>
      </c>
      <c r="H265" t="s">
        <v>2</v>
      </c>
      <c r="I265">
        <v>21201</v>
      </c>
      <c r="J265" t="s">
        <v>12685</v>
      </c>
      <c r="K265" t="s">
        <v>79</v>
      </c>
      <c r="L265" t="s">
        <v>13718</v>
      </c>
      <c r="M265" t="s">
        <v>10525</v>
      </c>
      <c r="N265" t="s">
        <v>10525</v>
      </c>
      <c r="O265" t="s">
        <v>13535</v>
      </c>
      <c r="P265">
        <v>24543990</v>
      </c>
      <c r="Q265">
        <v>24544870</v>
      </c>
      <c r="R265" t="s">
        <v>7545</v>
      </c>
      <c r="S265">
        <v>24543990</v>
      </c>
      <c r="T265" t="s">
        <v>14464</v>
      </c>
      <c r="U265">
        <v>24541063</v>
      </c>
      <c r="V265" t="s">
        <v>35</v>
      </c>
      <c r="W265" t="s">
        <v>12230</v>
      </c>
    </row>
    <row r="266" spans="1:25" x14ac:dyDescent="0.25">
      <c r="A266" t="s">
        <v>2278</v>
      </c>
      <c r="B266" t="s">
        <v>1032</v>
      </c>
      <c r="C266" t="s">
        <v>2279</v>
      </c>
      <c r="D266" t="s">
        <v>78</v>
      </c>
      <c r="E266" t="s">
        <v>5</v>
      </c>
      <c r="F266" t="s">
        <v>35</v>
      </c>
      <c r="G266" t="s">
        <v>16</v>
      </c>
      <c r="H266" t="s">
        <v>3</v>
      </c>
      <c r="I266">
        <v>21202</v>
      </c>
      <c r="J266" t="s">
        <v>12750</v>
      </c>
      <c r="K266" t="s">
        <v>79</v>
      </c>
      <c r="L266" t="s">
        <v>13718</v>
      </c>
      <c r="M266" t="s">
        <v>10526</v>
      </c>
      <c r="N266" t="s">
        <v>10526</v>
      </c>
      <c r="O266" t="s">
        <v>13535</v>
      </c>
      <c r="P266">
        <v>24541280</v>
      </c>
      <c r="Q266">
        <v>24544951</v>
      </c>
      <c r="R266" t="s">
        <v>12896</v>
      </c>
      <c r="S266">
        <v>24541280</v>
      </c>
      <c r="T266" t="s">
        <v>14464</v>
      </c>
      <c r="U266">
        <v>24541063</v>
      </c>
      <c r="V266" t="s">
        <v>32</v>
      </c>
      <c r="W266" t="s">
        <v>7433</v>
      </c>
      <c r="X266" t="s">
        <v>16313</v>
      </c>
      <c r="Y266" t="s">
        <v>2279</v>
      </c>
    </row>
    <row r="267" spans="1:25" x14ac:dyDescent="0.25">
      <c r="A267" t="s">
        <v>2305</v>
      </c>
      <c r="B267" t="s">
        <v>1033</v>
      </c>
      <c r="C267" t="s">
        <v>85</v>
      </c>
      <c r="D267" t="s">
        <v>78</v>
      </c>
      <c r="E267" t="s">
        <v>6</v>
      </c>
      <c r="F267" t="s">
        <v>35</v>
      </c>
      <c r="G267" t="s">
        <v>7</v>
      </c>
      <c r="H267" t="s">
        <v>5</v>
      </c>
      <c r="I267">
        <v>20604</v>
      </c>
      <c r="J267" t="s">
        <v>11506</v>
      </c>
      <c r="K267" t="s">
        <v>79</v>
      </c>
      <c r="L267" t="s">
        <v>690</v>
      </c>
      <c r="M267" t="s">
        <v>12897</v>
      </c>
      <c r="N267" t="s">
        <v>10527</v>
      </c>
      <c r="O267" t="s">
        <v>13535</v>
      </c>
      <c r="P267">
        <v>24514648</v>
      </c>
      <c r="Q267">
        <v>24514648</v>
      </c>
      <c r="R267" t="s">
        <v>12280</v>
      </c>
      <c r="S267">
        <v>24514648</v>
      </c>
      <c r="T267" t="s">
        <v>14465</v>
      </c>
      <c r="U267">
        <v>24511520</v>
      </c>
      <c r="V267" t="s">
        <v>32</v>
      </c>
      <c r="W267" t="s">
        <v>77</v>
      </c>
      <c r="X267" t="s">
        <v>16314</v>
      </c>
      <c r="Y267" t="s">
        <v>85</v>
      </c>
    </row>
    <row r="268" spans="1:25" x14ac:dyDescent="0.25">
      <c r="A268" t="s">
        <v>2313</v>
      </c>
      <c r="B268" t="s">
        <v>1035</v>
      </c>
      <c r="C268" t="s">
        <v>7588</v>
      </c>
      <c r="D268" t="s">
        <v>78</v>
      </c>
      <c r="E268" t="s">
        <v>10</v>
      </c>
      <c r="F268" t="s">
        <v>35</v>
      </c>
      <c r="G268" t="s">
        <v>7</v>
      </c>
      <c r="H268" t="s">
        <v>2</v>
      </c>
      <c r="I268">
        <v>20601</v>
      </c>
      <c r="J268" t="s">
        <v>11421</v>
      </c>
      <c r="K268" t="s">
        <v>79</v>
      </c>
      <c r="L268" t="s">
        <v>690</v>
      </c>
      <c r="M268" t="s">
        <v>690</v>
      </c>
      <c r="N268" t="s">
        <v>10528</v>
      </c>
      <c r="O268" t="s">
        <v>13535</v>
      </c>
      <c r="P268">
        <v>40809678</v>
      </c>
      <c r="Q268">
        <v>40809678</v>
      </c>
      <c r="R268" t="s">
        <v>2397</v>
      </c>
      <c r="S268">
        <v>40809678</v>
      </c>
      <c r="T268" t="s">
        <v>10623</v>
      </c>
      <c r="U268">
        <v>24505216</v>
      </c>
      <c r="V268" t="s">
        <v>32</v>
      </c>
      <c r="W268" t="s">
        <v>586</v>
      </c>
      <c r="X268" t="s">
        <v>16315</v>
      </c>
      <c r="Y268" t="s">
        <v>7588</v>
      </c>
    </row>
    <row r="269" spans="1:25" x14ac:dyDescent="0.25">
      <c r="A269" t="s">
        <v>2315</v>
      </c>
      <c r="B269" t="s">
        <v>1036</v>
      </c>
      <c r="C269" t="s">
        <v>2316</v>
      </c>
      <c r="D269" t="s">
        <v>78</v>
      </c>
      <c r="E269" t="s">
        <v>10</v>
      </c>
      <c r="F269" t="s">
        <v>35</v>
      </c>
      <c r="G269" t="s">
        <v>7</v>
      </c>
      <c r="H269" t="s">
        <v>10</v>
      </c>
      <c r="I269">
        <v>20608</v>
      </c>
      <c r="J269" t="s">
        <v>11509</v>
      </c>
      <c r="K269" t="s">
        <v>79</v>
      </c>
      <c r="L269" t="s">
        <v>690</v>
      </c>
      <c r="M269" t="s">
        <v>2316</v>
      </c>
      <c r="N269" t="s">
        <v>2316</v>
      </c>
      <c r="O269" t="s">
        <v>13535</v>
      </c>
      <c r="P269">
        <v>24515121</v>
      </c>
      <c r="Q269">
        <v>24515121</v>
      </c>
      <c r="R269" t="s">
        <v>11172</v>
      </c>
      <c r="S269">
        <v>24515121</v>
      </c>
      <c r="T269" t="s">
        <v>10623</v>
      </c>
      <c r="U269">
        <v>24510036</v>
      </c>
      <c r="V269" t="s">
        <v>32</v>
      </c>
      <c r="W269" t="s">
        <v>2314</v>
      </c>
      <c r="X269" t="s">
        <v>16316</v>
      </c>
      <c r="Y269" t="s">
        <v>2316</v>
      </c>
    </row>
    <row r="270" spans="1:25" x14ac:dyDescent="0.25">
      <c r="A270" t="s">
        <v>6192</v>
      </c>
      <c r="B270" t="s">
        <v>1038</v>
      </c>
      <c r="C270" t="s">
        <v>9024</v>
      </c>
      <c r="D270" t="s">
        <v>78</v>
      </c>
      <c r="E270" t="s">
        <v>6</v>
      </c>
      <c r="F270" t="s">
        <v>35</v>
      </c>
      <c r="G270" t="s">
        <v>7</v>
      </c>
      <c r="H270" t="s">
        <v>2</v>
      </c>
      <c r="I270">
        <v>20601</v>
      </c>
      <c r="J270" t="s">
        <v>11421</v>
      </c>
      <c r="K270" t="s">
        <v>79</v>
      </c>
      <c r="L270" t="s">
        <v>690</v>
      </c>
      <c r="M270" t="s">
        <v>690</v>
      </c>
      <c r="N270" t="s">
        <v>690</v>
      </c>
      <c r="O270" t="s">
        <v>13535</v>
      </c>
      <c r="P270">
        <v>24501410</v>
      </c>
      <c r="Q270">
        <v>24501433</v>
      </c>
      <c r="R270" t="s">
        <v>14466</v>
      </c>
      <c r="S270">
        <v>89200456</v>
      </c>
      <c r="T270" t="s">
        <v>14465</v>
      </c>
      <c r="U270">
        <v>24511520</v>
      </c>
      <c r="V270" t="s">
        <v>35</v>
      </c>
      <c r="W270" t="s">
        <v>12230</v>
      </c>
    </row>
    <row r="271" spans="1:25" x14ac:dyDescent="0.25">
      <c r="A271" t="s">
        <v>2317</v>
      </c>
      <c r="B271" t="s">
        <v>1042</v>
      </c>
      <c r="C271" t="s">
        <v>9025</v>
      </c>
      <c r="D271" t="s">
        <v>78</v>
      </c>
      <c r="E271" t="s">
        <v>10</v>
      </c>
      <c r="F271" t="s">
        <v>35</v>
      </c>
      <c r="G271" t="s">
        <v>7</v>
      </c>
      <c r="H271" t="s">
        <v>7</v>
      </c>
      <c r="I271">
        <v>20606</v>
      </c>
      <c r="J271" t="s">
        <v>11507</v>
      </c>
      <c r="K271" t="s">
        <v>79</v>
      </c>
      <c r="L271" t="s">
        <v>690</v>
      </c>
      <c r="M271" t="s">
        <v>156</v>
      </c>
      <c r="N271" t="s">
        <v>156</v>
      </c>
      <c r="O271" t="s">
        <v>13535</v>
      </c>
      <c r="P271">
        <v>24500005</v>
      </c>
      <c r="Q271">
        <v>24500005</v>
      </c>
      <c r="R271" t="s">
        <v>13747</v>
      </c>
      <c r="S271">
        <v>24500005</v>
      </c>
      <c r="T271" t="s">
        <v>10623</v>
      </c>
      <c r="U271">
        <v>24510036</v>
      </c>
      <c r="V271" t="s">
        <v>32</v>
      </c>
      <c r="W271" t="s">
        <v>603</v>
      </c>
      <c r="X271" t="s">
        <v>16317</v>
      </c>
      <c r="Y271" t="s">
        <v>9025</v>
      </c>
    </row>
    <row r="272" spans="1:25" x14ac:dyDescent="0.25">
      <c r="A272" t="s">
        <v>2328</v>
      </c>
      <c r="B272" t="s">
        <v>1047</v>
      </c>
      <c r="C272" t="s">
        <v>2329</v>
      </c>
      <c r="D272" t="s">
        <v>78</v>
      </c>
      <c r="E272" t="s">
        <v>6</v>
      </c>
      <c r="F272" t="s">
        <v>35</v>
      </c>
      <c r="G272" t="s">
        <v>7</v>
      </c>
      <c r="H272" t="s">
        <v>6</v>
      </c>
      <c r="I272">
        <v>20605</v>
      </c>
      <c r="J272" t="s">
        <v>12771</v>
      </c>
      <c r="K272" t="s">
        <v>79</v>
      </c>
      <c r="L272" t="s">
        <v>690</v>
      </c>
      <c r="M272" t="s">
        <v>384</v>
      </c>
      <c r="N272" t="s">
        <v>384</v>
      </c>
      <c r="O272" t="s">
        <v>13535</v>
      </c>
      <c r="P272">
        <v>24512700</v>
      </c>
      <c r="Q272">
        <v>24512700</v>
      </c>
      <c r="R272" t="s">
        <v>11790</v>
      </c>
      <c r="S272">
        <v>24512700</v>
      </c>
      <c r="T272" t="s">
        <v>14465</v>
      </c>
      <c r="U272">
        <v>24511520</v>
      </c>
      <c r="V272" t="s">
        <v>32</v>
      </c>
      <c r="W272" t="s">
        <v>1837</v>
      </c>
      <c r="X272" t="s">
        <v>16318</v>
      </c>
      <c r="Y272" t="s">
        <v>2329</v>
      </c>
    </row>
    <row r="273" spans="1:25" x14ac:dyDescent="0.25">
      <c r="A273" t="s">
        <v>2360</v>
      </c>
      <c r="B273" t="s">
        <v>1049</v>
      </c>
      <c r="C273" t="s">
        <v>215</v>
      </c>
      <c r="D273" t="s">
        <v>78</v>
      </c>
      <c r="E273" t="s">
        <v>7</v>
      </c>
      <c r="F273" t="s">
        <v>35</v>
      </c>
      <c r="G273" t="s">
        <v>8</v>
      </c>
      <c r="H273" t="s">
        <v>3</v>
      </c>
      <c r="I273">
        <v>20702</v>
      </c>
      <c r="J273" t="s">
        <v>11457</v>
      </c>
      <c r="K273" t="s">
        <v>79</v>
      </c>
      <c r="L273" t="s">
        <v>10491</v>
      </c>
      <c r="M273" t="s">
        <v>10530</v>
      </c>
      <c r="N273" t="s">
        <v>2361</v>
      </c>
      <c r="O273" t="s">
        <v>13535</v>
      </c>
      <c r="P273">
        <v>24532971</v>
      </c>
      <c r="Q273">
        <v>24532971</v>
      </c>
      <c r="R273" t="s">
        <v>11787</v>
      </c>
      <c r="S273">
        <v>24532971</v>
      </c>
      <c r="T273" t="s">
        <v>15433</v>
      </c>
      <c r="U273">
        <v>24531403</v>
      </c>
      <c r="V273" t="s">
        <v>32</v>
      </c>
      <c r="W273" t="s">
        <v>2166</v>
      </c>
      <c r="X273" t="s">
        <v>16319</v>
      </c>
      <c r="Y273" t="s">
        <v>215</v>
      </c>
    </row>
    <row r="274" spans="1:25" x14ac:dyDescent="0.25">
      <c r="A274" t="s">
        <v>2351</v>
      </c>
      <c r="B274" t="s">
        <v>1054</v>
      </c>
      <c r="C274" t="s">
        <v>9026</v>
      </c>
      <c r="D274" t="s">
        <v>78</v>
      </c>
      <c r="E274" t="s">
        <v>7</v>
      </c>
      <c r="F274" t="s">
        <v>35</v>
      </c>
      <c r="G274" t="s">
        <v>8</v>
      </c>
      <c r="H274" t="s">
        <v>6</v>
      </c>
      <c r="I274">
        <v>20705</v>
      </c>
      <c r="J274" t="s">
        <v>11513</v>
      </c>
      <c r="K274" t="s">
        <v>79</v>
      </c>
      <c r="L274" t="s">
        <v>10491</v>
      </c>
      <c r="M274" t="s">
        <v>10528</v>
      </c>
      <c r="N274" t="s">
        <v>10528</v>
      </c>
      <c r="O274" t="s">
        <v>13535</v>
      </c>
      <c r="P274">
        <v>24520637</v>
      </c>
      <c r="Q274">
        <v>24520637</v>
      </c>
      <c r="R274" t="s">
        <v>14468</v>
      </c>
      <c r="S274">
        <v>24520637</v>
      </c>
      <c r="T274" t="s">
        <v>15433</v>
      </c>
      <c r="U274">
        <v>24531403</v>
      </c>
      <c r="V274" t="s">
        <v>32</v>
      </c>
      <c r="W274" t="s">
        <v>2350</v>
      </c>
      <c r="X274" t="s">
        <v>16320</v>
      </c>
      <c r="Y274" t="s">
        <v>9026</v>
      </c>
    </row>
    <row r="275" spans="1:25" x14ac:dyDescent="0.25">
      <c r="A275" t="s">
        <v>2381</v>
      </c>
      <c r="B275" t="s">
        <v>1059</v>
      </c>
      <c r="C275" t="s">
        <v>1839</v>
      </c>
      <c r="D275" t="s">
        <v>78</v>
      </c>
      <c r="E275" t="s">
        <v>7</v>
      </c>
      <c r="F275" t="s">
        <v>35</v>
      </c>
      <c r="G275" t="s">
        <v>8</v>
      </c>
      <c r="H275" t="s">
        <v>8</v>
      </c>
      <c r="I275">
        <v>20707</v>
      </c>
      <c r="J275" t="s">
        <v>12776</v>
      </c>
      <c r="K275" t="s">
        <v>79</v>
      </c>
      <c r="L275" t="s">
        <v>10491</v>
      </c>
      <c r="M275" t="s">
        <v>10529</v>
      </c>
      <c r="N275" t="s">
        <v>10529</v>
      </c>
      <c r="O275" t="s">
        <v>13535</v>
      </c>
      <c r="P275">
        <v>24531486</v>
      </c>
      <c r="Q275">
        <v>24531486</v>
      </c>
      <c r="R275" t="s">
        <v>2169</v>
      </c>
      <c r="S275">
        <v>24531486</v>
      </c>
      <c r="T275" t="s">
        <v>15433</v>
      </c>
      <c r="U275">
        <v>24531403</v>
      </c>
      <c r="V275" t="s">
        <v>32</v>
      </c>
      <c r="W275" t="s">
        <v>2380</v>
      </c>
      <c r="X275" t="s">
        <v>16321</v>
      </c>
      <c r="Y275" t="s">
        <v>1839</v>
      </c>
    </row>
    <row r="276" spans="1:25" x14ac:dyDescent="0.25">
      <c r="A276" t="s">
        <v>2383</v>
      </c>
      <c r="B276" t="s">
        <v>1064</v>
      </c>
      <c r="C276" t="s">
        <v>9027</v>
      </c>
      <c r="D276" t="s">
        <v>78</v>
      </c>
      <c r="E276" t="s">
        <v>7</v>
      </c>
      <c r="F276" t="s">
        <v>35</v>
      </c>
      <c r="G276" t="s">
        <v>8</v>
      </c>
      <c r="H276" t="s">
        <v>4</v>
      </c>
      <c r="I276">
        <v>20703</v>
      </c>
      <c r="J276" t="s">
        <v>11511</v>
      </c>
      <c r="K276" t="s">
        <v>79</v>
      </c>
      <c r="L276" t="s">
        <v>10491</v>
      </c>
      <c r="M276" t="s">
        <v>1490</v>
      </c>
      <c r="N276" t="s">
        <v>1490</v>
      </c>
      <c r="O276" t="s">
        <v>13535</v>
      </c>
      <c r="P276">
        <v>24520190</v>
      </c>
      <c r="Q276">
        <v>24520190</v>
      </c>
      <c r="R276" t="s">
        <v>13748</v>
      </c>
      <c r="S276">
        <v>86476259</v>
      </c>
      <c r="T276" t="s">
        <v>15433</v>
      </c>
      <c r="U276">
        <v>24531403</v>
      </c>
      <c r="V276" t="s">
        <v>32</v>
      </c>
      <c r="W276" t="s">
        <v>2382</v>
      </c>
      <c r="X276" t="s">
        <v>16322</v>
      </c>
      <c r="Y276" t="s">
        <v>9027</v>
      </c>
    </row>
    <row r="277" spans="1:25" x14ac:dyDescent="0.25">
      <c r="A277" t="s">
        <v>2367</v>
      </c>
      <c r="B277" t="s">
        <v>738</v>
      </c>
      <c r="C277" t="s">
        <v>1876</v>
      </c>
      <c r="D277" t="s">
        <v>78</v>
      </c>
      <c r="E277" t="s">
        <v>7</v>
      </c>
      <c r="F277" t="s">
        <v>35</v>
      </c>
      <c r="G277" t="s">
        <v>8</v>
      </c>
      <c r="H277" t="s">
        <v>7</v>
      </c>
      <c r="I277">
        <v>20706</v>
      </c>
      <c r="J277" t="s">
        <v>12774</v>
      </c>
      <c r="K277" t="s">
        <v>79</v>
      </c>
      <c r="L277" t="s">
        <v>10491</v>
      </c>
      <c r="M277" t="s">
        <v>2368</v>
      </c>
      <c r="N277" t="s">
        <v>2368</v>
      </c>
      <c r="O277" t="s">
        <v>13535</v>
      </c>
      <c r="P277">
        <v>24530917</v>
      </c>
      <c r="Q277">
        <v>24530917</v>
      </c>
      <c r="R277" t="s">
        <v>14683</v>
      </c>
      <c r="S277">
        <v>24530917</v>
      </c>
      <c r="T277" t="s">
        <v>15433</v>
      </c>
      <c r="U277">
        <v>24531403</v>
      </c>
      <c r="V277" t="s">
        <v>32</v>
      </c>
      <c r="W277" t="s">
        <v>7426</v>
      </c>
      <c r="X277" t="s">
        <v>16323</v>
      </c>
      <c r="Y277" t="s">
        <v>1876</v>
      </c>
    </row>
    <row r="278" spans="1:25" x14ac:dyDescent="0.25">
      <c r="A278" t="s">
        <v>6193</v>
      </c>
      <c r="B278" t="s">
        <v>1070</v>
      </c>
      <c r="C278" t="s">
        <v>9028</v>
      </c>
      <c r="D278" t="s">
        <v>78</v>
      </c>
      <c r="E278" t="s">
        <v>7</v>
      </c>
      <c r="F278" t="s">
        <v>35</v>
      </c>
      <c r="G278" t="s">
        <v>8</v>
      </c>
      <c r="H278" t="s">
        <v>2</v>
      </c>
      <c r="I278">
        <v>20701</v>
      </c>
      <c r="J278" t="s">
        <v>11425</v>
      </c>
      <c r="K278" t="s">
        <v>79</v>
      </c>
      <c r="L278" t="s">
        <v>10491</v>
      </c>
      <c r="M278" t="s">
        <v>10491</v>
      </c>
      <c r="N278" t="s">
        <v>9199</v>
      </c>
      <c r="O278" t="s">
        <v>13535</v>
      </c>
      <c r="P278">
        <v>24536438</v>
      </c>
      <c r="Q278" t="s">
        <v>15386</v>
      </c>
      <c r="R278" t="s">
        <v>14469</v>
      </c>
      <c r="S278">
        <v>24536438</v>
      </c>
      <c r="T278" t="s">
        <v>15433</v>
      </c>
      <c r="U278">
        <v>24531403</v>
      </c>
      <c r="V278" t="s">
        <v>35</v>
      </c>
      <c r="W278" t="s">
        <v>12230</v>
      </c>
    </row>
    <row r="279" spans="1:25" x14ac:dyDescent="0.25">
      <c r="A279" t="s">
        <v>2371</v>
      </c>
      <c r="B279" t="s">
        <v>1072</v>
      </c>
      <c r="C279" t="s">
        <v>2372</v>
      </c>
      <c r="D279" t="s">
        <v>78</v>
      </c>
      <c r="E279" t="s">
        <v>7</v>
      </c>
      <c r="F279" t="s">
        <v>35</v>
      </c>
      <c r="G279" t="s">
        <v>8</v>
      </c>
      <c r="H279" t="s">
        <v>3</v>
      </c>
      <c r="I279">
        <v>20702</v>
      </c>
      <c r="J279" t="s">
        <v>11457</v>
      </c>
      <c r="K279" t="s">
        <v>79</v>
      </c>
      <c r="L279" t="s">
        <v>10491</v>
      </c>
      <c r="M279" t="s">
        <v>10530</v>
      </c>
      <c r="N279" t="s">
        <v>10530</v>
      </c>
      <c r="O279" t="s">
        <v>13535</v>
      </c>
      <c r="P279">
        <v>24531586</v>
      </c>
      <c r="Q279">
        <v>24531586</v>
      </c>
      <c r="R279" t="s">
        <v>7713</v>
      </c>
      <c r="S279">
        <v>24531586</v>
      </c>
      <c r="T279" t="s">
        <v>15433</v>
      </c>
      <c r="U279">
        <v>24531403</v>
      </c>
      <c r="V279" t="s">
        <v>32</v>
      </c>
      <c r="W279" t="s">
        <v>2370</v>
      </c>
      <c r="X279" t="s">
        <v>16324</v>
      </c>
      <c r="Y279" t="s">
        <v>2372</v>
      </c>
    </row>
    <row r="280" spans="1:25" x14ac:dyDescent="0.25">
      <c r="A280" t="s">
        <v>2375</v>
      </c>
      <c r="B280" t="s">
        <v>1074</v>
      </c>
      <c r="C280" t="s">
        <v>2376</v>
      </c>
      <c r="D280" t="s">
        <v>78</v>
      </c>
      <c r="E280" t="s">
        <v>7</v>
      </c>
      <c r="F280" t="s">
        <v>35</v>
      </c>
      <c r="G280" t="s">
        <v>8</v>
      </c>
      <c r="H280" t="s">
        <v>3</v>
      </c>
      <c r="I280">
        <v>20702</v>
      </c>
      <c r="J280" t="s">
        <v>11457</v>
      </c>
      <c r="K280" t="s">
        <v>79</v>
      </c>
      <c r="L280" t="s">
        <v>10491</v>
      </c>
      <c r="M280" t="s">
        <v>10530</v>
      </c>
      <c r="N280" t="s">
        <v>10531</v>
      </c>
      <c r="O280" t="s">
        <v>13535</v>
      </c>
      <c r="P280">
        <v>24533140</v>
      </c>
      <c r="Q280">
        <v>24533140</v>
      </c>
      <c r="R280" t="s">
        <v>15434</v>
      </c>
      <c r="S280">
        <v>24533140</v>
      </c>
      <c r="T280" t="s">
        <v>15433</v>
      </c>
      <c r="U280">
        <v>24531403</v>
      </c>
      <c r="V280" t="s">
        <v>32</v>
      </c>
      <c r="W280" t="s">
        <v>2374</v>
      </c>
      <c r="X280" t="s">
        <v>16325</v>
      </c>
      <c r="Y280" t="s">
        <v>2376</v>
      </c>
    </row>
    <row r="281" spans="1:25" x14ac:dyDescent="0.25">
      <c r="A281" t="s">
        <v>2379</v>
      </c>
      <c r="B281" t="s">
        <v>1076</v>
      </c>
      <c r="C281" t="s">
        <v>9029</v>
      </c>
      <c r="D281" t="s">
        <v>78</v>
      </c>
      <c r="E281" t="s">
        <v>7</v>
      </c>
      <c r="F281" t="s">
        <v>35</v>
      </c>
      <c r="G281" t="s">
        <v>8</v>
      </c>
      <c r="H281" t="s">
        <v>5</v>
      </c>
      <c r="I281">
        <v>20704</v>
      </c>
      <c r="J281" t="s">
        <v>11512</v>
      </c>
      <c r="K281" t="s">
        <v>79</v>
      </c>
      <c r="L281" t="s">
        <v>10491</v>
      </c>
      <c r="M281" t="s">
        <v>558</v>
      </c>
      <c r="N281" t="s">
        <v>558</v>
      </c>
      <c r="O281" t="s">
        <v>13535</v>
      </c>
      <c r="P281">
        <v>24531286</v>
      </c>
      <c r="Q281">
        <v>24531286</v>
      </c>
      <c r="R281" t="s">
        <v>15435</v>
      </c>
      <c r="S281">
        <v>86311739</v>
      </c>
      <c r="T281" t="s">
        <v>15433</v>
      </c>
      <c r="U281">
        <v>24531403</v>
      </c>
      <c r="V281" t="s">
        <v>32</v>
      </c>
      <c r="W281" t="s">
        <v>2378</v>
      </c>
      <c r="X281" t="s">
        <v>16326</v>
      </c>
      <c r="Y281" t="s">
        <v>9029</v>
      </c>
    </row>
    <row r="282" spans="1:25" x14ac:dyDescent="0.25">
      <c r="A282" t="s">
        <v>2420</v>
      </c>
      <c r="B282" t="s">
        <v>1079</v>
      </c>
      <c r="C282" t="s">
        <v>2421</v>
      </c>
      <c r="D282" t="s">
        <v>78</v>
      </c>
      <c r="E282" t="s">
        <v>8</v>
      </c>
      <c r="F282" t="s">
        <v>35</v>
      </c>
      <c r="G282" t="s">
        <v>15</v>
      </c>
      <c r="H282" t="s">
        <v>2</v>
      </c>
      <c r="I282">
        <v>21101</v>
      </c>
      <c r="J282" t="s">
        <v>11437</v>
      </c>
      <c r="K282" t="s">
        <v>79</v>
      </c>
      <c r="L282" t="s">
        <v>10532</v>
      </c>
      <c r="M282" t="s">
        <v>10532</v>
      </c>
      <c r="N282" t="s">
        <v>10532</v>
      </c>
      <c r="O282" t="s">
        <v>13535</v>
      </c>
      <c r="P282">
        <v>24633145</v>
      </c>
      <c r="Q282">
        <v>24633145</v>
      </c>
      <c r="R282" t="s">
        <v>12279</v>
      </c>
      <c r="S282">
        <v>24633145</v>
      </c>
      <c r="T282" t="s">
        <v>14470</v>
      </c>
      <c r="U282">
        <v>24633545</v>
      </c>
      <c r="V282" t="s">
        <v>32</v>
      </c>
      <c r="W282" t="s">
        <v>389</v>
      </c>
      <c r="X282" t="s">
        <v>16327</v>
      </c>
      <c r="Y282" t="s">
        <v>2421</v>
      </c>
    </row>
    <row r="283" spans="1:25" x14ac:dyDescent="0.25">
      <c r="A283" t="s">
        <v>2457</v>
      </c>
      <c r="B283" t="s">
        <v>1082</v>
      </c>
      <c r="C283" t="s">
        <v>2458</v>
      </c>
      <c r="D283" t="s">
        <v>197</v>
      </c>
      <c r="E283" t="s">
        <v>2</v>
      </c>
      <c r="F283" t="s">
        <v>35</v>
      </c>
      <c r="G283" t="s">
        <v>12</v>
      </c>
      <c r="H283" t="s">
        <v>6</v>
      </c>
      <c r="I283">
        <v>21005</v>
      </c>
      <c r="J283" t="s">
        <v>11523</v>
      </c>
      <c r="K283" t="s">
        <v>79</v>
      </c>
      <c r="L283" t="s">
        <v>197</v>
      </c>
      <c r="M283" t="s">
        <v>2433</v>
      </c>
      <c r="N283" t="s">
        <v>2433</v>
      </c>
      <c r="O283" t="s">
        <v>13535</v>
      </c>
      <c r="P283">
        <v>24722058</v>
      </c>
      <c r="Q283">
        <v>24272058</v>
      </c>
      <c r="R283" t="s">
        <v>12307</v>
      </c>
      <c r="S283">
        <v>24722058</v>
      </c>
      <c r="T283" t="s">
        <v>15436</v>
      </c>
      <c r="U283">
        <v>24722182</v>
      </c>
      <c r="V283" t="s">
        <v>32</v>
      </c>
      <c r="W283" t="s">
        <v>217</v>
      </c>
      <c r="X283" t="s">
        <v>16328</v>
      </c>
      <c r="Y283" t="s">
        <v>2458</v>
      </c>
    </row>
    <row r="284" spans="1:25" x14ac:dyDescent="0.25">
      <c r="A284" t="s">
        <v>2529</v>
      </c>
      <c r="B284" t="s">
        <v>164</v>
      </c>
      <c r="C284" t="s">
        <v>2530</v>
      </c>
      <c r="D284" t="s">
        <v>197</v>
      </c>
      <c r="E284" t="s">
        <v>3</v>
      </c>
      <c r="F284" t="s">
        <v>35</v>
      </c>
      <c r="G284" t="s">
        <v>12</v>
      </c>
      <c r="H284" t="s">
        <v>3</v>
      </c>
      <c r="I284">
        <v>21002</v>
      </c>
      <c r="J284" t="s">
        <v>11468</v>
      </c>
      <c r="K284" t="s">
        <v>79</v>
      </c>
      <c r="L284" t="s">
        <v>197</v>
      </c>
      <c r="M284" t="s">
        <v>10533</v>
      </c>
      <c r="N284" t="s">
        <v>10533</v>
      </c>
      <c r="O284" t="s">
        <v>13535</v>
      </c>
      <c r="P284">
        <v>24755250</v>
      </c>
      <c r="Q284">
        <v>24755250</v>
      </c>
      <c r="R284" t="s">
        <v>15437</v>
      </c>
      <c r="S284">
        <v>72842328</v>
      </c>
      <c r="T284" t="s">
        <v>15438</v>
      </c>
      <c r="U284">
        <v>24755008</v>
      </c>
      <c r="V284" t="s">
        <v>32</v>
      </c>
      <c r="W284" t="s">
        <v>2528</v>
      </c>
      <c r="X284" t="s">
        <v>16329</v>
      </c>
      <c r="Y284" t="s">
        <v>2530</v>
      </c>
    </row>
    <row r="285" spans="1:25" x14ac:dyDescent="0.25">
      <c r="A285" t="s">
        <v>2502</v>
      </c>
      <c r="B285" t="s">
        <v>1092</v>
      </c>
      <c r="C285" t="s">
        <v>9537</v>
      </c>
      <c r="D285" t="s">
        <v>197</v>
      </c>
      <c r="E285" t="s">
        <v>3</v>
      </c>
      <c r="F285" t="s">
        <v>35</v>
      </c>
      <c r="G285" t="s">
        <v>12</v>
      </c>
      <c r="H285" t="s">
        <v>10</v>
      </c>
      <c r="I285">
        <v>21008</v>
      </c>
      <c r="J285" t="s">
        <v>11526</v>
      </c>
      <c r="K285" t="s">
        <v>79</v>
      </c>
      <c r="L285" t="s">
        <v>197</v>
      </c>
      <c r="M285" t="s">
        <v>2503</v>
      </c>
      <c r="N285" t="s">
        <v>2503</v>
      </c>
      <c r="O285" t="s">
        <v>13535</v>
      </c>
      <c r="P285">
        <v>24688008</v>
      </c>
      <c r="Q285">
        <v>24688008</v>
      </c>
      <c r="R285" t="s">
        <v>9338</v>
      </c>
      <c r="S285">
        <v>24688008</v>
      </c>
      <c r="T285" t="s">
        <v>15438</v>
      </c>
      <c r="U285">
        <v>24755008</v>
      </c>
      <c r="V285" t="s">
        <v>32</v>
      </c>
      <c r="W285" t="s">
        <v>7443</v>
      </c>
      <c r="X285" t="s">
        <v>16330</v>
      </c>
      <c r="Y285" t="s">
        <v>9537</v>
      </c>
    </row>
    <row r="286" spans="1:25" x14ac:dyDescent="0.25">
      <c r="A286" t="s">
        <v>2498</v>
      </c>
      <c r="B286" t="s">
        <v>1096</v>
      </c>
      <c r="C286" t="s">
        <v>2499</v>
      </c>
      <c r="D286" t="s">
        <v>197</v>
      </c>
      <c r="E286" t="s">
        <v>3</v>
      </c>
      <c r="F286" t="s">
        <v>35</v>
      </c>
      <c r="G286" t="s">
        <v>12</v>
      </c>
      <c r="H286" t="s">
        <v>3</v>
      </c>
      <c r="I286">
        <v>21002</v>
      </c>
      <c r="J286" t="s">
        <v>11468</v>
      </c>
      <c r="K286" t="s">
        <v>79</v>
      </c>
      <c r="L286" t="s">
        <v>197</v>
      </c>
      <c r="M286" t="s">
        <v>10533</v>
      </c>
      <c r="N286" t="s">
        <v>2500</v>
      </c>
      <c r="O286" t="s">
        <v>13535</v>
      </c>
      <c r="P286">
        <v>24756727</v>
      </c>
      <c r="Q286">
        <v>24756727</v>
      </c>
      <c r="R286" t="s">
        <v>14472</v>
      </c>
      <c r="S286">
        <v>60780631</v>
      </c>
      <c r="T286" t="s">
        <v>15438</v>
      </c>
      <c r="U286">
        <v>24755008</v>
      </c>
      <c r="V286" t="s">
        <v>32</v>
      </c>
      <c r="W286" t="s">
        <v>2497</v>
      </c>
      <c r="X286" t="s">
        <v>16331</v>
      </c>
      <c r="Y286" t="s">
        <v>2499</v>
      </c>
    </row>
    <row r="287" spans="1:25" x14ac:dyDescent="0.25">
      <c r="A287" t="s">
        <v>5646</v>
      </c>
      <c r="B287" t="s">
        <v>751</v>
      </c>
      <c r="C287" t="s">
        <v>5647</v>
      </c>
      <c r="D287" t="s">
        <v>197</v>
      </c>
      <c r="E287" t="s">
        <v>4</v>
      </c>
      <c r="F287" t="s">
        <v>35</v>
      </c>
      <c r="G287" t="s">
        <v>12</v>
      </c>
      <c r="H287" t="s">
        <v>2</v>
      </c>
      <c r="I287">
        <v>21001</v>
      </c>
      <c r="J287" t="s">
        <v>11434</v>
      </c>
      <c r="K287" t="s">
        <v>79</v>
      </c>
      <c r="L287" t="s">
        <v>197</v>
      </c>
      <c r="M287" t="s">
        <v>11356</v>
      </c>
      <c r="N287" t="s">
        <v>69</v>
      </c>
      <c r="O287" t="s">
        <v>13535</v>
      </c>
      <c r="P287">
        <v>24601300</v>
      </c>
      <c r="Q287">
        <v>24601300</v>
      </c>
      <c r="R287" t="s">
        <v>9916</v>
      </c>
      <c r="S287">
        <v>60581581</v>
      </c>
      <c r="T287" t="s">
        <v>14473</v>
      </c>
      <c r="U287">
        <v>24601238</v>
      </c>
      <c r="V287" t="s">
        <v>32</v>
      </c>
      <c r="W287" t="s">
        <v>6684</v>
      </c>
      <c r="X287" t="s">
        <v>16332</v>
      </c>
      <c r="Y287" t="s">
        <v>5647</v>
      </c>
    </row>
    <row r="288" spans="1:25" x14ac:dyDescent="0.25">
      <c r="A288" t="s">
        <v>2548</v>
      </c>
      <c r="B288" t="s">
        <v>1102</v>
      </c>
      <c r="C288" t="s">
        <v>316</v>
      </c>
      <c r="D288" t="s">
        <v>197</v>
      </c>
      <c r="E288" t="s">
        <v>4</v>
      </c>
      <c r="F288" t="s">
        <v>35</v>
      </c>
      <c r="G288" t="s">
        <v>12</v>
      </c>
      <c r="H288" t="s">
        <v>2</v>
      </c>
      <c r="I288">
        <v>21001</v>
      </c>
      <c r="J288" t="s">
        <v>11434</v>
      </c>
      <c r="K288" t="s">
        <v>79</v>
      </c>
      <c r="L288" t="s">
        <v>197</v>
      </c>
      <c r="M288" t="s">
        <v>11356</v>
      </c>
      <c r="N288" t="s">
        <v>316</v>
      </c>
      <c r="O288" t="s">
        <v>13535</v>
      </c>
      <c r="P288">
        <v>24607598</v>
      </c>
      <c r="Q288">
        <v>24600853</v>
      </c>
      <c r="R288" t="s">
        <v>7447</v>
      </c>
      <c r="S288">
        <v>24607598</v>
      </c>
      <c r="T288" t="s">
        <v>14473</v>
      </c>
      <c r="U288">
        <v>24601238</v>
      </c>
      <c r="V288" t="s">
        <v>32</v>
      </c>
      <c r="W288" t="s">
        <v>802</v>
      </c>
      <c r="X288" t="s">
        <v>16333</v>
      </c>
      <c r="Y288" t="s">
        <v>316</v>
      </c>
    </row>
    <row r="289" spans="1:25" x14ac:dyDescent="0.25">
      <c r="A289" t="s">
        <v>2573</v>
      </c>
      <c r="B289" t="s">
        <v>60</v>
      </c>
      <c r="C289" t="s">
        <v>8530</v>
      </c>
      <c r="D289" t="s">
        <v>197</v>
      </c>
      <c r="E289" t="s">
        <v>198</v>
      </c>
      <c r="F289" t="s">
        <v>35</v>
      </c>
      <c r="G289" t="s">
        <v>12</v>
      </c>
      <c r="H289" t="s">
        <v>2</v>
      </c>
      <c r="I289">
        <v>21001</v>
      </c>
      <c r="J289" t="s">
        <v>11434</v>
      </c>
      <c r="K289" t="s">
        <v>79</v>
      </c>
      <c r="L289" t="s">
        <v>197</v>
      </c>
      <c r="M289" t="s">
        <v>11356</v>
      </c>
      <c r="N289" t="s">
        <v>10534</v>
      </c>
      <c r="O289" t="s">
        <v>7832</v>
      </c>
      <c r="P289">
        <v>24607513</v>
      </c>
      <c r="Q289">
        <v>24600256</v>
      </c>
      <c r="R289" t="s">
        <v>15439</v>
      </c>
      <c r="S289">
        <v>24600256</v>
      </c>
      <c r="T289" t="s">
        <v>14474</v>
      </c>
      <c r="U289">
        <v>24601646</v>
      </c>
      <c r="V289" t="s">
        <v>32</v>
      </c>
      <c r="W289" t="s">
        <v>826</v>
      </c>
      <c r="X289" t="s">
        <v>16334</v>
      </c>
      <c r="Y289" t="s">
        <v>8530</v>
      </c>
    </row>
    <row r="290" spans="1:25" x14ac:dyDescent="0.25">
      <c r="A290" t="s">
        <v>2555</v>
      </c>
      <c r="B290" t="s">
        <v>1109</v>
      </c>
      <c r="C290" t="s">
        <v>1757</v>
      </c>
      <c r="D290" t="s">
        <v>197</v>
      </c>
      <c r="E290" t="s">
        <v>4</v>
      </c>
      <c r="F290" t="s">
        <v>35</v>
      </c>
      <c r="G290" t="s">
        <v>12</v>
      </c>
      <c r="H290" t="s">
        <v>2</v>
      </c>
      <c r="I290">
        <v>21001</v>
      </c>
      <c r="J290" t="s">
        <v>11434</v>
      </c>
      <c r="K290" t="s">
        <v>79</v>
      </c>
      <c r="L290" t="s">
        <v>197</v>
      </c>
      <c r="M290" t="s">
        <v>11356</v>
      </c>
      <c r="N290" t="s">
        <v>1757</v>
      </c>
      <c r="O290" t="s">
        <v>13535</v>
      </c>
      <c r="P290">
        <v>24603972</v>
      </c>
      <c r="Q290">
        <v>24603972</v>
      </c>
      <c r="R290" t="s">
        <v>11791</v>
      </c>
      <c r="S290">
        <v>24603972</v>
      </c>
      <c r="T290" t="s">
        <v>14473</v>
      </c>
      <c r="U290">
        <v>24601238</v>
      </c>
      <c r="V290" t="s">
        <v>32</v>
      </c>
      <c r="W290" t="s">
        <v>1020</v>
      </c>
      <c r="X290" t="s">
        <v>16335</v>
      </c>
      <c r="Y290" t="s">
        <v>1757</v>
      </c>
    </row>
    <row r="291" spans="1:25" x14ac:dyDescent="0.25">
      <c r="A291" t="s">
        <v>2556</v>
      </c>
      <c r="B291" t="s">
        <v>1112</v>
      </c>
      <c r="C291" t="s">
        <v>150</v>
      </c>
      <c r="D291" t="s">
        <v>197</v>
      </c>
      <c r="E291" t="s">
        <v>198</v>
      </c>
      <c r="F291" t="s">
        <v>35</v>
      </c>
      <c r="G291" t="s">
        <v>12</v>
      </c>
      <c r="H291" t="s">
        <v>2</v>
      </c>
      <c r="I291">
        <v>21001</v>
      </c>
      <c r="J291" t="s">
        <v>11434</v>
      </c>
      <c r="K291" t="s">
        <v>79</v>
      </c>
      <c r="L291" t="s">
        <v>197</v>
      </c>
      <c r="M291" t="s">
        <v>11356</v>
      </c>
      <c r="N291" t="s">
        <v>10535</v>
      </c>
      <c r="O291" t="s">
        <v>13535</v>
      </c>
      <c r="P291">
        <v>24605276</v>
      </c>
      <c r="Q291">
        <v>85755414</v>
      </c>
      <c r="R291" t="s">
        <v>11041</v>
      </c>
      <c r="S291">
        <v>85755414</v>
      </c>
      <c r="T291" t="s">
        <v>14474</v>
      </c>
      <c r="U291">
        <v>24601646</v>
      </c>
      <c r="V291" t="s">
        <v>32</v>
      </c>
      <c r="W291" t="s">
        <v>6710</v>
      </c>
      <c r="X291" t="s">
        <v>16336</v>
      </c>
      <c r="Y291" t="s">
        <v>150</v>
      </c>
    </row>
    <row r="292" spans="1:25" x14ac:dyDescent="0.25">
      <c r="A292" t="s">
        <v>2581</v>
      </c>
      <c r="B292" t="s">
        <v>1115</v>
      </c>
      <c r="C292" t="s">
        <v>6711</v>
      </c>
      <c r="D292" t="s">
        <v>197</v>
      </c>
      <c r="E292" t="s">
        <v>4</v>
      </c>
      <c r="F292" t="s">
        <v>35</v>
      </c>
      <c r="G292" t="s">
        <v>12</v>
      </c>
      <c r="H292" t="s">
        <v>2</v>
      </c>
      <c r="I292">
        <v>21001</v>
      </c>
      <c r="J292" t="s">
        <v>11434</v>
      </c>
      <c r="K292" t="s">
        <v>79</v>
      </c>
      <c r="L292" t="s">
        <v>197</v>
      </c>
      <c r="M292" t="s">
        <v>11356</v>
      </c>
      <c r="N292" t="s">
        <v>1934</v>
      </c>
      <c r="O292" t="s">
        <v>13535</v>
      </c>
      <c r="P292">
        <v>24600454</v>
      </c>
      <c r="Q292">
        <v>24612226</v>
      </c>
      <c r="R292" t="s">
        <v>11803</v>
      </c>
      <c r="S292">
        <v>24600454</v>
      </c>
      <c r="T292" t="s">
        <v>14473</v>
      </c>
      <c r="U292">
        <v>24601238</v>
      </c>
      <c r="V292" t="s">
        <v>32</v>
      </c>
      <c r="W292" t="s">
        <v>867</v>
      </c>
      <c r="X292" t="s">
        <v>16337</v>
      </c>
      <c r="Y292" t="s">
        <v>6711</v>
      </c>
    </row>
    <row r="293" spans="1:25" x14ac:dyDescent="0.25">
      <c r="A293" t="s">
        <v>2576</v>
      </c>
      <c r="B293" t="s">
        <v>1117</v>
      </c>
      <c r="C293" t="s">
        <v>2577</v>
      </c>
      <c r="D293" t="s">
        <v>197</v>
      </c>
      <c r="E293" t="s">
        <v>198</v>
      </c>
      <c r="F293" t="s">
        <v>35</v>
      </c>
      <c r="G293" t="s">
        <v>12</v>
      </c>
      <c r="H293" t="s">
        <v>2</v>
      </c>
      <c r="I293">
        <v>21001</v>
      </c>
      <c r="J293" t="s">
        <v>11434</v>
      </c>
      <c r="K293" t="s">
        <v>79</v>
      </c>
      <c r="L293" t="s">
        <v>197</v>
      </c>
      <c r="M293" t="s">
        <v>11356</v>
      </c>
      <c r="N293" t="s">
        <v>10534</v>
      </c>
      <c r="O293" t="s">
        <v>13535</v>
      </c>
      <c r="P293">
        <v>24600385</v>
      </c>
      <c r="Q293">
        <v>24600385</v>
      </c>
      <c r="R293" t="s">
        <v>9926</v>
      </c>
      <c r="S293">
        <v>24600385</v>
      </c>
      <c r="T293" t="s">
        <v>14474</v>
      </c>
      <c r="U293">
        <v>24601646</v>
      </c>
      <c r="V293" t="s">
        <v>32</v>
      </c>
      <c r="W293" t="s">
        <v>2575</v>
      </c>
      <c r="X293" t="s">
        <v>16338</v>
      </c>
      <c r="Y293" t="s">
        <v>2577</v>
      </c>
    </row>
    <row r="294" spans="1:25" x14ac:dyDescent="0.25">
      <c r="A294" t="s">
        <v>2574</v>
      </c>
      <c r="B294" t="s">
        <v>1118</v>
      </c>
      <c r="C294" t="s">
        <v>828</v>
      </c>
      <c r="D294" t="s">
        <v>197</v>
      </c>
      <c r="E294" t="s">
        <v>198</v>
      </c>
      <c r="F294" t="s">
        <v>35</v>
      </c>
      <c r="G294" t="s">
        <v>12</v>
      </c>
      <c r="H294" t="s">
        <v>2</v>
      </c>
      <c r="I294">
        <v>21001</v>
      </c>
      <c r="J294" t="s">
        <v>11434</v>
      </c>
      <c r="K294" t="s">
        <v>79</v>
      </c>
      <c r="L294" t="s">
        <v>197</v>
      </c>
      <c r="M294" t="s">
        <v>11356</v>
      </c>
      <c r="N294" t="s">
        <v>828</v>
      </c>
      <c r="O294" t="s">
        <v>13535</v>
      </c>
      <c r="P294">
        <v>24600455</v>
      </c>
      <c r="Q294">
        <v>24600455</v>
      </c>
      <c r="R294" t="s">
        <v>12298</v>
      </c>
      <c r="S294">
        <v>84116720</v>
      </c>
      <c r="T294" t="s">
        <v>14474</v>
      </c>
      <c r="U294">
        <v>24601646</v>
      </c>
      <c r="V294" t="s">
        <v>32</v>
      </c>
      <c r="W294" t="s">
        <v>829</v>
      </c>
      <c r="X294" t="s">
        <v>16339</v>
      </c>
      <c r="Y294" t="s">
        <v>828</v>
      </c>
    </row>
    <row r="295" spans="1:25" x14ac:dyDescent="0.25">
      <c r="A295" t="s">
        <v>2616</v>
      </c>
      <c r="B295" t="s">
        <v>1119</v>
      </c>
      <c r="C295" t="s">
        <v>2617</v>
      </c>
      <c r="D295" t="s">
        <v>197</v>
      </c>
      <c r="E295" t="s">
        <v>5</v>
      </c>
      <c r="F295" t="s">
        <v>35</v>
      </c>
      <c r="G295" t="s">
        <v>12</v>
      </c>
      <c r="H295" t="s">
        <v>5</v>
      </c>
      <c r="I295">
        <v>21004</v>
      </c>
      <c r="J295" t="s">
        <v>15440</v>
      </c>
      <c r="K295" t="s">
        <v>79</v>
      </c>
      <c r="L295" t="s">
        <v>197</v>
      </c>
      <c r="M295" t="s">
        <v>2587</v>
      </c>
      <c r="N295" t="s">
        <v>2587</v>
      </c>
      <c r="O295" t="s">
        <v>13535</v>
      </c>
      <c r="P295">
        <v>24744076</v>
      </c>
      <c r="Q295">
        <v>24744076</v>
      </c>
      <c r="R295" t="s">
        <v>15441</v>
      </c>
      <c r="S295">
        <v>88470657</v>
      </c>
      <c r="T295" t="s">
        <v>14475</v>
      </c>
      <c r="U295">
        <v>24744058</v>
      </c>
      <c r="V295" t="s">
        <v>32</v>
      </c>
      <c r="W295" t="s">
        <v>1023</v>
      </c>
      <c r="X295" t="s">
        <v>16340</v>
      </c>
      <c r="Y295" t="s">
        <v>2617</v>
      </c>
    </row>
    <row r="296" spans="1:25" x14ac:dyDescent="0.25">
      <c r="A296" t="s">
        <v>2687</v>
      </c>
      <c r="B296" t="s">
        <v>1123</v>
      </c>
      <c r="C296" t="s">
        <v>2688</v>
      </c>
      <c r="D296" t="s">
        <v>197</v>
      </c>
      <c r="E296" t="s">
        <v>6</v>
      </c>
      <c r="F296" t="s">
        <v>35</v>
      </c>
      <c r="G296" t="s">
        <v>12</v>
      </c>
      <c r="H296" t="s">
        <v>7</v>
      </c>
      <c r="I296">
        <v>21006</v>
      </c>
      <c r="J296" t="s">
        <v>11525</v>
      </c>
      <c r="K296" t="s">
        <v>79</v>
      </c>
      <c r="L296" t="s">
        <v>197</v>
      </c>
      <c r="M296" t="s">
        <v>10536</v>
      </c>
      <c r="N296" t="s">
        <v>10536</v>
      </c>
      <c r="O296" t="s">
        <v>13535</v>
      </c>
      <c r="P296">
        <v>24733078</v>
      </c>
      <c r="Q296">
        <v>24734026</v>
      </c>
      <c r="R296" t="s">
        <v>9353</v>
      </c>
      <c r="S296">
        <v>24733078</v>
      </c>
      <c r="T296" t="s">
        <v>14476</v>
      </c>
      <c r="U296">
        <v>83187649</v>
      </c>
      <c r="V296" t="s">
        <v>32</v>
      </c>
      <c r="W296" t="s">
        <v>218</v>
      </c>
      <c r="X296" t="s">
        <v>16341</v>
      </c>
      <c r="Y296" t="s">
        <v>2688</v>
      </c>
    </row>
    <row r="297" spans="1:25" x14ac:dyDescent="0.25">
      <c r="A297" t="s">
        <v>2693</v>
      </c>
      <c r="B297" t="s">
        <v>1124</v>
      </c>
      <c r="C297" t="s">
        <v>1923</v>
      </c>
      <c r="D297" t="s">
        <v>197</v>
      </c>
      <c r="E297" t="s">
        <v>2</v>
      </c>
      <c r="F297" t="s">
        <v>35</v>
      </c>
      <c r="G297" t="s">
        <v>820</v>
      </c>
      <c r="H297" t="s">
        <v>3</v>
      </c>
      <c r="I297">
        <v>21602</v>
      </c>
      <c r="J297" t="s">
        <v>12795</v>
      </c>
      <c r="K297" t="s">
        <v>79</v>
      </c>
      <c r="L297" t="s">
        <v>2445</v>
      </c>
      <c r="M297" t="s">
        <v>1923</v>
      </c>
      <c r="N297" t="s">
        <v>1923</v>
      </c>
      <c r="O297" t="s">
        <v>13535</v>
      </c>
      <c r="P297">
        <v>24650032</v>
      </c>
      <c r="Q297">
        <v>24650032</v>
      </c>
      <c r="R297" t="s">
        <v>13749</v>
      </c>
      <c r="S297">
        <v>24650032</v>
      </c>
      <c r="T297" t="s">
        <v>15436</v>
      </c>
      <c r="U297">
        <v>24722182</v>
      </c>
      <c r="V297" t="s">
        <v>32</v>
      </c>
      <c r="W297" t="s">
        <v>6511</v>
      </c>
      <c r="X297" t="s">
        <v>16342</v>
      </c>
      <c r="Y297" t="s">
        <v>1923</v>
      </c>
    </row>
    <row r="298" spans="1:25" x14ac:dyDescent="0.25">
      <c r="A298" t="s">
        <v>2716</v>
      </c>
      <c r="B298" t="s">
        <v>1128</v>
      </c>
      <c r="C298" t="s">
        <v>6459</v>
      </c>
      <c r="D298" t="s">
        <v>78</v>
      </c>
      <c r="E298" t="s">
        <v>11</v>
      </c>
      <c r="F298" t="s">
        <v>35</v>
      </c>
      <c r="G298" t="s">
        <v>3</v>
      </c>
      <c r="H298" t="s">
        <v>17</v>
      </c>
      <c r="I298">
        <v>20213</v>
      </c>
      <c r="J298" t="s">
        <v>15442</v>
      </c>
      <c r="K298" t="s">
        <v>79</v>
      </c>
      <c r="L298" t="s">
        <v>80</v>
      </c>
      <c r="M298" t="s">
        <v>1301</v>
      </c>
      <c r="N298" t="s">
        <v>10537</v>
      </c>
      <c r="O298" t="s">
        <v>13535</v>
      </c>
      <c r="P298">
        <v>24790041</v>
      </c>
      <c r="Q298">
        <v>24810595</v>
      </c>
      <c r="R298" t="s">
        <v>9236</v>
      </c>
      <c r="S298">
        <v>88410084</v>
      </c>
      <c r="T298" t="s">
        <v>14477</v>
      </c>
      <c r="U298">
        <v>24680376</v>
      </c>
      <c r="V298" t="s">
        <v>32</v>
      </c>
      <c r="W298" t="s">
        <v>6712</v>
      </c>
      <c r="X298" t="s">
        <v>16343</v>
      </c>
      <c r="Y298" t="s">
        <v>6459</v>
      </c>
    </row>
    <row r="299" spans="1:25" x14ac:dyDescent="0.25">
      <c r="A299" t="s">
        <v>2737</v>
      </c>
      <c r="B299" t="s">
        <v>1129</v>
      </c>
      <c r="C299" t="s">
        <v>1363</v>
      </c>
      <c r="D299" t="s">
        <v>197</v>
      </c>
      <c r="E299" t="s">
        <v>7</v>
      </c>
      <c r="F299" t="s">
        <v>35</v>
      </c>
      <c r="G299" t="s">
        <v>12</v>
      </c>
      <c r="H299" t="s">
        <v>8</v>
      </c>
      <c r="I299">
        <v>21007</v>
      </c>
      <c r="J299" t="s">
        <v>14347</v>
      </c>
      <c r="K299" t="s">
        <v>79</v>
      </c>
      <c r="L299" t="s">
        <v>197</v>
      </c>
      <c r="M299" t="s">
        <v>10579</v>
      </c>
      <c r="N299" t="s">
        <v>1363</v>
      </c>
      <c r="O299" t="s">
        <v>13535</v>
      </c>
      <c r="P299">
        <v>24799157</v>
      </c>
      <c r="Q299">
        <v>24799157</v>
      </c>
      <c r="R299" t="s">
        <v>12899</v>
      </c>
      <c r="S299" t="s">
        <v>15386</v>
      </c>
      <c r="T299" t="s">
        <v>14022</v>
      </c>
      <c r="U299">
        <v>24799162</v>
      </c>
      <c r="V299" t="s">
        <v>32</v>
      </c>
      <c r="W299" t="s">
        <v>2736</v>
      </c>
      <c r="X299" t="s">
        <v>16344</v>
      </c>
      <c r="Y299" t="s">
        <v>1363</v>
      </c>
    </row>
    <row r="300" spans="1:25" x14ac:dyDescent="0.25">
      <c r="A300" t="s">
        <v>2753</v>
      </c>
      <c r="B300" t="s">
        <v>1130</v>
      </c>
      <c r="C300" t="s">
        <v>2754</v>
      </c>
      <c r="D300" t="s">
        <v>197</v>
      </c>
      <c r="E300" t="s">
        <v>8</v>
      </c>
      <c r="F300" t="s">
        <v>35</v>
      </c>
      <c r="G300" t="s">
        <v>12</v>
      </c>
      <c r="H300" t="s">
        <v>15</v>
      </c>
      <c r="I300">
        <v>21011</v>
      </c>
      <c r="J300" t="s">
        <v>11529</v>
      </c>
      <c r="K300" t="s">
        <v>79</v>
      </c>
      <c r="L300" t="s">
        <v>197</v>
      </c>
      <c r="M300" t="s">
        <v>11796</v>
      </c>
      <c r="N300" t="s">
        <v>10538</v>
      </c>
      <c r="O300" t="s">
        <v>13535</v>
      </c>
      <c r="P300">
        <v>24695305</v>
      </c>
      <c r="Q300">
        <v>24695305</v>
      </c>
      <c r="R300" t="s">
        <v>14478</v>
      </c>
      <c r="S300">
        <v>24695305</v>
      </c>
      <c r="T300" t="s">
        <v>14479</v>
      </c>
      <c r="U300">
        <v>24699197</v>
      </c>
      <c r="V300" t="s">
        <v>32</v>
      </c>
      <c r="W300" t="s">
        <v>2752</v>
      </c>
      <c r="X300" t="s">
        <v>16345</v>
      </c>
      <c r="Y300" t="s">
        <v>2754</v>
      </c>
    </row>
    <row r="301" spans="1:25" x14ac:dyDescent="0.25">
      <c r="A301" t="s">
        <v>2829</v>
      </c>
      <c r="B301" t="s">
        <v>1134</v>
      </c>
      <c r="C301" t="s">
        <v>1089</v>
      </c>
      <c r="D301" t="s">
        <v>197</v>
      </c>
      <c r="E301" t="s">
        <v>10</v>
      </c>
      <c r="F301" t="s">
        <v>35</v>
      </c>
      <c r="G301" t="s">
        <v>12</v>
      </c>
      <c r="H301" t="s">
        <v>17</v>
      </c>
      <c r="I301">
        <v>21013</v>
      </c>
      <c r="J301" t="s">
        <v>11531</v>
      </c>
      <c r="K301" t="s">
        <v>79</v>
      </c>
      <c r="L301" t="s">
        <v>197</v>
      </c>
      <c r="M301" t="s">
        <v>238</v>
      </c>
      <c r="N301" t="s">
        <v>1089</v>
      </c>
      <c r="O301" t="s">
        <v>13535</v>
      </c>
      <c r="P301">
        <v>24777443</v>
      </c>
      <c r="Q301">
        <v>24777443</v>
      </c>
      <c r="R301" t="s">
        <v>6460</v>
      </c>
      <c r="S301">
        <v>24777443</v>
      </c>
      <c r="T301" t="s">
        <v>14480</v>
      </c>
      <c r="U301">
        <v>24777082</v>
      </c>
      <c r="V301" t="s">
        <v>32</v>
      </c>
      <c r="W301" t="s">
        <v>2828</v>
      </c>
      <c r="X301" t="s">
        <v>16346</v>
      </c>
      <c r="Y301" t="s">
        <v>1089</v>
      </c>
    </row>
    <row r="302" spans="1:25" x14ac:dyDescent="0.25">
      <c r="A302" t="s">
        <v>2915</v>
      </c>
      <c r="B302" t="s">
        <v>1137</v>
      </c>
      <c r="C302" t="s">
        <v>2916</v>
      </c>
      <c r="D302" t="s">
        <v>197</v>
      </c>
      <c r="E302" t="s">
        <v>11</v>
      </c>
      <c r="F302" t="s">
        <v>35</v>
      </c>
      <c r="G302" t="s">
        <v>198</v>
      </c>
      <c r="H302" t="s">
        <v>2</v>
      </c>
      <c r="I302">
        <v>21401</v>
      </c>
      <c r="J302" t="s">
        <v>11551</v>
      </c>
      <c r="K302" t="s">
        <v>79</v>
      </c>
      <c r="L302" t="s">
        <v>199</v>
      </c>
      <c r="M302" t="s">
        <v>199</v>
      </c>
      <c r="N302" t="s">
        <v>199</v>
      </c>
      <c r="O302" t="s">
        <v>13535</v>
      </c>
      <c r="P302">
        <v>24711678</v>
      </c>
      <c r="Q302">
        <v>24711678</v>
      </c>
      <c r="R302" t="s">
        <v>12497</v>
      </c>
      <c r="S302">
        <v>24711678</v>
      </c>
      <c r="T302" t="s">
        <v>15443</v>
      </c>
      <c r="U302">
        <v>24711101</v>
      </c>
      <c r="V302" t="s">
        <v>32</v>
      </c>
      <c r="W302" t="s">
        <v>6523</v>
      </c>
      <c r="X302" t="s">
        <v>16347</v>
      </c>
      <c r="Y302" t="s">
        <v>2916</v>
      </c>
    </row>
    <row r="303" spans="1:25" x14ac:dyDescent="0.25">
      <c r="A303" t="s">
        <v>3008</v>
      </c>
      <c r="B303" t="s">
        <v>1141</v>
      </c>
      <c r="C303" t="s">
        <v>143</v>
      </c>
      <c r="D303" t="s">
        <v>9030</v>
      </c>
      <c r="E303" t="s">
        <v>6</v>
      </c>
      <c r="F303" t="s">
        <v>35</v>
      </c>
      <c r="G303" t="s">
        <v>179</v>
      </c>
      <c r="H303" t="s">
        <v>2</v>
      </c>
      <c r="I303">
        <v>21501</v>
      </c>
      <c r="J303" t="s">
        <v>11557</v>
      </c>
      <c r="K303" t="s">
        <v>79</v>
      </c>
      <c r="L303" t="s">
        <v>180</v>
      </c>
      <c r="M303" t="s">
        <v>143</v>
      </c>
      <c r="N303" t="s">
        <v>143</v>
      </c>
      <c r="O303" t="s">
        <v>13535</v>
      </c>
      <c r="P303">
        <v>24641158</v>
      </c>
      <c r="Q303">
        <v>24641158</v>
      </c>
      <c r="R303" t="s">
        <v>12297</v>
      </c>
      <c r="S303">
        <v>24641158</v>
      </c>
      <c r="T303" t="s">
        <v>14481</v>
      </c>
      <c r="U303">
        <v>24640011</v>
      </c>
      <c r="V303" t="s">
        <v>32</v>
      </c>
      <c r="W303" t="s">
        <v>3007</v>
      </c>
      <c r="X303" t="s">
        <v>16348</v>
      </c>
      <c r="Y303" t="s">
        <v>143</v>
      </c>
    </row>
    <row r="304" spans="1:25" x14ac:dyDescent="0.25">
      <c r="A304" t="s">
        <v>883</v>
      </c>
      <c r="B304" t="s">
        <v>885</v>
      </c>
      <c r="C304" t="s">
        <v>884</v>
      </c>
      <c r="D304" t="s">
        <v>311</v>
      </c>
      <c r="E304" t="s">
        <v>2</v>
      </c>
      <c r="F304" t="s">
        <v>32</v>
      </c>
      <c r="G304" t="s">
        <v>5</v>
      </c>
      <c r="H304" t="s">
        <v>10</v>
      </c>
      <c r="I304">
        <v>10408</v>
      </c>
      <c r="J304" t="s">
        <v>12644</v>
      </c>
      <c r="K304" t="s">
        <v>33</v>
      </c>
      <c r="L304" t="s">
        <v>311</v>
      </c>
      <c r="M304" t="s">
        <v>221</v>
      </c>
      <c r="N304" t="s">
        <v>10396</v>
      </c>
      <c r="O304" t="s">
        <v>13535</v>
      </c>
      <c r="P304">
        <v>24165383</v>
      </c>
      <c r="Q304" t="s">
        <v>15386</v>
      </c>
      <c r="R304" t="s">
        <v>7848</v>
      </c>
      <c r="S304">
        <v>83657446</v>
      </c>
      <c r="T304" t="s">
        <v>14424</v>
      </c>
      <c r="U304">
        <v>89100285</v>
      </c>
      <c r="V304" t="s">
        <v>32</v>
      </c>
      <c r="W304" t="s">
        <v>104</v>
      </c>
      <c r="X304" t="s">
        <v>16349</v>
      </c>
      <c r="Y304" t="s">
        <v>884</v>
      </c>
    </row>
    <row r="305" spans="1:25" x14ac:dyDescent="0.25">
      <c r="A305" t="s">
        <v>3057</v>
      </c>
      <c r="B305" t="s">
        <v>562</v>
      </c>
      <c r="C305" t="s">
        <v>1248</v>
      </c>
      <c r="D305" t="s">
        <v>500</v>
      </c>
      <c r="E305" t="s">
        <v>2</v>
      </c>
      <c r="F305" t="s">
        <v>32</v>
      </c>
      <c r="G305" t="s">
        <v>6</v>
      </c>
      <c r="H305" t="s">
        <v>3</v>
      </c>
      <c r="I305">
        <v>10502</v>
      </c>
      <c r="J305" t="s">
        <v>12647</v>
      </c>
      <c r="K305" t="s">
        <v>33</v>
      </c>
      <c r="L305" t="s">
        <v>12839</v>
      </c>
      <c r="M305" t="s">
        <v>1248</v>
      </c>
      <c r="N305" t="s">
        <v>1248</v>
      </c>
      <c r="O305" t="s">
        <v>13535</v>
      </c>
      <c r="P305">
        <v>25456034</v>
      </c>
      <c r="Q305">
        <v>25466034</v>
      </c>
      <c r="R305" t="s">
        <v>7730</v>
      </c>
      <c r="S305">
        <v>89837434</v>
      </c>
      <c r="T305" t="s">
        <v>14384</v>
      </c>
      <c r="U305">
        <v>21004869</v>
      </c>
      <c r="V305" t="s">
        <v>32</v>
      </c>
      <c r="W305" t="s">
        <v>3056</v>
      </c>
      <c r="X305" t="s">
        <v>16350</v>
      </c>
      <c r="Y305" t="s">
        <v>1248</v>
      </c>
    </row>
    <row r="306" spans="1:25" x14ac:dyDescent="0.25">
      <c r="A306" t="s">
        <v>3059</v>
      </c>
      <c r="B306" t="s">
        <v>318</v>
      </c>
      <c r="C306" t="s">
        <v>1790</v>
      </c>
      <c r="D306" t="s">
        <v>500</v>
      </c>
      <c r="E306" t="s">
        <v>2</v>
      </c>
      <c r="F306" t="s">
        <v>32</v>
      </c>
      <c r="G306" t="s">
        <v>6</v>
      </c>
      <c r="H306" t="s">
        <v>2</v>
      </c>
      <c r="I306">
        <v>10501</v>
      </c>
      <c r="J306" t="s">
        <v>12636</v>
      </c>
      <c r="K306" t="s">
        <v>33</v>
      </c>
      <c r="L306" t="s">
        <v>12839</v>
      </c>
      <c r="M306" t="s">
        <v>1116</v>
      </c>
      <c r="N306" t="s">
        <v>1116</v>
      </c>
      <c r="O306" t="s">
        <v>13535</v>
      </c>
      <c r="P306">
        <v>21017138</v>
      </c>
      <c r="Q306">
        <v>21020865</v>
      </c>
      <c r="R306" t="s">
        <v>10539</v>
      </c>
      <c r="S306">
        <v>83456689</v>
      </c>
      <c r="T306" t="s">
        <v>14384</v>
      </c>
      <c r="U306">
        <v>21004869</v>
      </c>
      <c r="V306" t="s">
        <v>32</v>
      </c>
      <c r="W306" t="s">
        <v>3058</v>
      </c>
      <c r="X306" t="s">
        <v>16351</v>
      </c>
      <c r="Y306" t="s">
        <v>1790</v>
      </c>
    </row>
    <row r="307" spans="1:25" x14ac:dyDescent="0.25">
      <c r="A307" t="s">
        <v>3103</v>
      </c>
      <c r="B307" t="s">
        <v>1145</v>
      </c>
      <c r="C307" t="s">
        <v>3104</v>
      </c>
      <c r="D307" t="s">
        <v>500</v>
      </c>
      <c r="E307" t="s">
        <v>3</v>
      </c>
      <c r="F307" t="s">
        <v>32</v>
      </c>
      <c r="G307" t="s">
        <v>3086</v>
      </c>
      <c r="H307" t="s">
        <v>2</v>
      </c>
      <c r="I307">
        <v>11701</v>
      </c>
      <c r="J307" t="s">
        <v>12722</v>
      </c>
      <c r="K307" t="s">
        <v>33</v>
      </c>
      <c r="L307" t="s">
        <v>12900</v>
      </c>
      <c r="M307" t="s">
        <v>2825</v>
      </c>
      <c r="N307" t="s">
        <v>2825</v>
      </c>
      <c r="O307" t="s">
        <v>13535</v>
      </c>
      <c r="P307">
        <v>25411101</v>
      </c>
      <c r="Q307">
        <v>25411101</v>
      </c>
      <c r="R307" t="s">
        <v>12901</v>
      </c>
      <c r="S307">
        <v>25411101</v>
      </c>
      <c r="T307" t="s">
        <v>13751</v>
      </c>
      <c r="U307">
        <v>25412000</v>
      </c>
      <c r="V307" t="s">
        <v>32</v>
      </c>
      <c r="W307" t="s">
        <v>6713</v>
      </c>
      <c r="X307" t="s">
        <v>16352</v>
      </c>
      <c r="Y307" t="s">
        <v>3104</v>
      </c>
    </row>
    <row r="308" spans="1:25" x14ac:dyDescent="0.25">
      <c r="A308" t="s">
        <v>3133</v>
      </c>
      <c r="B308" t="s">
        <v>1147</v>
      </c>
      <c r="C308" t="s">
        <v>3134</v>
      </c>
      <c r="D308" t="s">
        <v>500</v>
      </c>
      <c r="E308" t="s">
        <v>4</v>
      </c>
      <c r="F308" t="s">
        <v>32</v>
      </c>
      <c r="G308" t="s">
        <v>3082</v>
      </c>
      <c r="H308" t="s">
        <v>2</v>
      </c>
      <c r="I308">
        <v>12001</v>
      </c>
      <c r="J308" t="s">
        <v>14335</v>
      </c>
      <c r="K308" t="s">
        <v>33</v>
      </c>
      <c r="L308" t="s">
        <v>10787</v>
      </c>
      <c r="M308" t="s">
        <v>966</v>
      </c>
      <c r="N308" t="s">
        <v>966</v>
      </c>
      <c r="O308" t="s">
        <v>13535</v>
      </c>
      <c r="P308">
        <v>25466076</v>
      </c>
      <c r="Q308">
        <v>25466367</v>
      </c>
      <c r="R308" t="s">
        <v>14482</v>
      </c>
      <c r="S308">
        <v>25466076</v>
      </c>
      <c r="T308" t="s">
        <v>14483</v>
      </c>
      <c r="U308">
        <v>25467360</v>
      </c>
      <c r="V308" t="s">
        <v>32</v>
      </c>
      <c r="W308" t="s">
        <v>2184</v>
      </c>
      <c r="X308" t="s">
        <v>16353</v>
      </c>
      <c r="Y308" t="s">
        <v>3134</v>
      </c>
    </row>
    <row r="309" spans="1:25" x14ac:dyDescent="0.25">
      <c r="A309" t="s">
        <v>3147</v>
      </c>
      <c r="B309" t="s">
        <v>1168</v>
      </c>
      <c r="C309" t="s">
        <v>3148</v>
      </c>
      <c r="D309" t="s">
        <v>214</v>
      </c>
      <c r="E309" t="s">
        <v>2</v>
      </c>
      <c r="F309" t="s">
        <v>64</v>
      </c>
      <c r="G309" t="s">
        <v>2</v>
      </c>
      <c r="H309" t="s">
        <v>2</v>
      </c>
      <c r="I309">
        <v>30101</v>
      </c>
      <c r="J309" t="s">
        <v>11401</v>
      </c>
      <c r="K309" t="s">
        <v>214</v>
      </c>
      <c r="L309" t="s">
        <v>214</v>
      </c>
      <c r="M309" t="s">
        <v>12902</v>
      </c>
      <c r="N309" t="s">
        <v>69</v>
      </c>
      <c r="O309" t="s">
        <v>13535</v>
      </c>
      <c r="P309">
        <v>25519049</v>
      </c>
      <c r="Q309">
        <v>25519049</v>
      </c>
      <c r="R309" t="s">
        <v>11828</v>
      </c>
      <c r="S309">
        <v>25519049</v>
      </c>
      <c r="T309" t="s">
        <v>14484</v>
      </c>
      <c r="U309">
        <v>25520752</v>
      </c>
      <c r="V309" t="s">
        <v>32</v>
      </c>
      <c r="W309" t="s">
        <v>2656</v>
      </c>
      <c r="X309" t="s">
        <v>16354</v>
      </c>
      <c r="Y309" t="s">
        <v>3148</v>
      </c>
    </row>
    <row r="310" spans="1:25" x14ac:dyDescent="0.25">
      <c r="A310" t="s">
        <v>3151</v>
      </c>
      <c r="B310" t="s">
        <v>1172</v>
      </c>
      <c r="C310" t="s">
        <v>3152</v>
      </c>
      <c r="D310" t="s">
        <v>214</v>
      </c>
      <c r="E310" t="s">
        <v>2</v>
      </c>
      <c r="F310" t="s">
        <v>64</v>
      </c>
      <c r="G310" t="s">
        <v>2</v>
      </c>
      <c r="H310" t="s">
        <v>3</v>
      </c>
      <c r="I310">
        <v>30102</v>
      </c>
      <c r="J310" t="s">
        <v>11439</v>
      </c>
      <c r="K310" t="s">
        <v>214</v>
      </c>
      <c r="L310" t="s">
        <v>214</v>
      </c>
      <c r="M310" t="s">
        <v>12903</v>
      </c>
      <c r="N310" t="s">
        <v>364</v>
      </c>
      <c r="O310" t="s">
        <v>13535</v>
      </c>
      <c r="P310">
        <v>25527420</v>
      </c>
      <c r="Q310">
        <v>25527420</v>
      </c>
      <c r="R310" t="s">
        <v>3304</v>
      </c>
      <c r="S310">
        <v>25527420</v>
      </c>
      <c r="T310" t="s">
        <v>14484</v>
      </c>
      <c r="U310">
        <v>25520752</v>
      </c>
      <c r="V310" t="s">
        <v>32</v>
      </c>
      <c r="W310" t="s">
        <v>3150</v>
      </c>
      <c r="X310" t="s">
        <v>16355</v>
      </c>
      <c r="Y310" t="s">
        <v>3152</v>
      </c>
    </row>
    <row r="311" spans="1:25" x14ac:dyDescent="0.25">
      <c r="A311" t="s">
        <v>3157</v>
      </c>
      <c r="B311" t="s">
        <v>876</v>
      </c>
      <c r="C311" t="s">
        <v>3158</v>
      </c>
      <c r="D311" t="s">
        <v>214</v>
      </c>
      <c r="E311" t="s">
        <v>2</v>
      </c>
      <c r="F311" t="s">
        <v>64</v>
      </c>
      <c r="G311" t="s">
        <v>2</v>
      </c>
      <c r="H311" t="s">
        <v>4</v>
      </c>
      <c r="I311">
        <v>30103</v>
      </c>
      <c r="J311" t="s">
        <v>11478</v>
      </c>
      <c r="K311" t="s">
        <v>214</v>
      </c>
      <c r="L311" t="s">
        <v>214</v>
      </c>
      <c r="M311" t="s">
        <v>12835</v>
      </c>
      <c r="N311" t="s">
        <v>316</v>
      </c>
      <c r="O311" t="s">
        <v>13535</v>
      </c>
      <c r="P311">
        <v>25914272</v>
      </c>
      <c r="Q311" t="s">
        <v>15386</v>
      </c>
      <c r="R311" t="s">
        <v>8669</v>
      </c>
      <c r="S311">
        <v>25914272</v>
      </c>
      <c r="T311" t="s">
        <v>14484</v>
      </c>
      <c r="U311">
        <v>25520752</v>
      </c>
      <c r="V311" t="s">
        <v>32</v>
      </c>
      <c r="W311" t="s">
        <v>2622</v>
      </c>
      <c r="X311" t="s">
        <v>16356</v>
      </c>
      <c r="Y311" t="s">
        <v>3158</v>
      </c>
    </row>
    <row r="312" spans="1:25" x14ac:dyDescent="0.25">
      <c r="A312" t="s">
        <v>6194</v>
      </c>
      <c r="B312" t="s">
        <v>994</v>
      </c>
      <c r="C312" t="s">
        <v>6393</v>
      </c>
      <c r="D312" t="s">
        <v>214</v>
      </c>
      <c r="E312" t="s">
        <v>2</v>
      </c>
      <c r="F312" t="s">
        <v>64</v>
      </c>
      <c r="G312" t="s">
        <v>2</v>
      </c>
      <c r="H312" t="s">
        <v>2</v>
      </c>
      <c r="I312">
        <v>30101</v>
      </c>
      <c r="J312" t="s">
        <v>11401</v>
      </c>
      <c r="K312" t="s">
        <v>214</v>
      </c>
      <c r="L312" t="s">
        <v>214</v>
      </c>
      <c r="M312" t="s">
        <v>12902</v>
      </c>
      <c r="N312" t="s">
        <v>9198</v>
      </c>
      <c r="O312" t="s">
        <v>13535</v>
      </c>
      <c r="P312">
        <v>25514966</v>
      </c>
      <c r="Q312">
        <v>25514966</v>
      </c>
      <c r="R312" t="s">
        <v>12325</v>
      </c>
      <c r="S312">
        <v>25514966</v>
      </c>
      <c r="T312" t="s">
        <v>14484</v>
      </c>
      <c r="U312">
        <v>25520752</v>
      </c>
      <c r="V312" t="s">
        <v>35</v>
      </c>
      <c r="W312" t="s">
        <v>12230</v>
      </c>
    </row>
    <row r="313" spans="1:25" x14ac:dyDescent="0.25">
      <c r="A313" t="s">
        <v>6195</v>
      </c>
      <c r="B313" t="s">
        <v>1181</v>
      </c>
      <c r="C313" t="s">
        <v>6394</v>
      </c>
      <c r="D313" t="s">
        <v>214</v>
      </c>
      <c r="E313" t="s">
        <v>2</v>
      </c>
      <c r="F313" t="s">
        <v>64</v>
      </c>
      <c r="G313" t="s">
        <v>2</v>
      </c>
      <c r="H313" t="s">
        <v>3</v>
      </c>
      <c r="I313">
        <v>30102</v>
      </c>
      <c r="J313" t="s">
        <v>11439</v>
      </c>
      <c r="K313" t="s">
        <v>214</v>
      </c>
      <c r="L313" t="s">
        <v>214</v>
      </c>
      <c r="M313" t="s">
        <v>12903</v>
      </c>
      <c r="N313" t="s">
        <v>9198</v>
      </c>
      <c r="O313" t="s">
        <v>13535</v>
      </c>
      <c r="P313">
        <v>25514680</v>
      </c>
      <c r="Q313">
        <v>25514680</v>
      </c>
      <c r="R313" t="s">
        <v>6428</v>
      </c>
      <c r="S313">
        <v>25514680</v>
      </c>
      <c r="T313" t="s">
        <v>14484</v>
      </c>
      <c r="U313">
        <v>25520752</v>
      </c>
      <c r="V313" t="s">
        <v>35</v>
      </c>
      <c r="W313" t="s">
        <v>12230</v>
      </c>
    </row>
    <row r="314" spans="1:25" x14ac:dyDescent="0.25">
      <c r="A314" t="s">
        <v>3153</v>
      </c>
      <c r="B314" t="s">
        <v>1183</v>
      </c>
      <c r="C314" t="s">
        <v>69</v>
      </c>
      <c r="D314" t="s">
        <v>214</v>
      </c>
      <c r="E314" t="s">
        <v>2</v>
      </c>
      <c r="F314" t="s">
        <v>64</v>
      </c>
      <c r="G314" t="s">
        <v>2</v>
      </c>
      <c r="H314" t="s">
        <v>2</v>
      </c>
      <c r="I314">
        <v>30101</v>
      </c>
      <c r="J314" t="s">
        <v>11401</v>
      </c>
      <c r="K314" t="s">
        <v>214</v>
      </c>
      <c r="L314" t="s">
        <v>214</v>
      </c>
      <c r="M314" t="s">
        <v>12902</v>
      </c>
      <c r="N314" t="s">
        <v>69</v>
      </c>
      <c r="O314" t="s">
        <v>13535</v>
      </c>
      <c r="P314">
        <v>25534079</v>
      </c>
      <c r="Q314" t="s">
        <v>15386</v>
      </c>
      <c r="R314" t="s">
        <v>9929</v>
      </c>
      <c r="S314">
        <v>25534079</v>
      </c>
      <c r="T314" t="s">
        <v>14484</v>
      </c>
      <c r="U314">
        <v>25520752</v>
      </c>
      <c r="V314" t="s">
        <v>32</v>
      </c>
      <c r="W314" t="s">
        <v>2696</v>
      </c>
      <c r="X314" t="s">
        <v>16357</v>
      </c>
      <c r="Y314" t="s">
        <v>69</v>
      </c>
    </row>
    <row r="315" spans="1:25" x14ac:dyDescent="0.25">
      <c r="A315" t="s">
        <v>3156</v>
      </c>
      <c r="B315" t="s">
        <v>1184</v>
      </c>
      <c r="C315" t="s">
        <v>7902</v>
      </c>
      <c r="D315" t="s">
        <v>214</v>
      </c>
      <c r="E315" t="s">
        <v>2</v>
      </c>
      <c r="F315" t="s">
        <v>64</v>
      </c>
      <c r="G315" t="s">
        <v>2</v>
      </c>
      <c r="H315" t="s">
        <v>2</v>
      </c>
      <c r="I315">
        <v>30101</v>
      </c>
      <c r="J315" t="s">
        <v>11401</v>
      </c>
      <c r="K315" t="s">
        <v>214</v>
      </c>
      <c r="L315" t="s">
        <v>214</v>
      </c>
      <c r="M315" t="s">
        <v>12902</v>
      </c>
      <c r="N315" t="s">
        <v>69</v>
      </c>
      <c r="O315" t="s">
        <v>13535</v>
      </c>
      <c r="P315">
        <v>25520428</v>
      </c>
      <c r="Q315">
        <v>25520428</v>
      </c>
      <c r="R315" t="s">
        <v>9261</v>
      </c>
      <c r="S315">
        <v>87408383</v>
      </c>
      <c r="T315" t="s">
        <v>14484</v>
      </c>
      <c r="U315">
        <v>25520752</v>
      </c>
      <c r="V315" t="s">
        <v>32</v>
      </c>
      <c r="W315" t="s">
        <v>3155</v>
      </c>
      <c r="X315" t="s">
        <v>16358</v>
      </c>
      <c r="Y315" t="s">
        <v>7902</v>
      </c>
    </row>
    <row r="316" spans="1:25" x14ac:dyDescent="0.25">
      <c r="A316" t="s">
        <v>3149</v>
      </c>
      <c r="B316" t="s">
        <v>1189</v>
      </c>
      <c r="C316" t="s">
        <v>14485</v>
      </c>
      <c r="D316" t="s">
        <v>214</v>
      </c>
      <c r="E316" t="s">
        <v>2</v>
      </c>
      <c r="F316" t="s">
        <v>64</v>
      </c>
      <c r="G316" t="s">
        <v>2</v>
      </c>
      <c r="H316" t="s">
        <v>3</v>
      </c>
      <c r="I316">
        <v>30102</v>
      </c>
      <c r="J316" t="s">
        <v>11439</v>
      </c>
      <c r="K316" t="s">
        <v>214</v>
      </c>
      <c r="L316" t="s">
        <v>214</v>
      </c>
      <c r="M316" t="s">
        <v>12903</v>
      </c>
      <c r="N316" t="s">
        <v>2533</v>
      </c>
      <c r="O316" t="s">
        <v>13535</v>
      </c>
      <c r="P316">
        <v>25510565</v>
      </c>
      <c r="Q316">
        <v>25510565</v>
      </c>
      <c r="R316" t="s">
        <v>12904</v>
      </c>
      <c r="S316">
        <v>25510565</v>
      </c>
      <c r="T316" t="s">
        <v>14484</v>
      </c>
      <c r="U316">
        <v>25520752</v>
      </c>
      <c r="V316" t="s">
        <v>32</v>
      </c>
      <c r="W316" t="s">
        <v>2443</v>
      </c>
      <c r="X316" t="s">
        <v>16359</v>
      </c>
      <c r="Y316" t="s">
        <v>14485</v>
      </c>
    </row>
    <row r="317" spans="1:25" x14ac:dyDescent="0.25">
      <c r="A317" t="s">
        <v>3154</v>
      </c>
      <c r="B317" t="s">
        <v>1190</v>
      </c>
      <c r="C317" t="s">
        <v>606</v>
      </c>
      <c r="D317" t="s">
        <v>214</v>
      </c>
      <c r="E317" t="s">
        <v>2</v>
      </c>
      <c r="F317" t="s">
        <v>64</v>
      </c>
      <c r="G317" t="s">
        <v>2</v>
      </c>
      <c r="H317" t="s">
        <v>4</v>
      </c>
      <c r="I317">
        <v>30103</v>
      </c>
      <c r="J317" t="s">
        <v>11478</v>
      </c>
      <c r="K317" t="s">
        <v>214</v>
      </c>
      <c r="L317" t="s">
        <v>214</v>
      </c>
      <c r="M317" t="s">
        <v>12835</v>
      </c>
      <c r="N317" t="s">
        <v>606</v>
      </c>
      <c r="O317" t="s">
        <v>13535</v>
      </c>
      <c r="P317">
        <v>25523565</v>
      </c>
      <c r="Q317">
        <v>25513446</v>
      </c>
      <c r="R317" t="s">
        <v>14486</v>
      </c>
      <c r="S317">
        <v>25513446</v>
      </c>
      <c r="T317" t="s">
        <v>14484</v>
      </c>
      <c r="U317">
        <v>25520752</v>
      </c>
      <c r="V317" t="s">
        <v>32</v>
      </c>
      <c r="W317" t="s">
        <v>2504</v>
      </c>
      <c r="X317" t="s">
        <v>16360</v>
      </c>
      <c r="Y317" t="s">
        <v>606</v>
      </c>
    </row>
    <row r="318" spans="1:25" x14ac:dyDescent="0.25">
      <c r="A318" t="s">
        <v>3182</v>
      </c>
      <c r="B318" t="s">
        <v>1195</v>
      </c>
      <c r="C318" t="s">
        <v>3183</v>
      </c>
      <c r="D318" t="s">
        <v>214</v>
      </c>
      <c r="E318" t="s">
        <v>3</v>
      </c>
      <c r="F318" t="s">
        <v>64</v>
      </c>
      <c r="G318" t="s">
        <v>2</v>
      </c>
      <c r="H318" t="s">
        <v>11</v>
      </c>
      <c r="I318">
        <v>30109</v>
      </c>
      <c r="J318" t="s">
        <v>15444</v>
      </c>
      <c r="K318" t="s">
        <v>214</v>
      </c>
      <c r="L318" t="s">
        <v>214</v>
      </c>
      <c r="M318" t="s">
        <v>581</v>
      </c>
      <c r="N318" t="s">
        <v>10540</v>
      </c>
      <c r="O318" t="s">
        <v>13535</v>
      </c>
      <c r="P318">
        <v>25511750</v>
      </c>
      <c r="Q318">
        <v>25511750</v>
      </c>
      <c r="R318" t="s">
        <v>13752</v>
      </c>
      <c r="S318">
        <v>25511750</v>
      </c>
      <c r="T318" t="s">
        <v>14487</v>
      </c>
      <c r="U318">
        <v>25371825</v>
      </c>
      <c r="V318" t="s">
        <v>32</v>
      </c>
      <c r="W318" t="s">
        <v>3181</v>
      </c>
      <c r="X318" t="s">
        <v>16361</v>
      </c>
      <c r="Y318" t="s">
        <v>3183</v>
      </c>
    </row>
    <row r="319" spans="1:25" x14ac:dyDescent="0.25">
      <c r="A319" t="s">
        <v>3197</v>
      </c>
      <c r="B319" t="s">
        <v>256</v>
      </c>
      <c r="C319" t="s">
        <v>403</v>
      </c>
      <c r="D319" t="s">
        <v>214</v>
      </c>
      <c r="E319" t="s">
        <v>8</v>
      </c>
      <c r="F319" t="s">
        <v>64</v>
      </c>
      <c r="G319" t="s">
        <v>2</v>
      </c>
      <c r="H319" t="s">
        <v>8</v>
      </c>
      <c r="I319">
        <v>30107</v>
      </c>
      <c r="J319" t="s">
        <v>11565</v>
      </c>
      <c r="K319" t="s">
        <v>214</v>
      </c>
      <c r="L319" t="s">
        <v>214</v>
      </c>
      <c r="M319" t="s">
        <v>403</v>
      </c>
      <c r="N319" t="s">
        <v>403</v>
      </c>
      <c r="O319" t="s">
        <v>13535</v>
      </c>
      <c r="P319">
        <v>25489259</v>
      </c>
      <c r="Q319">
        <v>25489264</v>
      </c>
      <c r="R319" t="s">
        <v>12239</v>
      </c>
      <c r="S319">
        <v>89376500</v>
      </c>
      <c r="T319" t="s">
        <v>14488</v>
      </c>
      <c r="U319">
        <v>25916395</v>
      </c>
      <c r="V319" t="s">
        <v>32</v>
      </c>
      <c r="W319" t="s">
        <v>2679</v>
      </c>
      <c r="X319" t="s">
        <v>16362</v>
      </c>
      <c r="Y319" t="s">
        <v>403</v>
      </c>
    </row>
    <row r="320" spans="1:25" x14ac:dyDescent="0.25">
      <c r="A320" t="s">
        <v>3191</v>
      </c>
      <c r="B320" t="s">
        <v>254</v>
      </c>
      <c r="C320" t="s">
        <v>6382</v>
      </c>
      <c r="D320" t="s">
        <v>214</v>
      </c>
      <c r="E320" t="s">
        <v>3</v>
      </c>
      <c r="F320" t="s">
        <v>64</v>
      </c>
      <c r="G320" t="s">
        <v>2</v>
      </c>
      <c r="H320" t="s">
        <v>11</v>
      </c>
      <c r="I320">
        <v>30109</v>
      </c>
      <c r="J320" t="s">
        <v>15444</v>
      </c>
      <c r="K320" t="s">
        <v>214</v>
      </c>
      <c r="L320" t="s">
        <v>214</v>
      </c>
      <c r="M320" t="s">
        <v>581</v>
      </c>
      <c r="N320" t="s">
        <v>581</v>
      </c>
      <c r="O320" t="s">
        <v>13535</v>
      </c>
      <c r="P320">
        <v>25513898</v>
      </c>
      <c r="Q320">
        <v>25513898</v>
      </c>
      <c r="R320" t="s">
        <v>12905</v>
      </c>
      <c r="S320">
        <v>25513898</v>
      </c>
      <c r="T320" t="s">
        <v>14487</v>
      </c>
      <c r="U320">
        <v>25371825</v>
      </c>
      <c r="V320" t="s">
        <v>32</v>
      </c>
      <c r="W320" t="s">
        <v>6714</v>
      </c>
      <c r="X320" t="s">
        <v>16363</v>
      </c>
      <c r="Y320" t="s">
        <v>6382</v>
      </c>
    </row>
    <row r="321" spans="1:25" x14ac:dyDescent="0.25">
      <c r="A321" t="s">
        <v>6196</v>
      </c>
      <c r="B321" t="s">
        <v>734</v>
      </c>
      <c r="C321" t="s">
        <v>7589</v>
      </c>
      <c r="D321" t="s">
        <v>214</v>
      </c>
      <c r="E321" t="s">
        <v>3</v>
      </c>
      <c r="F321" t="s">
        <v>64</v>
      </c>
      <c r="G321" t="s">
        <v>2</v>
      </c>
      <c r="H321" t="s">
        <v>7</v>
      </c>
      <c r="I321">
        <v>30106</v>
      </c>
      <c r="J321" t="s">
        <v>14351</v>
      </c>
      <c r="K321" t="s">
        <v>214</v>
      </c>
      <c r="L321" t="s">
        <v>214</v>
      </c>
      <c r="M321" t="s">
        <v>13574</v>
      </c>
      <c r="N321" t="s">
        <v>542</v>
      </c>
      <c r="O321" t="s">
        <v>13535</v>
      </c>
      <c r="P321">
        <v>40345312</v>
      </c>
      <c r="Q321" t="s">
        <v>15386</v>
      </c>
      <c r="R321" t="s">
        <v>14489</v>
      </c>
      <c r="S321">
        <v>40345312</v>
      </c>
      <c r="T321" t="s">
        <v>14487</v>
      </c>
      <c r="U321">
        <v>25371825</v>
      </c>
      <c r="V321" t="s">
        <v>35</v>
      </c>
      <c r="W321" t="s">
        <v>12230</v>
      </c>
    </row>
    <row r="322" spans="1:25" x14ac:dyDescent="0.25">
      <c r="A322" t="s">
        <v>6197</v>
      </c>
      <c r="B322" t="s">
        <v>1204</v>
      </c>
      <c r="C322" t="s">
        <v>7590</v>
      </c>
      <c r="D322" t="s">
        <v>214</v>
      </c>
      <c r="E322" t="s">
        <v>8</v>
      </c>
      <c r="F322" t="s">
        <v>64</v>
      </c>
      <c r="G322" t="s">
        <v>2</v>
      </c>
      <c r="H322" t="s">
        <v>6</v>
      </c>
      <c r="I322">
        <v>30105</v>
      </c>
      <c r="J322" t="s">
        <v>14350</v>
      </c>
      <c r="K322" t="s">
        <v>214</v>
      </c>
      <c r="L322" t="s">
        <v>214</v>
      </c>
      <c r="M322" t="s">
        <v>13531</v>
      </c>
      <c r="N322" t="s">
        <v>10541</v>
      </c>
      <c r="O322" t="s">
        <v>13535</v>
      </c>
      <c r="P322">
        <v>25913158</v>
      </c>
      <c r="Q322">
        <v>25913158</v>
      </c>
      <c r="R322" t="s">
        <v>7538</v>
      </c>
      <c r="S322">
        <v>83247492</v>
      </c>
      <c r="T322" t="s">
        <v>14488</v>
      </c>
      <c r="U322">
        <v>25519478</v>
      </c>
      <c r="V322" t="s">
        <v>35</v>
      </c>
      <c r="W322" t="s">
        <v>12230</v>
      </c>
    </row>
    <row r="323" spans="1:25" x14ac:dyDescent="0.25">
      <c r="A323" t="s">
        <v>3165</v>
      </c>
      <c r="B323" t="s">
        <v>1208</v>
      </c>
      <c r="C323" t="s">
        <v>3166</v>
      </c>
      <c r="D323" t="s">
        <v>214</v>
      </c>
      <c r="E323" t="s">
        <v>3</v>
      </c>
      <c r="F323" t="s">
        <v>64</v>
      </c>
      <c r="G323" t="s">
        <v>2</v>
      </c>
      <c r="H323" t="s">
        <v>5</v>
      </c>
      <c r="I323">
        <v>30104</v>
      </c>
      <c r="J323" t="s">
        <v>12782</v>
      </c>
      <c r="K323" t="s">
        <v>214</v>
      </c>
      <c r="L323" t="s">
        <v>214</v>
      </c>
      <c r="M323" t="s">
        <v>10545</v>
      </c>
      <c r="N323" t="s">
        <v>10542</v>
      </c>
      <c r="O323" t="s">
        <v>13535</v>
      </c>
      <c r="P323">
        <v>25374939</v>
      </c>
      <c r="Q323">
        <v>25374939</v>
      </c>
      <c r="R323" t="s">
        <v>11826</v>
      </c>
      <c r="S323">
        <v>25374939</v>
      </c>
      <c r="T323" t="s">
        <v>14487</v>
      </c>
      <c r="U323">
        <v>25371825</v>
      </c>
      <c r="V323" t="s">
        <v>32</v>
      </c>
      <c r="W323" t="s">
        <v>3164</v>
      </c>
      <c r="X323" t="s">
        <v>16364</v>
      </c>
      <c r="Y323" t="s">
        <v>3166</v>
      </c>
    </row>
    <row r="324" spans="1:25" x14ac:dyDescent="0.25">
      <c r="A324" t="s">
        <v>3187</v>
      </c>
      <c r="B324" t="s">
        <v>1214</v>
      </c>
      <c r="C324" t="s">
        <v>3188</v>
      </c>
      <c r="D324" t="s">
        <v>214</v>
      </c>
      <c r="E324" t="s">
        <v>8</v>
      </c>
      <c r="F324" t="s">
        <v>64</v>
      </c>
      <c r="G324" t="s">
        <v>2</v>
      </c>
      <c r="H324" t="s">
        <v>6</v>
      </c>
      <c r="I324">
        <v>30105</v>
      </c>
      <c r="J324" t="s">
        <v>14350</v>
      </c>
      <c r="K324" t="s">
        <v>214</v>
      </c>
      <c r="L324" t="s">
        <v>214</v>
      </c>
      <c r="M324" t="s">
        <v>13531</v>
      </c>
      <c r="N324" t="s">
        <v>458</v>
      </c>
      <c r="O324" t="s">
        <v>13535</v>
      </c>
      <c r="P324">
        <v>25510953</v>
      </c>
      <c r="Q324" t="s">
        <v>15386</v>
      </c>
      <c r="R324" t="s">
        <v>12328</v>
      </c>
      <c r="S324">
        <v>25510953</v>
      </c>
      <c r="T324" t="s">
        <v>14488</v>
      </c>
      <c r="U324">
        <v>25916395</v>
      </c>
      <c r="V324" t="s">
        <v>32</v>
      </c>
      <c r="W324" t="s">
        <v>3186</v>
      </c>
      <c r="X324" t="s">
        <v>16365</v>
      </c>
      <c r="Y324" t="s">
        <v>3188</v>
      </c>
    </row>
    <row r="325" spans="1:25" x14ac:dyDescent="0.25">
      <c r="A325" t="s">
        <v>3204</v>
      </c>
      <c r="B325" t="s">
        <v>1219</v>
      </c>
      <c r="C325" t="s">
        <v>3205</v>
      </c>
      <c r="D325" t="s">
        <v>214</v>
      </c>
      <c r="E325" t="s">
        <v>8</v>
      </c>
      <c r="F325" t="s">
        <v>64</v>
      </c>
      <c r="G325" t="s">
        <v>2</v>
      </c>
      <c r="H325" t="s">
        <v>8</v>
      </c>
      <c r="I325">
        <v>30107</v>
      </c>
      <c r="J325" t="s">
        <v>11565</v>
      </c>
      <c r="K325" t="s">
        <v>214</v>
      </c>
      <c r="L325" t="s">
        <v>214</v>
      </c>
      <c r="M325" t="s">
        <v>403</v>
      </c>
      <c r="N325" t="s">
        <v>10543</v>
      </c>
      <c r="O325" t="s">
        <v>13535</v>
      </c>
      <c r="P325">
        <v>25480036</v>
      </c>
      <c r="Q325">
        <v>25480036</v>
      </c>
      <c r="R325" t="s">
        <v>5804</v>
      </c>
      <c r="S325">
        <v>89466543</v>
      </c>
      <c r="T325" t="s">
        <v>14488</v>
      </c>
      <c r="U325">
        <v>25519478</v>
      </c>
      <c r="V325" t="s">
        <v>32</v>
      </c>
      <c r="W325" t="s">
        <v>2804</v>
      </c>
      <c r="X325" t="s">
        <v>16366</v>
      </c>
      <c r="Y325" t="s">
        <v>3205</v>
      </c>
    </row>
    <row r="326" spans="1:25" x14ac:dyDescent="0.25">
      <c r="A326" t="s">
        <v>3170</v>
      </c>
      <c r="B326" t="s">
        <v>1223</v>
      </c>
      <c r="C326" t="s">
        <v>3171</v>
      </c>
      <c r="D326" t="s">
        <v>214</v>
      </c>
      <c r="E326" t="s">
        <v>3</v>
      </c>
      <c r="F326" t="s">
        <v>64</v>
      </c>
      <c r="G326" t="s">
        <v>2</v>
      </c>
      <c r="H326" t="s">
        <v>5</v>
      </c>
      <c r="I326">
        <v>30104</v>
      </c>
      <c r="J326" t="s">
        <v>12782</v>
      </c>
      <c r="K326" t="s">
        <v>214</v>
      </c>
      <c r="L326" t="s">
        <v>214</v>
      </c>
      <c r="M326" t="s">
        <v>10545</v>
      </c>
      <c r="N326" t="s">
        <v>10544</v>
      </c>
      <c r="O326" t="s">
        <v>13535</v>
      </c>
      <c r="P326">
        <v>25374876</v>
      </c>
      <c r="Q326" t="s">
        <v>15386</v>
      </c>
      <c r="R326" t="s">
        <v>14490</v>
      </c>
      <c r="S326">
        <v>25374876</v>
      </c>
      <c r="T326" t="s">
        <v>14487</v>
      </c>
      <c r="U326">
        <v>25371825</v>
      </c>
      <c r="V326" t="s">
        <v>32</v>
      </c>
      <c r="W326" t="s">
        <v>3169</v>
      </c>
      <c r="X326" t="s">
        <v>16367</v>
      </c>
      <c r="Y326" t="s">
        <v>3171</v>
      </c>
    </row>
    <row r="327" spans="1:25" x14ac:dyDescent="0.25">
      <c r="A327" t="s">
        <v>3190</v>
      </c>
      <c r="B327" t="s">
        <v>6249</v>
      </c>
      <c r="C327" t="s">
        <v>3162</v>
      </c>
      <c r="D327" t="s">
        <v>214</v>
      </c>
      <c r="E327" t="s">
        <v>8</v>
      </c>
      <c r="F327" t="s">
        <v>64</v>
      </c>
      <c r="G327" t="s">
        <v>2</v>
      </c>
      <c r="H327" t="s">
        <v>15</v>
      </c>
      <c r="I327">
        <v>30111</v>
      </c>
      <c r="J327" t="s">
        <v>11569</v>
      </c>
      <c r="K327" t="s">
        <v>214</v>
      </c>
      <c r="L327" t="s">
        <v>214</v>
      </c>
      <c r="M327" t="s">
        <v>3162</v>
      </c>
      <c r="N327" t="s">
        <v>3162</v>
      </c>
      <c r="O327" t="s">
        <v>13535</v>
      </c>
      <c r="P327">
        <v>25737003</v>
      </c>
      <c r="Q327">
        <v>22019969</v>
      </c>
      <c r="R327" t="s">
        <v>14782</v>
      </c>
      <c r="S327">
        <v>25737003</v>
      </c>
      <c r="T327" t="s">
        <v>14488</v>
      </c>
      <c r="U327">
        <v>25916395</v>
      </c>
      <c r="V327" t="s">
        <v>32</v>
      </c>
      <c r="W327" t="s">
        <v>6530</v>
      </c>
      <c r="X327" t="s">
        <v>16368</v>
      </c>
      <c r="Y327" t="s">
        <v>3162</v>
      </c>
    </row>
    <row r="328" spans="1:25" x14ac:dyDescent="0.25">
      <c r="A328" t="s">
        <v>3177</v>
      </c>
      <c r="B328" t="s">
        <v>1225</v>
      </c>
      <c r="C328" t="s">
        <v>3178</v>
      </c>
      <c r="D328" t="s">
        <v>214</v>
      </c>
      <c r="E328" t="s">
        <v>3</v>
      </c>
      <c r="F328" t="s">
        <v>64</v>
      </c>
      <c r="G328" t="s">
        <v>2</v>
      </c>
      <c r="H328" t="s">
        <v>5</v>
      </c>
      <c r="I328">
        <v>30104</v>
      </c>
      <c r="J328" t="s">
        <v>12782</v>
      </c>
      <c r="K328" t="s">
        <v>214</v>
      </c>
      <c r="L328" t="s">
        <v>214</v>
      </c>
      <c r="M328" t="s">
        <v>10545</v>
      </c>
      <c r="N328" t="s">
        <v>3178</v>
      </c>
      <c r="O328" t="s">
        <v>13535</v>
      </c>
      <c r="P328">
        <v>25373061</v>
      </c>
      <c r="Q328">
        <v>25373061</v>
      </c>
      <c r="R328" t="s">
        <v>9289</v>
      </c>
      <c r="S328">
        <v>25373061</v>
      </c>
      <c r="T328" t="s">
        <v>14487</v>
      </c>
      <c r="U328">
        <v>25371825</v>
      </c>
      <c r="V328" t="s">
        <v>32</v>
      </c>
      <c r="W328" t="s">
        <v>3176</v>
      </c>
      <c r="X328" t="s">
        <v>16369</v>
      </c>
      <c r="Y328" t="s">
        <v>3178</v>
      </c>
    </row>
    <row r="329" spans="1:25" x14ac:dyDescent="0.25">
      <c r="A329" t="s">
        <v>3192</v>
      </c>
      <c r="B329" t="s">
        <v>6250</v>
      </c>
      <c r="C329" t="s">
        <v>3193</v>
      </c>
      <c r="D329" t="s">
        <v>214</v>
      </c>
      <c r="E329" t="s">
        <v>8</v>
      </c>
      <c r="F329" t="s">
        <v>64</v>
      </c>
      <c r="G329" t="s">
        <v>2</v>
      </c>
      <c r="H329" t="s">
        <v>8</v>
      </c>
      <c r="I329">
        <v>30107</v>
      </c>
      <c r="J329" t="s">
        <v>11565</v>
      </c>
      <c r="K329" t="s">
        <v>214</v>
      </c>
      <c r="L329" t="s">
        <v>214</v>
      </c>
      <c r="M329" t="s">
        <v>403</v>
      </c>
      <c r="N329" t="s">
        <v>221</v>
      </c>
      <c r="O329" t="s">
        <v>13535</v>
      </c>
      <c r="P329">
        <v>25481370</v>
      </c>
      <c r="Q329" t="s">
        <v>15386</v>
      </c>
      <c r="R329" t="s">
        <v>13753</v>
      </c>
      <c r="S329">
        <v>88604443</v>
      </c>
      <c r="T329" t="s">
        <v>14488</v>
      </c>
      <c r="U329">
        <v>25519478</v>
      </c>
      <c r="V329" t="s">
        <v>32</v>
      </c>
      <c r="W329" t="s">
        <v>130</v>
      </c>
      <c r="X329" t="s">
        <v>16370</v>
      </c>
      <c r="Y329" t="s">
        <v>3193</v>
      </c>
    </row>
    <row r="330" spans="1:25" x14ac:dyDescent="0.25">
      <c r="A330" t="s">
        <v>6198</v>
      </c>
      <c r="B330" t="s">
        <v>6251</v>
      </c>
      <c r="C330" t="s">
        <v>6395</v>
      </c>
      <c r="D330" t="s">
        <v>214</v>
      </c>
      <c r="E330" t="s">
        <v>3</v>
      </c>
      <c r="F330" t="s">
        <v>64</v>
      </c>
      <c r="G330" t="s">
        <v>2</v>
      </c>
      <c r="H330" t="s">
        <v>5</v>
      </c>
      <c r="I330">
        <v>30104</v>
      </c>
      <c r="J330" t="s">
        <v>12782</v>
      </c>
      <c r="K330" t="s">
        <v>214</v>
      </c>
      <c r="L330" t="s">
        <v>214</v>
      </c>
      <c r="M330" t="s">
        <v>10545</v>
      </c>
      <c r="N330" t="s">
        <v>10545</v>
      </c>
      <c r="O330" t="s">
        <v>13535</v>
      </c>
      <c r="P330">
        <v>40802871</v>
      </c>
      <c r="Q330">
        <v>40821251</v>
      </c>
      <c r="R330" t="s">
        <v>6429</v>
      </c>
      <c r="S330">
        <v>40821251</v>
      </c>
      <c r="T330" t="s">
        <v>14487</v>
      </c>
      <c r="U330">
        <v>25371825</v>
      </c>
      <c r="V330" t="s">
        <v>35</v>
      </c>
      <c r="W330" t="s">
        <v>12230</v>
      </c>
    </row>
    <row r="331" spans="1:25" x14ac:dyDescent="0.25">
      <c r="A331" t="s">
        <v>3198</v>
      </c>
      <c r="B331" t="s">
        <v>768</v>
      </c>
      <c r="C331" t="s">
        <v>56</v>
      </c>
      <c r="D331" t="s">
        <v>214</v>
      </c>
      <c r="E331" t="s">
        <v>3</v>
      </c>
      <c r="F331" t="s">
        <v>64</v>
      </c>
      <c r="G331" t="s">
        <v>2</v>
      </c>
      <c r="H331" t="s">
        <v>6</v>
      </c>
      <c r="I331">
        <v>30105</v>
      </c>
      <c r="J331" t="s">
        <v>14350</v>
      </c>
      <c r="K331" t="s">
        <v>214</v>
      </c>
      <c r="L331" t="s">
        <v>214</v>
      </c>
      <c r="M331" t="s">
        <v>13531</v>
      </c>
      <c r="N331" t="s">
        <v>56</v>
      </c>
      <c r="O331" t="s">
        <v>13535</v>
      </c>
      <c r="P331">
        <v>25521767</v>
      </c>
      <c r="Q331">
        <v>25521767</v>
      </c>
      <c r="R331" t="s">
        <v>10546</v>
      </c>
      <c r="S331">
        <v>25521767</v>
      </c>
      <c r="T331" t="s">
        <v>14487</v>
      </c>
      <c r="U331">
        <v>25371825</v>
      </c>
      <c r="V331" t="s">
        <v>32</v>
      </c>
      <c r="W331" t="s">
        <v>140</v>
      </c>
      <c r="X331" t="s">
        <v>16371</v>
      </c>
      <c r="Y331" t="s">
        <v>56</v>
      </c>
    </row>
    <row r="332" spans="1:25" x14ac:dyDescent="0.25">
      <c r="A332" t="s">
        <v>3202</v>
      </c>
      <c r="B332" t="s">
        <v>1229</v>
      </c>
      <c r="C332" t="s">
        <v>3203</v>
      </c>
      <c r="D332" t="s">
        <v>214</v>
      </c>
      <c r="E332" t="s">
        <v>8</v>
      </c>
      <c r="F332" t="s">
        <v>64</v>
      </c>
      <c r="G332" t="s">
        <v>2</v>
      </c>
      <c r="H332" t="s">
        <v>5</v>
      </c>
      <c r="I332">
        <v>30104</v>
      </c>
      <c r="J332" t="s">
        <v>12782</v>
      </c>
      <c r="K332" t="s">
        <v>214</v>
      </c>
      <c r="L332" t="s">
        <v>214</v>
      </c>
      <c r="M332" t="s">
        <v>10545</v>
      </c>
      <c r="N332" t="s">
        <v>10547</v>
      </c>
      <c r="O332" t="s">
        <v>13535</v>
      </c>
      <c r="P332">
        <v>25525275</v>
      </c>
      <c r="Q332">
        <v>25525275</v>
      </c>
      <c r="R332" t="s">
        <v>8700</v>
      </c>
      <c r="S332">
        <v>25525275</v>
      </c>
      <c r="T332" t="s">
        <v>14488</v>
      </c>
      <c r="U332">
        <v>25519478</v>
      </c>
      <c r="V332" t="s">
        <v>32</v>
      </c>
      <c r="W332" t="s">
        <v>3201</v>
      </c>
      <c r="X332" t="s">
        <v>16372</v>
      </c>
      <c r="Y332" t="s">
        <v>3203</v>
      </c>
    </row>
    <row r="333" spans="1:25" x14ac:dyDescent="0.25">
      <c r="A333" t="s">
        <v>3250</v>
      </c>
      <c r="B333" t="s">
        <v>1234</v>
      </c>
      <c r="C333" t="s">
        <v>3251</v>
      </c>
      <c r="D333" t="s">
        <v>214</v>
      </c>
      <c r="E333" t="s">
        <v>4</v>
      </c>
      <c r="F333" t="s">
        <v>64</v>
      </c>
      <c r="G333" t="s">
        <v>10</v>
      </c>
      <c r="H333" t="s">
        <v>2</v>
      </c>
      <c r="I333">
        <v>30801</v>
      </c>
      <c r="J333" t="s">
        <v>14354</v>
      </c>
      <c r="K333" t="s">
        <v>214</v>
      </c>
      <c r="L333" t="s">
        <v>12906</v>
      </c>
      <c r="M333" t="s">
        <v>13528</v>
      </c>
      <c r="N333" t="s">
        <v>9201</v>
      </c>
      <c r="O333" t="s">
        <v>13535</v>
      </c>
      <c r="P333">
        <v>25910522</v>
      </c>
      <c r="Q333" t="s">
        <v>15386</v>
      </c>
      <c r="R333" t="s">
        <v>11821</v>
      </c>
      <c r="S333">
        <v>25910522</v>
      </c>
      <c r="T333" t="s">
        <v>15445</v>
      </c>
      <c r="U333">
        <v>25521557</v>
      </c>
      <c r="V333" t="s">
        <v>32</v>
      </c>
      <c r="W333" t="s">
        <v>1985</v>
      </c>
      <c r="X333" t="s">
        <v>16373</v>
      </c>
      <c r="Y333" t="s">
        <v>3251</v>
      </c>
    </row>
    <row r="334" spans="1:25" x14ac:dyDescent="0.25">
      <c r="A334" t="s">
        <v>3254</v>
      </c>
      <c r="B334" t="s">
        <v>1236</v>
      </c>
      <c r="C334" t="s">
        <v>3255</v>
      </c>
      <c r="D334" t="s">
        <v>214</v>
      </c>
      <c r="E334" t="s">
        <v>4</v>
      </c>
      <c r="F334" t="s">
        <v>64</v>
      </c>
      <c r="G334" t="s">
        <v>10</v>
      </c>
      <c r="H334" t="s">
        <v>3</v>
      </c>
      <c r="I334">
        <v>30802</v>
      </c>
      <c r="J334" t="s">
        <v>11460</v>
      </c>
      <c r="K334" t="s">
        <v>214</v>
      </c>
      <c r="L334" t="s">
        <v>12906</v>
      </c>
      <c r="M334" t="s">
        <v>239</v>
      </c>
      <c r="N334" t="s">
        <v>239</v>
      </c>
      <c r="O334" t="s">
        <v>13535</v>
      </c>
      <c r="P334">
        <v>25733346</v>
      </c>
      <c r="Q334">
        <v>83454740</v>
      </c>
      <c r="R334" t="s">
        <v>15446</v>
      </c>
      <c r="S334">
        <v>83454740</v>
      </c>
      <c r="T334" t="s">
        <v>15445</v>
      </c>
      <c r="U334">
        <v>25521557</v>
      </c>
      <c r="V334" t="s">
        <v>32</v>
      </c>
      <c r="W334" t="s">
        <v>3253</v>
      </c>
      <c r="X334" t="s">
        <v>16374</v>
      </c>
      <c r="Y334" t="s">
        <v>3255</v>
      </c>
    </row>
    <row r="335" spans="1:25" x14ac:dyDescent="0.25">
      <c r="A335" t="s">
        <v>3226</v>
      </c>
      <c r="B335" t="s">
        <v>1237</v>
      </c>
      <c r="C335" t="s">
        <v>180</v>
      </c>
      <c r="D335" t="s">
        <v>214</v>
      </c>
      <c r="E335" t="s">
        <v>4</v>
      </c>
      <c r="F335" t="s">
        <v>64</v>
      </c>
      <c r="G335" t="s">
        <v>10</v>
      </c>
      <c r="H335" t="s">
        <v>3</v>
      </c>
      <c r="I335">
        <v>30802</v>
      </c>
      <c r="J335" t="s">
        <v>11460</v>
      </c>
      <c r="K335" t="s">
        <v>214</v>
      </c>
      <c r="L335" t="s">
        <v>12906</v>
      </c>
      <c r="M335" t="s">
        <v>239</v>
      </c>
      <c r="N335" t="s">
        <v>180</v>
      </c>
      <c r="O335" t="s">
        <v>13535</v>
      </c>
      <c r="P335">
        <v>25738680</v>
      </c>
      <c r="Q335">
        <v>25730349</v>
      </c>
      <c r="R335" t="s">
        <v>3327</v>
      </c>
      <c r="S335">
        <v>25730349</v>
      </c>
      <c r="T335" t="s">
        <v>15445</v>
      </c>
      <c r="U335">
        <v>25521557</v>
      </c>
      <c r="V335" t="s">
        <v>32</v>
      </c>
      <c r="W335" t="s">
        <v>6533</v>
      </c>
      <c r="X335" t="s">
        <v>16375</v>
      </c>
      <c r="Y335" t="s">
        <v>180</v>
      </c>
    </row>
    <row r="336" spans="1:25" x14ac:dyDescent="0.25">
      <c r="A336" t="s">
        <v>3228</v>
      </c>
      <c r="B336" t="s">
        <v>6252</v>
      </c>
      <c r="C336" t="s">
        <v>3229</v>
      </c>
      <c r="D336" t="s">
        <v>214</v>
      </c>
      <c r="E336" t="s">
        <v>4</v>
      </c>
      <c r="F336" t="s">
        <v>64</v>
      </c>
      <c r="G336" t="s">
        <v>10</v>
      </c>
      <c r="H336" t="s">
        <v>4</v>
      </c>
      <c r="I336">
        <v>30803</v>
      </c>
      <c r="J336" t="s">
        <v>11516</v>
      </c>
      <c r="K336" t="s">
        <v>214</v>
      </c>
      <c r="L336" t="s">
        <v>12906</v>
      </c>
      <c r="M336" t="s">
        <v>10550</v>
      </c>
      <c r="N336" t="s">
        <v>10549</v>
      </c>
      <c r="O336" t="s">
        <v>13535</v>
      </c>
      <c r="P336">
        <v>25720159</v>
      </c>
      <c r="Q336">
        <v>25720159</v>
      </c>
      <c r="R336" t="s">
        <v>12338</v>
      </c>
      <c r="S336">
        <v>25720159</v>
      </c>
      <c r="T336" t="s">
        <v>15445</v>
      </c>
      <c r="U336">
        <v>25530935</v>
      </c>
      <c r="V336" t="s">
        <v>32</v>
      </c>
      <c r="W336" t="s">
        <v>3227</v>
      </c>
      <c r="X336" t="s">
        <v>16376</v>
      </c>
      <c r="Y336" t="s">
        <v>3229</v>
      </c>
    </row>
    <row r="337" spans="1:25" x14ac:dyDescent="0.25">
      <c r="A337" t="s">
        <v>6199</v>
      </c>
      <c r="B337" t="s">
        <v>1239</v>
      </c>
      <c r="C337" t="s">
        <v>7591</v>
      </c>
      <c r="D337" t="s">
        <v>214</v>
      </c>
      <c r="E337" t="s">
        <v>4</v>
      </c>
      <c r="F337" t="s">
        <v>64</v>
      </c>
      <c r="G337" t="s">
        <v>10</v>
      </c>
      <c r="H337" t="s">
        <v>2</v>
      </c>
      <c r="I337">
        <v>30801</v>
      </c>
      <c r="J337" t="s">
        <v>14354</v>
      </c>
      <c r="K337" t="s">
        <v>214</v>
      </c>
      <c r="L337" t="s">
        <v>12906</v>
      </c>
      <c r="M337" t="s">
        <v>13528</v>
      </c>
      <c r="N337" t="s">
        <v>9201</v>
      </c>
      <c r="O337" t="s">
        <v>13535</v>
      </c>
      <c r="P337">
        <v>25520947</v>
      </c>
      <c r="Q337">
        <v>25520947</v>
      </c>
      <c r="R337" t="s">
        <v>6430</v>
      </c>
      <c r="S337">
        <v>25520947</v>
      </c>
      <c r="T337" t="s">
        <v>15445</v>
      </c>
      <c r="U337">
        <v>25521557</v>
      </c>
      <c r="V337" t="s">
        <v>35</v>
      </c>
      <c r="W337" t="s">
        <v>12230</v>
      </c>
    </row>
    <row r="338" spans="1:25" x14ac:dyDescent="0.25">
      <c r="A338" t="s">
        <v>3238</v>
      </c>
      <c r="B338" t="s">
        <v>1243</v>
      </c>
      <c r="C338" t="s">
        <v>3239</v>
      </c>
      <c r="D338" t="s">
        <v>214</v>
      </c>
      <c r="E338" t="s">
        <v>4</v>
      </c>
      <c r="F338" t="s">
        <v>64</v>
      </c>
      <c r="G338" t="s">
        <v>10</v>
      </c>
      <c r="H338" t="s">
        <v>4</v>
      </c>
      <c r="I338">
        <v>30803</v>
      </c>
      <c r="J338" t="s">
        <v>11516</v>
      </c>
      <c r="K338" t="s">
        <v>214</v>
      </c>
      <c r="L338" t="s">
        <v>12906</v>
      </c>
      <c r="M338" t="s">
        <v>10550</v>
      </c>
      <c r="N338" t="s">
        <v>10550</v>
      </c>
      <c r="O338" t="s">
        <v>13535</v>
      </c>
      <c r="P338">
        <v>25720169</v>
      </c>
      <c r="Q338">
        <v>25720169</v>
      </c>
      <c r="R338" t="s">
        <v>15447</v>
      </c>
      <c r="S338">
        <v>85365513</v>
      </c>
      <c r="T338" t="s">
        <v>15445</v>
      </c>
      <c r="U338">
        <v>25521557</v>
      </c>
      <c r="V338" t="s">
        <v>32</v>
      </c>
      <c r="W338" t="s">
        <v>3237</v>
      </c>
      <c r="X338" t="s">
        <v>16377</v>
      </c>
      <c r="Y338" t="s">
        <v>3239</v>
      </c>
    </row>
    <row r="339" spans="1:25" x14ac:dyDescent="0.25">
      <c r="A339" t="s">
        <v>3252</v>
      </c>
      <c r="B339" t="s">
        <v>1244</v>
      </c>
      <c r="C339" t="s">
        <v>14493</v>
      </c>
      <c r="D339" t="s">
        <v>214</v>
      </c>
      <c r="E339" t="s">
        <v>4</v>
      </c>
      <c r="F339" t="s">
        <v>64</v>
      </c>
      <c r="G339" t="s">
        <v>10</v>
      </c>
      <c r="H339" t="s">
        <v>2</v>
      </c>
      <c r="I339">
        <v>30801</v>
      </c>
      <c r="J339" t="s">
        <v>14354</v>
      </c>
      <c r="K339" t="s">
        <v>214</v>
      </c>
      <c r="L339" t="s">
        <v>12906</v>
      </c>
      <c r="M339" t="s">
        <v>13528</v>
      </c>
      <c r="N339" t="s">
        <v>1495</v>
      </c>
      <c r="O339" t="s">
        <v>13535</v>
      </c>
      <c r="P339">
        <v>25736615</v>
      </c>
      <c r="Q339">
        <v>25736615</v>
      </c>
      <c r="R339" t="s">
        <v>15448</v>
      </c>
      <c r="S339">
        <v>25736615</v>
      </c>
      <c r="T339" t="s">
        <v>15445</v>
      </c>
      <c r="U339">
        <v>25521557</v>
      </c>
      <c r="V339" t="s">
        <v>32</v>
      </c>
      <c r="W339" t="s">
        <v>1206</v>
      </c>
      <c r="X339" t="s">
        <v>16378</v>
      </c>
      <c r="Y339" t="s">
        <v>14493</v>
      </c>
    </row>
    <row r="340" spans="1:25" x14ac:dyDescent="0.25">
      <c r="A340" t="s">
        <v>3234</v>
      </c>
      <c r="B340" t="s">
        <v>1245</v>
      </c>
      <c r="C340" t="s">
        <v>3235</v>
      </c>
      <c r="D340" t="s">
        <v>214</v>
      </c>
      <c r="E340" t="s">
        <v>4</v>
      </c>
      <c r="F340" t="s">
        <v>64</v>
      </c>
      <c r="G340" t="s">
        <v>10</v>
      </c>
      <c r="H340" t="s">
        <v>3</v>
      </c>
      <c r="I340">
        <v>30802</v>
      </c>
      <c r="J340" t="s">
        <v>11460</v>
      </c>
      <c r="K340" t="s">
        <v>214</v>
      </c>
      <c r="L340" t="s">
        <v>12906</v>
      </c>
      <c r="M340" t="s">
        <v>239</v>
      </c>
      <c r="N340" t="s">
        <v>10551</v>
      </c>
      <c r="O340" t="s">
        <v>13535</v>
      </c>
      <c r="P340">
        <v>22933325</v>
      </c>
      <c r="Q340" t="s">
        <v>15386</v>
      </c>
      <c r="R340" t="s">
        <v>9267</v>
      </c>
      <c r="S340">
        <v>22933335</v>
      </c>
      <c r="T340" t="s">
        <v>15445</v>
      </c>
      <c r="U340">
        <v>25530935</v>
      </c>
      <c r="V340" t="s">
        <v>32</v>
      </c>
      <c r="W340" t="s">
        <v>1095</v>
      </c>
      <c r="X340" t="s">
        <v>16379</v>
      </c>
      <c r="Y340" t="s">
        <v>3235</v>
      </c>
    </row>
    <row r="341" spans="1:25" x14ac:dyDescent="0.25">
      <c r="A341" t="s">
        <v>3295</v>
      </c>
      <c r="B341" t="s">
        <v>1246</v>
      </c>
      <c r="C341" t="s">
        <v>3296</v>
      </c>
      <c r="D341" t="s">
        <v>214</v>
      </c>
      <c r="E341" t="s">
        <v>3</v>
      </c>
      <c r="F341" t="s">
        <v>64</v>
      </c>
      <c r="G341" t="s">
        <v>2</v>
      </c>
      <c r="H341" t="s">
        <v>12</v>
      </c>
      <c r="I341">
        <v>30110</v>
      </c>
      <c r="J341" t="s">
        <v>11568</v>
      </c>
      <c r="K341" t="s">
        <v>214</v>
      </c>
      <c r="L341" t="s">
        <v>214</v>
      </c>
      <c r="M341" t="s">
        <v>807</v>
      </c>
      <c r="N341" t="s">
        <v>69</v>
      </c>
      <c r="O341" t="s">
        <v>13535</v>
      </c>
      <c r="P341">
        <v>25300698</v>
      </c>
      <c r="Q341">
        <v>25300698</v>
      </c>
      <c r="R341" t="s">
        <v>6433</v>
      </c>
      <c r="S341">
        <v>25300698</v>
      </c>
      <c r="T341" t="s">
        <v>14487</v>
      </c>
      <c r="U341">
        <v>25371825</v>
      </c>
      <c r="V341" t="s">
        <v>32</v>
      </c>
      <c r="W341" t="s">
        <v>1399</v>
      </c>
      <c r="X341" t="s">
        <v>16380</v>
      </c>
      <c r="Y341" t="s">
        <v>3296</v>
      </c>
    </row>
    <row r="342" spans="1:25" x14ac:dyDescent="0.25">
      <c r="A342" t="s">
        <v>3257</v>
      </c>
      <c r="B342" t="s">
        <v>1247</v>
      </c>
      <c r="C342" t="s">
        <v>3258</v>
      </c>
      <c r="D342" t="s">
        <v>214</v>
      </c>
      <c r="E342" t="s">
        <v>5</v>
      </c>
      <c r="F342" t="s">
        <v>64</v>
      </c>
      <c r="G342" t="s">
        <v>7</v>
      </c>
      <c r="H342" t="s">
        <v>4</v>
      </c>
      <c r="I342">
        <v>30603</v>
      </c>
      <c r="J342" t="s">
        <v>11508</v>
      </c>
      <c r="K342" t="s">
        <v>214</v>
      </c>
      <c r="L342" t="s">
        <v>12907</v>
      </c>
      <c r="M342" t="s">
        <v>10552</v>
      </c>
      <c r="N342" t="s">
        <v>10552</v>
      </c>
      <c r="O342" t="s">
        <v>13535</v>
      </c>
      <c r="P342">
        <v>25341664</v>
      </c>
      <c r="Q342">
        <v>25341664</v>
      </c>
      <c r="R342" t="s">
        <v>12321</v>
      </c>
      <c r="S342">
        <v>25341664</v>
      </c>
      <c r="T342" t="s">
        <v>14494</v>
      </c>
      <c r="U342">
        <v>25515483</v>
      </c>
      <c r="V342" t="s">
        <v>32</v>
      </c>
      <c r="W342" t="s">
        <v>6715</v>
      </c>
      <c r="X342" t="s">
        <v>16381</v>
      </c>
      <c r="Y342" t="s">
        <v>3258</v>
      </c>
    </row>
    <row r="343" spans="1:25" x14ac:dyDescent="0.25">
      <c r="A343" t="s">
        <v>3294</v>
      </c>
      <c r="B343" t="s">
        <v>1249</v>
      </c>
      <c r="C343" t="s">
        <v>119</v>
      </c>
      <c r="D343" t="s">
        <v>214</v>
      </c>
      <c r="E343" t="s">
        <v>5</v>
      </c>
      <c r="F343" t="s">
        <v>64</v>
      </c>
      <c r="G343" t="s">
        <v>8</v>
      </c>
      <c r="H343" t="s">
        <v>5</v>
      </c>
      <c r="I343">
        <v>30704</v>
      </c>
      <c r="J343" t="s">
        <v>11563</v>
      </c>
      <c r="K343" t="s">
        <v>214</v>
      </c>
      <c r="L343" t="s">
        <v>12908</v>
      </c>
      <c r="M343" t="s">
        <v>119</v>
      </c>
      <c r="N343" t="s">
        <v>119</v>
      </c>
      <c r="O343" t="s">
        <v>13535</v>
      </c>
      <c r="P343">
        <v>25367059</v>
      </c>
      <c r="Q343">
        <v>83464661</v>
      </c>
      <c r="R343" t="s">
        <v>14491</v>
      </c>
      <c r="S343">
        <v>25367059</v>
      </c>
      <c r="T343" t="s">
        <v>14494</v>
      </c>
      <c r="U343">
        <v>25515483</v>
      </c>
      <c r="V343" t="s">
        <v>32</v>
      </c>
      <c r="W343" t="s">
        <v>1407</v>
      </c>
      <c r="X343" t="s">
        <v>16382</v>
      </c>
      <c r="Y343" t="s">
        <v>119</v>
      </c>
    </row>
    <row r="344" spans="1:25" x14ac:dyDescent="0.25">
      <c r="A344" t="s">
        <v>3291</v>
      </c>
      <c r="B344" t="s">
        <v>1250</v>
      </c>
      <c r="C344" t="s">
        <v>1790</v>
      </c>
      <c r="D344" t="s">
        <v>214</v>
      </c>
      <c r="E344" t="s">
        <v>5</v>
      </c>
      <c r="F344" t="s">
        <v>64</v>
      </c>
      <c r="G344" t="s">
        <v>8</v>
      </c>
      <c r="H344" t="s">
        <v>3</v>
      </c>
      <c r="I344">
        <v>30702</v>
      </c>
      <c r="J344" t="s">
        <v>11458</v>
      </c>
      <c r="K344" t="s">
        <v>214</v>
      </c>
      <c r="L344" t="s">
        <v>12908</v>
      </c>
      <c r="M344" t="s">
        <v>10553</v>
      </c>
      <c r="N344" t="s">
        <v>10553</v>
      </c>
      <c r="O344" t="s">
        <v>13535</v>
      </c>
      <c r="P344">
        <v>25366046</v>
      </c>
      <c r="Q344">
        <v>25366515</v>
      </c>
      <c r="R344" t="s">
        <v>14495</v>
      </c>
      <c r="S344">
        <v>25366046</v>
      </c>
      <c r="T344" t="s">
        <v>14494</v>
      </c>
      <c r="U344">
        <v>25515483</v>
      </c>
      <c r="V344" t="s">
        <v>32</v>
      </c>
      <c r="W344" t="s">
        <v>1370</v>
      </c>
      <c r="X344" t="s">
        <v>16383</v>
      </c>
      <c r="Y344" t="s">
        <v>1790</v>
      </c>
    </row>
    <row r="345" spans="1:25" x14ac:dyDescent="0.25">
      <c r="A345" t="s">
        <v>3292</v>
      </c>
      <c r="B345" t="s">
        <v>1251</v>
      </c>
      <c r="C345" t="s">
        <v>129</v>
      </c>
      <c r="D345" t="s">
        <v>214</v>
      </c>
      <c r="E345" t="s">
        <v>5</v>
      </c>
      <c r="F345" t="s">
        <v>64</v>
      </c>
      <c r="G345" t="s">
        <v>8</v>
      </c>
      <c r="H345" t="s">
        <v>2</v>
      </c>
      <c r="I345">
        <v>30701</v>
      </c>
      <c r="J345" t="s">
        <v>11426</v>
      </c>
      <c r="K345" t="s">
        <v>214</v>
      </c>
      <c r="L345" t="s">
        <v>12908</v>
      </c>
      <c r="M345" t="s">
        <v>143</v>
      </c>
      <c r="N345" t="s">
        <v>129</v>
      </c>
      <c r="O345" t="s">
        <v>13535</v>
      </c>
      <c r="P345">
        <v>25913456</v>
      </c>
      <c r="Q345">
        <v>25913456</v>
      </c>
      <c r="R345" t="s">
        <v>15449</v>
      </c>
      <c r="S345">
        <v>25913456</v>
      </c>
      <c r="T345" t="s">
        <v>14494</v>
      </c>
      <c r="U345">
        <v>25515483</v>
      </c>
      <c r="V345" t="s">
        <v>32</v>
      </c>
      <c r="W345" t="s">
        <v>1404</v>
      </c>
      <c r="X345" t="s">
        <v>16384</v>
      </c>
      <c r="Y345" t="s">
        <v>129</v>
      </c>
    </row>
    <row r="346" spans="1:25" x14ac:dyDescent="0.25">
      <c r="A346" t="s">
        <v>3297</v>
      </c>
      <c r="B346" t="s">
        <v>1253</v>
      </c>
      <c r="C346" t="s">
        <v>2718</v>
      </c>
      <c r="D346" t="s">
        <v>214</v>
      </c>
      <c r="E346" t="s">
        <v>5</v>
      </c>
      <c r="F346" t="s">
        <v>64</v>
      </c>
      <c r="G346" t="s">
        <v>8</v>
      </c>
      <c r="H346" t="s">
        <v>2</v>
      </c>
      <c r="I346">
        <v>30701</v>
      </c>
      <c r="J346" t="s">
        <v>11426</v>
      </c>
      <c r="K346" t="s">
        <v>214</v>
      </c>
      <c r="L346" t="s">
        <v>12908</v>
      </c>
      <c r="M346" t="s">
        <v>143</v>
      </c>
      <c r="N346" t="s">
        <v>2718</v>
      </c>
      <c r="O346" t="s">
        <v>13535</v>
      </c>
      <c r="P346">
        <v>25911238</v>
      </c>
      <c r="Q346">
        <v>25911238</v>
      </c>
      <c r="R346" t="s">
        <v>8668</v>
      </c>
      <c r="S346">
        <v>25911238</v>
      </c>
      <c r="T346" t="s">
        <v>14494</v>
      </c>
      <c r="U346">
        <v>25515483</v>
      </c>
      <c r="V346" t="s">
        <v>32</v>
      </c>
      <c r="W346" t="s">
        <v>1393</v>
      </c>
      <c r="X346" t="s">
        <v>16385</v>
      </c>
      <c r="Y346" t="s">
        <v>2718</v>
      </c>
    </row>
    <row r="347" spans="1:25" x14ac:dyDescent="0.25">
      <c r="A347" t="s">
        <v>3293</v>
      </c>
      <c r="B347" t="s">
        <v>1258</v>
      </c>
      <c r="C347" t="s">
        <v>807</v>
      </c>
      <c r="D347" t="s">
        <v>214</v>
      </c>
      <c r="E347" t="s">
        <v>3</v>
      </c>
      <c r="F347" t="s">
        <v>64</v>
      </c>
      <c r="G347" t="s">
        <v>2</v>
      </c>
      <c r="H347" t="s">
        <v>12</v>
      </c>
      <c r="I347">
        <v>30110</v>
      </c>
      <c r="J347" t="s">
        <v>11568</v>
      </c>
      <c r="K347" t="s">
        <v>214</v>
      </c>
      <c r="L347" t="s">
        <v>214</v>
      </c>
      <c r="M347" t="s">
        <v>807</v>
      </c>
      <c r="N347" t="s">
        <v>807</v>
      </c>
      <c r="O347" t="s">
        <v>13535</v>
      </c>
      <c r="P347">
        <v>22154905</v>
      </c>
      <c r="Q347" t="s">
        <v>15386</v>
      </c>
      <c r="R347" t="s">
        <v>13794</v>
      </c>
      <c r="S347">
        <v>22154905</v>
      </c>
      <c r="T347" t="s">
        <v>14487</v>
      </c>
      <c r="U347">
        <v>25371825</v>
      </c>
      <c r="V347" t="s">
        <v>32</v>
      </c>
      <c r="W347" t="s">
        <v>1396</v>
      </c>
      <c r="X347" t="s">
        <v>16386</v>
      </c>
      <c r="Y347" t="s">
        <v>807</v>
      </c>
    </row>
    <row r="348" spans="1:25" x14ac:dyDescent="0.25">
      <c r="A348" t="s">
        <v>3290</v>
      </c>
      <c r="B348" t="s">
        <v>1259</v>
      </c>
      <c r="C348" t="s">
        <v>7592</v>
      </c>
      <c r="D348" t="s">
        <v>214</v>
      </c>
      <c r="E348" t="s">
        <v>5</v>
      </c>
      <c r="F348" t="s">
        <v>64</v>
      </c>
      <c r="G348" t="s">
        <v>7</v>
      </c>
      <c r="H348" t="s">
        <v>2</v>
      </c>
      <c r="I348">
        <v>30601</v>
      </c>
      <c r="J348" t="s">
        <v>11422</v>
      </c>
      <c r="K348" t="s">
        <v>214</v>
      </c>
      <c r="L348" t="s">
        <v>12907</v>
      </c>
      <c r="M348" t="s">
        <v>10554</v>
      </c>
      <c r="N348" t="s">
        <v>10554</v>
      </c>
      <c r="O348" t="s">
        <v>13535</v>
      </c>
      <c r="P348">
        <v>25344391</v>
      </c>
      <c r="Q348">
        <v>25344391</v>
      </c>
      <c r="R348" t="s">
        <v>12339</v>
      </c>
      <c r="S348">
        <v>25344391</v>
      </c>
      <c r="T348" t="s">
        <v>14494</v>
      </c>
      <c r="U348">
        <v>25515483</v>
      </c>
      <c r="V348" t="s">
        <v>32</v>
      </c>
      <c r="W348" t="s">
        <v>1358</v>
      </c>
      <c r="X348" t="s">
        <v>16387</v>
      </c>
      <c r="Y348" t="s">
        <v>7592</v>
      </c>
    </row>
    <row r="349" spans="1:25" x14ac:dyDescent="0.25">
      <c r="A349" t="s">
        <v>3299</v>
      </c>
      <c r="B349" t="s">
        <v>1260</v>
      </c>
      <c r="C349" t="s">
        <v>3300</v>
      </c>
      <c r="D349" t="s">
        <v>214</v>
      </c>
      <c r="E349" t="s">
        <v>5</v>
      </c>
      <c r="F349" t="s">
        <v>64</v>
      </c>
      <c r="G349" t="s">
        <v>2</v>
      </c>
      <c r="H349" t="s">
        <v>10</v>
      </c>
      <c r="I349">
        <v>30108</v>
      </c>
      <c r="J349" t="s">
        <v>11566</v>
      </c>
      <c r="K349" t="s">
        <v>214</v>
      </c>
      <c r="L349" t="s">
        <v>214</v>
      </c>
      <c r="M349" t="s">
        <v>10555</v>
      </c>
      <c r="N349" t="s">
        <v>10555</v>
      </c>
      <c r="O349" t="s">
        <v>13535</v>
      </c>
      <c r="P349">
        <v>25300212</v>
      </c>
      <c r="Q349">
        <v>25300212</v>
      </c>
      <c r="R349" t="s">
        <v>12323</v>
      </c>
      <c r="S349">
        <v>25300212</v>
      </c>
      <c r="T349" t="s">
        <v>14494</v>
      </c>
      <c r="U349">
        <v>25515483</v>
      </c>
      <c r="V349" t="s">
        <v>32</v>
      </c>
      <c r="W349" t="s">
        <v>3298</v>
      </c>
      <c r="X349" t="s">
        <v>16388</v>
      </c>
      <c r="Y349" t="s">
        <v>3300</v>
      </c>
    </row>
    <row r="350" spans="1:25" x14ac:dyDescent="0.25">
      <c r="A350" t="s">
        <v>6200</v>
      </c>
      <c r="B350" t="s">
        <v>1261</v>
      </c>
      <c r="C350" t="s">
        <v>6396</v>
      </c>
      <c r="D350" t="s">
        <v>214</v>
      </c>
      <c r="E350" t="s">
        <v>5</v>
      </c>
      <c r="F350" t="s">
        <v>64</v>
      </c>
      <c r="G350" t="s">
        <v>8</v>
      </c>
      <c r="H350" t="s">
        <v>2</v>
      </c>
      <c r="I350">
        <v>30701</v>
      </c>
      <c r="J350" t="s">
        <v>11426</v>
      </c>
      <c r="K350" t="s">
        <v>214</v>
      </c>
      <c r="L350" t="s">
        <v>12908</v>
      </c>
      <c r="M350" t="s">
        <v>143</v>
      </c>
      <c r="N350" t="s">
        <v>143</v>
      </c>
      <c r="O350" t="s">
        <v>13535</v>
      </c>
      <c r="P350">
        <v>25524494</v>
      </c>
      <c r="Q350">
        <v>25918444</v>
      </c>
      <c r="R350" t="s">
        <v>15450</v>
      </c>
      <c r="S350">
        <v>25524494</v>
      </c>
      <c r="T350" t="s">
        <v>14494</v>
      </c>
      <c r="U350">
        <v>25515483</v>
      </c>
      <c r="V350" t="s">
        <v>35</v>
      </c>
      <c r="W350" t="s">
        <v>12230</v>
      </c>
    </row>
    <row r="351" spans="1:25" x14ac:dyDescent="0.25">
      <c r="A351" t="s">
        <v>3356</v>
      </c>
      <c r="B351" t="s">
        <v>1265</v>
      </c>
      <c r="C351" t="s">
        <v>3357</v>
      </c>
      <c r="D351" t="s">
        <v>214</v>
      </c>
      <c r="E351" t="s">
        <v>6</v>
      </c>
      <c r="F351" t="s">
        <v>64</v>
      </c>
      <c r="G351" t="s">
        <v>3</v>
      </c>
      <c r="H351" t="s">
        <v>6</v>
      </c>
      <c r="I351">
        <v>30205</v>
      </c>
      <c r="J351" t="s">
        <v>12800</v>
      </c>
      <c r="K351" t="s">
        <v>214</v>
      </c>
      <c r="L351" t="s">
        <v>2848</v>
      </c>
      <c r="M351" t="s">
        <v>13530</v>
      </c>
      <c r="N351" t="s">
        <v>10556</v>
      </c>
      <c r="O351" t="s">
        <v>13535</v>
      </c>
      <c r="P351">
        <v>25742026</v>
      </c>
      <c r="Q351">
        <v>25746732</v>
      </c>
      <c r="R351" t="s">
        <v>10563</v>
      </c>
      <c r="S351">
        <v>25742026</v>
      </c>
      <c r="T351" t="s">
        <v>14496</v>
      </c>
      <c r="U351">
        <v>25750123</v>
      </c>
      <c r="V351" t="s">
        <v>32</v>
      </c>
      <c r="W351" t="s">
        <v>1828</v>
      </c>
      <c r="X351" t="s">
        <v>16389</v>
      </c>
      <c r="Y351" t="s">
        <v>3357</v>
      </c>
    </row>
    <row r="352" spans="1:25" x14ac:dyDescent="0.25">
      <c r="A352" t="s">
        <v>3336</v>
      </c>
      <c r="B352" t="s">
        <v>1266</v>
      </c>
      <c r="C352" t="s">
        <v>3337</v>
      </c>
      <c r="D352" t="s">
        <v>214</v>
      </c>
      <c r="E352" t="s">
        <v>6</v>
      </c>
      <c r="F352" t="s">
        <v>64</v>
      </c>
      <c r="G352" t="s">
        <v>3</v>
      </c>
      <c r="H352" t="s">
        <v>7</v>
      </c>
      <c r="I352">
        <v>30206</v>
      </c>
      <c r="J352" t="s">
        <v>13513</v>
      </c>
      <c r="K352" t="s">
        <v>214</v>
      </c>
      <c r="L352" t="s">
        <v>2848</v>
      </c>
      <c r="M352" t="s">
        <v>10557</v>
      </c>
      <c r="N352" t="s">
        <v>10557</v>
      </c>
      <c r="O352" t="s">
        <v>13535</v>
      </c>
      <c r="P352">
        <v>25742433</v>
      </c>
      <c r="Q352">
        <v>88167547</v>
      </c>
      <c r="R352" t="s">
        <v>11820</v>
      </c>
      <c r="S352">
        <v>85078271</v>
      </c>
      <c r="T352" t="s">
        <v>14496</v>
      </c>
      <c r="U352">
        <v>25750123</v>
      </c>
      <c r="V352" t="s">
        <v>32</v>
      </c>
      <c r="W352" t="s">
        <v>1888</v>
      </c>
      <c r="X352" t="s">
        <v>16390</v>
      </c>
      <c r="Y352" t="s">
        <v>3337</v>
      </c>
    </row>
    <row r="353" spans="1:25" x14ac:dyDescent="0.25">
      <c r="A353" t="s">
        <v>3338</v>
      </c>
      <c r="B353" t="s">
        <v>1270</v>
      </c>
      <c r="C353" t="s">
        <v>3339</v>
      </c>
      <c r="D353" t="s">
        <v>214</v>
      </c>
      <c r="E353" t="s">
        <v>10</v>
      </c>
      <c r="F353" t="s">
        <v>64</v>
      </c>
      <c r="G353" t="s">
        <v>3</v>
      </c>
      <c r="H353" t="s">
        <v>5</v>
      </c>
      <c r="I353">
        <v>30204</v>
      </c>
      <c r="J353" t="s">
        <v>12784</v>
      </c>
      <c r="K353" t="s">
        <v>214</v>
      </c>
      <c r="L353" t="s">
        <v>2848</v>
      </c>
      <c r="M353" t="s">
        <v>10558</v>
      </c>
      <c r="N353" t="s">
        <v>10558</v>
      </c>
      <c r="O353" t="s">
        <v>13535</v>
      </c>
      <c r="P353">
        <v>25771007</v>
      </c>
      <c r="Q353" t="s">
        <v>15386</v>
      </c>
      <c r="R353" t="s">
        <v>12909</v>
      </c>
      <c r="S353">
        <v>88180532</v>
      </c>
      <c r="T353" t="s">
        <v>14497</v>
      </c>
      <c r="U353">
        <v>25750008</v>
      </c>
      <c r="V353" t="s">
        <v>32</v>
      </c>
      <c r="W353" t="s">
        <v>1969</v>
      </c>
      <c r="X353" t="s">
        <v>16391</v>
      </c>
      <c r="Y353" t="s">
        <v>3339</v>
      </c>
    </row>
    <row r="354" spans="1:25" x14ac:dyDescent="0.25">
      <c r="A354" t="s">
        <v>3351</v>
      </c>
      <c r="B354" t="s">
        <v>1274</v>
      </c>
      <c r="C354" t="s">
        <v>3352</v>
      </c>
      <c r="D354" t="s">
        <v>214</v>
      </c>
      <c r="E354" t="s">
        <v>6</v>
      </c>
      <c r="F354" t="s">
        <v>64</v>
      </c>
      <c r="G354" t="s">
        <v>7</v>
      </c>
      <c r="H354" t="s">
        <v>3</v>
      </c>
      <c r="I354">
        <v>30602</v>
      </c>
      <c r="J354" t="s">
        <v>11455</v>
      </c>
      <c r="K354" t="s">
        <v>214</v>
      </c>
      <c r="L354" t="s">
        <v>12907</v>
      </c>
      <c r="M354" t="s">
        <v>10559</v>
      </c>
      <c r="N354" t="s">
        <v>10559</v>
      </c>
      <c r="O354" t="s">
        <v>13535</v>
      </c>
      <c r="P354">
        <v>25348308</v>
      </c>
      <c r="Q354">
        <v>25348308</v>
      </c>
      <c r="R354" t="s">
        <v>12331</v>
      </c>
      <c r="S354">
        <v>25348308</v>
      </c>
      <c r="T354" t="s">
        <v>14496</v>
      </c>
      <c r="U354">
        <v>25750123</v>
      </c>
      <c r="V354" t="s">
        <v>32</v>
      </c>
      <c r="W354" t="s">
        <v>1063</v>
      </c>
      <c r="X354" t="s">
        <v>16392</v>
      </c>
      <c r="Y354" t="s">
        <v>3352</v>
      </c>
    </row>
    <row r="355" spans="1:25" x14ac:dyDescent="0.25">
      <c r="A355" t="s">
        <v>3344</v>
      </c>
      <c r="B355" t="s">
        <v>1279</v>
      </c>
      <c r="C355" t="s">
        <v>3345</v>
      </c>
      <c r="D355" t="s">
        <v>214</v>
      </c>
      <c r="E355" t="s">
        <v>10</v>
      </c>
      <c r="F355" t="s">
        <v>64</v>
      </c>
      <c r="G355" t="s">
        <v>3</v>
      </c>
      <c r="H355" t="s">
        <v>4</v>
      </c>
      <c r="I355">
        <v>30203</v>
      </c>
      <c r="J355" t="s">
        <v>12760</v>
      </c>
      <c r="K355" t="s">
        <v>214</v>
      </c>
      <c r="L355" t="s">
        <v>2848</v>
      </c>
      <c r="M355" t="s">
        <v>3346</v>
      </c>
      <c r="N355" t="s">
        <v>10560</v>
      </c>
      <c r="O355" t="s">
        <v>13535</v>
      </c>
      <c r="P355">
        <v>25333716</v>
      </c>
      <c r="Q355">
        <v>88842973</v>
      </c>
      <c r="R355" t="s">
        <v>14498</v>
      </c>
      <c r="S355">
        <v>88455629</v>
      </c>
      <c r="T355" t="s">
        <v>14497</v>
      </c>
      <c r="U355">
        <v>25750008</v>
      </c>
      <c r="V355" t="s">
        <v>32</v>
      </c>
      <c r="W355" t="s">
        <v>3343</v>
      </c>
      <c r="X355" t="s">
        <v>16393</v>
      </c>
      <c r="Y355" t="s">
        <v>3345</v>
      </c>
    </row>
    <row r="356" spans="1:25" x14ac:dyDescent="0.25">
      <c r="A356" t="s">
        <v>3353</v>
      </c>
      <c r="B356" t="s">
        <v>1283</v>
      </c>
      <c r="C356" t="s">
        <v>3346</v>
      </c>
      <c r="D356" t="s">
        <v>214</v>
      </c>
      <c r="E356" t="s">
        <v>10</v>
      </c>
      <c r="F356" t="s">
        <v>64</v>
      </c>
      <c r="G356" t="s">
        <v>3</v>
      </c>
      <c r="H356" t="s">
        <v>4</v>
      </c>
      <c r="I356">
        <v>30203</v>
      </c>
      <c r="J356" t="s">
        <v>12760</v>
      </c>
      <c r="K356" t="s">
        <v>214</v>
      </c>
      <c r="L356" t="s">
        <v>2848</v>
      </c>
      <c r="M356" t="s">
        <v>3346</v>
      </c>
      <c r="N356" t="s">
        <v>3346</v>
      </c>
      <c r="O356" t="s">
        <v>13535</v>
      </c>
      <c r="P356">
        <v>25333374</v>
      </c>
      <c r="Q356">
        <v>25333373</v>
      </c>
      <c r="R356" t="s">
        <v>10561</v>
      </c>
      <c r="S356">
        <v>25333374</v>
      </c>
      <c r="T356" t="s">
        <v>14497</v>
      </c>
      <c r="U356">
        <v>25750008</v>
      </c>
      <c r="V356" t="s">
        <v>32</v>
      </c>
      <c r="W356" t="s">
        <v>1823</v>
      </c>
      <c r="X356" t="s">
        <v>16394</v>
      </c>
      <c r="Y356" t="s">
        <v>3346</v>
      </c>
    </row>
    <row r="357" spans="1:25" x14ac:dyDescent="0.25">
      <c r="A357" t="s">
        <v>3354</v>
      </c>
      <c r="B357" t="s">
        <v>1288</v>
      </c>
      <c r="C357" t="s">
        <v>3355</v>
      </c>
      <c r="D357" t="s">
        <v>214</v>
      </c>
      <c r="E357" t="s">
        <v>10</v>
      </c>
      <c r="F357" t="s">
        <v>64</v>
      </c>
      <c r="G357" t="s">
        <v>3</v>
      </c>
      <c r="H357" t="s">
        <v>4</v>
      </c>
      <c r="I357">
        <v>30203</v>
      </c>
      <c r="J357" t="s">
        <v>12760</v>
      </c>
      <c r="K357" t="s">
        <v>214</v>
      </c>
      <c r="L357" t="s">
        <v>2848</v>
      </c>
      <c r="M357" t="s">
        <v>3346</v>
      </c>
      <c r="N357" t="s">
        <v>3355</v>
      </c>
      <c r="O357" t="s">
        <v>13535</v>
      </c>
      <c r="P357">
        <v>25333541</v>
      </c>
      <c r="Q357" t="s">
        <v>15386</v>
      </c>
      <c r="R357" t="s">
        <v>12329</v>
      </c>
      <c r="S357">
        <v>25333541</v>
      </c>
      <c r="T357" t="s">
        <v>14497</v>
      </c>
      <c r="U357">
        <v>25750008</v>
      </c>
      <c r="V357" t="s">
        <v>32</v>
      </c>
      <c r="W357" t="s">
        <v>1831</v>
      </c>
      <c r="X357" t="s">
        <v>16395</v>
      </c>
      <c r="Y357" t="s">
        <v>3355</v>
      </c>
    </row>
    <row r="358" spans="1:25" x14ac:dyDescent="0.25">
      <c r="A358" t="s">
        <v>3341</v>
      </c>
      <c r="B358" t="s">
        <v>1292</v>
      </c>
      <c r="C358" t="s">
        <v>3342</v>
      </c>
      <c r="D358" t="s">
        <v>214</v>
      </c>
      <c r="E358" t="s">
        <v>6</v>
      </c>
      <c r="F358" t="s">
        <v>64</v>
      </c>
      <c r="G358" t="s">
        <v>3</v>
      </c>
      <c r="H358" t="s">
        <v>2</v>
      </c>
      <c r="I358">
        <v>30201</v>
      </c>
      <c r="J358" t="s">
        <v>12612</v>
      </c>
      <c r="K358" t="s">
        <v>214</v>
      </c>
      <c r="L358" t="s">
        <v>2848</v>
      </c>
      <c r="M358" t="s">
        <v>2848</v>
      </c>
      <c r="N358" t="s">
        <v>2848</v>
      </c>
      <c r="O358" t="s">
        <v>13535</v>
      </c>
      <c r="P358">
        <v>25747224</v>
      </c>
      <c r="Q358">
        <v>25747224</v>
      </c>
      <c r="R358" t="s">
        <v>12910</v>
      </c>
      <c r="S358">
        <v>25747224</v>
      </c>
      <c r="T358" t="s">
        <v>14496</v>
      </c>
      <c r="U358">
        <v>25750123</v>
      </c>
      <c r="V358" t="s">
        <v>32</v>
      </c>
      <c r="W358" t="s">
        <v>3340</v>
      </c>
      <c r="X358" t="s">
        <v>16396</v>
      </c>
      <c r="Y358" t="s">
        <v>3342</v>
      </c>
    </row>
    <row r="359" spans="1:25" x14ac:dyDescent="0.25">
      <c r="A359" t="s">
        <v>3347</v>
      </c>
      <c r="B359" t="s">
        <v>1296</v>
      </c>
      <c r="C359" t="s">
        <v>7905</v>
      </c>
      <c r="D359" t="s">
        <v>214</v>
      </c>
      <c r="E359" t="s">
        <v>6</v>
      </c>
      <c r="F359" t="s">
        <v>64</v>
      </c>
      <c r="G359" t="s">
        <v>3</v>
      </c>
      <c r="H359" t="s">
        <v>2</v>
      </c>
      <c r="I359">
        <v>30201</v>
      </c>
      <c r="J359" t="s">
        <v>12612</v>
      </c>
      <c r="K359" t="s">
        <v>214</v>
      </c>
      <c r="L359" t="s">
        <v>2848</v>
      </c>
      <c r="M359" t="s">
        <v>2848</v>
      </c>
      <c r="N359" t="s">
        <v>10562</v>
      </c>
      <c r="O359" t="s">
        <v>13535</v>
      </c>
      <c r="P359">
        <v>25746161</v>
      </c>
      <c r="Q359">
        <v>25746161</v>
      </c>
      <c r="R359" t="s">
        <v>9202</v>
      </c>
      <c r="S359">
        <v>25746161</v>
      </c>
      <c r="T359" t="s">
        <v>14496</v>
      </c>
      <c r="U359">
        <v>25750123</v>
      </c>
      <c r="V359" t="s">
        <v>32</v>
      </c>
      <c r="W359" t="s">
        <v>3320</v>
      </c>
      <c r="X359" t="s">
        <v>16397</v>
      </c>
      <c r="Y359" t="s">
        <v>7905</v>
      </c>
    </row>
    <row r="360" spans="1:25" x14ac:dyDescent="0.25">
      <c r="A360" t="s">
        <v>3348</v>
      </c>
      <c r="B360" t="s">
        <v>1298</v>
      </c>
      <c r="C360" t="s">
        <v>3349</v>
      </c>
      <c r="D360" t="s">
        <v>214</v>
      </c>
      <c r="E360" t="s">
        <v>6</v>
      </c>
      <c r="F360" t="s">
        <v>64</v>
      </c>
      <c r="G360" t="s">
        <v>3</v>
      </c>
      <c r="H360" t="s">
        <v>3</v>
      </c>
      <c r="I360">
        <v>30202</v>
      </c>
      <c r="J360" t="s">
        <v>12697</v>
      </c>
      <c r="K360" t="s">
        <v>214</v>
      </c>
      <c r="L360" t="s">
        <v>2848</v>
      </c>
      <c r="M360" t="s">
        <v>558</v>
      </c>
      <c r="N360" t="s">
        <v>558</v>
      </c>
      <c r="O360" t="s">
        <v>13535</v>
      </c>
      <c r="P360">
        <v>25347198</v>
      </c>
      <c r="Q360">
        <v>86867291</v>
      </c>
      <c r="R360" t="s">
        <v>3350</v>
      </c>
      <c r="S360">
        <v>86867291</v>
      </c>
      <c r="T360" t="s">
        <v>14496</v>
      </c>
      <c r="U360">
        <v>25750123</v>
      </c>
      <c r="V360" t="s">
        <v>32</v>
      </c>
      <c r="W360" t="s">
        <v>1222</v>
      </c>
      <c r="X360" t="s">
        <v>16398</v>
      </c>
      <c r="Y360" t="s">
        <v>3349</v>
      </c>
    </row>
    <row r="361" spans="1:25" x14ac:dyDescent="0.25">
      <c r="A361" t="s">
        <v>3369</v>
      </c>
      <c r="B361" t="s">
        <v>1304</v>
      </c>
      <c r="C361" t="s">
        <v>3370</v>
      </c>
      <c r="D361" t="s">
        <v>214</v>
      </c>
      <c r="E361" t="s">
        <v>7</v>
      </c>
      <c r="F361" t="s">
        <v>64</v>
      </c>
      <c r="G361" t="s">
        <v>4</v>
      </c>
      <c r="H361" t="s">
        <v>3</v>
      </c>
      <c r="I361">
        <v>30302</v>
      </c>
      <c r="J361" t="s">
        <v>12705</v>
      </c>
      <c r="K361" t="s">
        <v>214</v>
      </c>
      <c r="L361" t="s">
        <v>215</v>
      </c>
      <c r="M361" t="s">
        <v>2756</v>
      </c>
      <c r="N361" t="s">
        <v>3370</v>
      </c>
      <c r="O361" t="s">
        <v>13535</v>
      </c>
      <c r="P361">
        <v>22797432</v>
      </c>
      <c r="Q361">
        <v>22797432</v>
      </c>
      <c r="R361" t="s">
        <v>15451</v>
      </c>
      <c r="S361">
        <v>22797432</v>
      </c>
      <c r="T361" t="s">
        <v>14499</v>
      </c>
      <c r="U361">
        <v>22792767</v>
      </c>
      <c r="V361" t="s">
        <v>32</v>
      </c>
      <c r="W361" t="s">
        <v>2019</v>
      </c>
      <c r="X361" t="s">
        <v>16399</v>
      </c>
      <c r="Y361" t="s">
        <v>3370</v>
      </c>
    </row>
    <row r="362" spans="1:25" x14ac:dyDescent="0.25">
      <c r="A362" t="s">
        <v>3380</v>
      </c>
      <c r="B362" t="s">
        <v>844</v>
      </c>
      <c r="C362" t="s">
        <v>598</v>
      </c>
      <c r="D362" t="s">
        <v>214</v>
      </c>
      <c r="E362" t="s">
        <v>7</v>
      </c>
      <c r="F362" t="s">
        <v>64</v>
      </c>
      <c r="G362" t="s">
        <v>4</v>
      </c>
      <c r="H362" t="s">
        <v>5</v>
      </c>
      <c r="I362">
        <v>30304</v>
      </c>
      <c r="J362" t="s">
        <v>12788</v>
      </c>
      <c r="K362" t="s">
        <v>214</v>
      </c>
      <c r="L362" t="s">
        <v>215</v>
      </c>
      <c r="M362" t="s">
        <v>143</v>
      </c>
      <c r="N362" t="s">
        <v>598</v>
      </c>
      <c r="O362" t="s">
        <v>13535</v>
      </c>
      <c r="P362">
        <v>22784622</v>
      </c>
      <c r="Q362">
        <v>22784689</v>
      </c>
      <c r="R362" t="s">
        <v>15452</v>
      </c>
      <c r="S362">
        <v>22784689</v>
      </c>
      <c r="T362" t="s">
        <v>14499</v>
      </c>
      <c r="U362">
        <v>22792767</v>
      </c>
      <c r="V362" t="s">
        <v>32</v>
      </c>
      <c r="W362" t="s">
        <v>2039</v>
      </c>
      <c r="X362" t="s">
        <v>16400</v>
      </c>
      <c r="Y362" t="s">
        <v>598</v>
      </c>
    </row>
    <row r="363" spans="1:25" x14ac:dyDescent="0.25">
      <c r="A363" t="s">
        <v>3394</v>
      </c>
      <c r="B363" t="s">
        <v>969</v>
      </c>
      <c r="C363" t="s">
        <v>3395</v>
      </c>
      <c r="D363" t="s">
        <v>214</v>
      </c>
      <c r="E363" t="s">
        <v>7</v>
      </c>
      <c r="F363" t="s">
        <v>64</v>
      </c>
      <c r="G363" t="s">
        <v>4</v>
      </c>
      <c r="H363" t="s">
        <v>6</v>
      </c>
      <c r="I363">
        <v>30305</v>
      </c>
      <c r="J363" t="s">
        <v>12802</v>
      </c>
      <c r="K363" t="s">
        <v>214</v>
      </c>
      <c r="L363" t="s">
        <v>215</v>
      </c>
      <c r="M363" t="s">
        <v>216</v>
      </c>
      <c r="N363" t="s">
        <v>216</v>
      </c>
      <c r="O363" t="s">
        <v>13535</v>
      </c>
      <c r="P363">
        <v>22799843</v>
      </c>
      <c r="Q363">
        <v>22799843</v>
      </c>
      <c r="R363" t="s">
        <v>10985</v>
      </c>
      <c r="S363">
        <v>22799843</v>
      </c>
      <c r="T363" t="s">
        <v>14499</v>
      </c>
      <c r="U363">
        <v>22792767</v>
      </c>
      <c r="V363" t="s">
        <v>32</v>
      </c>
      <c r="W363" t="s">
        <v>2124</v>
      </c>
      <c r="X363" t="s">
        <v>16401</v>
      </c>
      <c r="Y363" t="s">
        <v>3395</v>
      </c>
    </row>
    <row r="364" spans="1:25" x14ac:dyDescent="0.25">
      <c r="A364" t="s">
        <v>3384</v>
      </c>
      <c r="B364" t="s">
        <v>1315</v>
      </c>
      <c r="C364" t="s">
        <v>3385</v>
      </c>
      <c r="D364" t="s">
        <v>214</v>
      </c>
      <c r="E364" t="s">
        <v>7</v>
      </c>
      <c r="F364" t="s">
        <v>64</v>
      </c>
      <c r="G364" t="s">
        <v>4</v>
      </c>
      <c r="H364" t="s">
        <v>5</v>
      </c>
      <c r="I364">
        <v>30304</v>
      </c>
      <c r="J364" t="s">
        <v>12788</v>
      </c>
      <c r="K364" t="s">
        <v>214</v>
      </c>
      <c r="L364" t="s">
        <v>215</v>
      </c>
      <c r="M364" t="s">
        <v>143</v>
      </c>
      <c r="N364" t="s">
        <v>3385</v>
      </c>
      <c r="O364" t="s">
        <v>13535</v>
      </c>
      <c r="P364">
        <v>22792983</v>
      </c>
      <c r="Q364">
        <v>22792179</v>
      </c>
      <c r="R364" t="s">
        <v>15453</v>
      </c>
      <c r="S364">
        <v>22792983</v>
      </c>
      <c r="T364" t="s">
        <v>14499</v>
      </c>
      <c r="U364">
        <v>22792767</v>
      </c>
      <c r="V364" t="s">
        <v>32</v>
      </c>
      <c r="W364" t="s">
        <v>2103</v>
      </c>
      <c r="X364" t="s">
        <v>16402</v>
      </c>
      <c r="Y364" t="s">
        <v>3385</v>
      </c>
    </row>
    <row r="365" spans="1:25" x14ac:dyDescent="0.25">
      <c r="A365" t="s">
        <v>3391</v>
      </c>
      <c r="B365" t="s">
        <v>1320</v>
      </c>
      <c r="C365" t="s">
        <v>3392</v>
      </c>
      <c r="D365" t="s">
        <v>214</v>
      </c>
      <c r="E365" t="s">
        <v>7</v>
      </c>
      <c r="F365" t="s">
        <v>64</v>
      </c>
      <c r="G365" t="s">
        <v>4</v>
      </c>
      <c r="H365" t="s">
        <v>7</v>
      </c>
      <c r="I365">
        <v>30306</v>
      </c>
      <c r="J365" t="s">
        <v>15454</v>
      </c>
      <c r="K365" t="s">
        <v>214</v>
      </c>
      <c r="L365" t="s">
        <v>215</v>
      </c>
      <c r="M365" t="s">
        <v>581</v>
      </c>
      <c r="N365" t="s">
        <v>581</v>
      </c>
      <c r="O365" t="s">
        <v>13535</v>
      </c>
      <c r="P365">
        <v>22795133</v>
      </c>
      <c r="Q365">
        <v>22795133</v>
      </c>
      <c r="R365" t="s">
        <v>14500</v>
      </c>
      <c r="S365">
        <v>22795133</v>
      </c>
      <c r="T365" t="s">
        <v>14499</v>
      </c>
      <c r="U365">
        <v>22792767</v>
      </c>
      <c r="V365" t="s">
        <v>32</v>
      </c>
      <c r="W365" t="s">
        <v>2117</v>
      </c>
      <c r="X365" t="s">
        <v>16403</v>
      </c>
      <c r="Y365" t="s">
        <v>3392</v>
      </c>
    </row>
    <row r="366" spans="1:25" x14ac:dyDescent="0.25">
      <c r="A366" t="s">
        <v>3386</v>
      </c>
      <c r="B366" t="s">
        <v>1324</v>
      </c>
      <c r="C366" t="s">
        <v>3387</v>
      </c>
      <c r="D366" t="s">
        <v>214</v>
      </c>
      <c r="E366" t="s">
        <v>7</v>
      </c>
      <c r="F366" t="s">
        <v>64</v>
      </c>
      <c r="G366" t="s">
        <v>4</v>
      </c>
      <c r="H366" t="s">
        <v>6</v>
      </c>
      <c r="I366">
        <v>30305</v>
      </c>
      <c r="J366" t="s">
        <v>12802</v>
      </c>
      <c r="K366" t="s">
        <v>214</v>
      </c>
      <c r="L366" t="s">
        <v>215</v>
      </c>
      <c r="M366" t="s">
        <v>216</v>
      </c>
      <c r="N366" t="s">
        <v>9203</v>
      </c>
      <c r="O366" t="s">
        <v>13535</v>
      </c>
      <c r="P366">
        <v>22780528</v>
      </c>
      <c r="Q366" t="s">
        <v>15386</v>
      </c>
      <c r="R366" t="s">
        <v>9241</v>
      </c>
      <c r="S366">
        <v>22780528</v>
      </c>
      <c r="T366" t="s">
        <v>14499</v>
      </c>
      <c r="U366">
        <v>22792767</v>
      </c>
      <c r="V366" t="s">
        <v>32</v>
      </c>
      <c r="W366" t="s">
        <v>2143</v>
      </c>
      <c r="X366" t="s">
        <v>16404</v>
      </c>
      <c r="Y366" t="s">
        <v>3387</v>
      </c>
    </row>
    <row r="367" spans="1:25" x14ac:dyDescent="0.25">
      <c r="A367" t="s">
        <v>3393</v>
      </c>
      <c r="B367" t="s">
        <v>1328</v>
      </c>
      <c r="C367" t="s">
        <v>14501</v>
      </c>
      <c r="D367" t="s">
        <v>214</v>
      </c>
      <c r="E367" t="s">
        <v>7</v>
      </c>
      <c r="F367" t="s">
        <v>64</v>
      </c>
      <c r="G367" t="s">
        <v>4</v>
      </c>
      <c r="H367" t="s">
        <v>3</v>
      </c>
      <c r="I367">
        <v>30302</v>
      </c>
      <c r="J367" t="s">
        <v>12705</v>
      </c>
      <c r="K367" t="s">
        <v>214</v>
      </c>
      <c r="L367" t="s">
        <v>215</v>
      </c>
      <c r="M367" t="s">
        <v>2756</v>
      </c>
      <c r="N367" t="s">
        <v>2756</v>
      </c>
      <c r="O367" t="s">
        <v>13535</v>
      </c>
      <c r="P367">
        <v>22795011</v>
      </c>
      <c r="Q367">
        <v>22795011</v>
      </c>
      <c r="R367" t="s">
        <v>15455</v>
      </c>
      <c r="S367">
        <v>22780873</v>
      </c>
      <c r="T367" t="s">
        <v>14499</v>
      </c>
      <c r="U367">
        <v>22792767</v>
      </c>
      <c r="V367" t="s">
        <v>32</v>
      </c>
      <c r="W367" t="s">
        <v>2120</v>
      </c>
      <c r="X367" t="s">
        <v>16405</v>
      </c>
      <c r="Y367" t="s">
        <v>14501</v>
      </c>
    </row>
    <row r="368" spans="1:25" x14ac:dyDescent="0.25">
      <c r="A368" t="s">
        <v>3382</v>
      </c>
      <c r="B368" t="s">
        <v>1331</v>
      </c>
      <c r="C368" t="s">
        <v>7593</v>
      </c>
      <c r="D368" t="s">
        <v>214</v>
      </c>
      <c r="E368" t="s">
        <v>7</v>
      </c>
      <c r="F368" t="s">
        <v>64</v>
      </c>
      <c r="G368" t="s">
        <v>4</v>
      </c>
      <c r="H368" t="s">
        <v>4</v>
      </c>
      <c r="I368">
        <v>30303</v>
      </c>
      <c r="J368" t="s">
        <v>12764</v>
      </c>
      <c r="K368" t="s">
        <v>214</v>
      </c>
      <c r="L368" t="s">
        <v>215</v>
      </c>
      <c r="M368" t="s">
        <v>156</v>
      </c>
      <c r="N368" t="s">
        <v>156</v>
      </c>
      <c r="O368" t="s">
        <v>13535</v>
      </c>
      <c r="P368">
        <v>22793007</v>
      </c>
      <c r="Q368">
        <v>83437169</v>
      </c>
      <c r="R368" t="s">
        <v>10806</v>
      </c>
      <c r="S368">
        <v>22793007</v>
      </c>
      <c r="T368" t="s">
        <v>14499</v>
      </c>
      <c r="U368">
        <v>22792767</v>
      </c>
      <c r="V368" t="s">
        <v>32</v>
      </c>
      <c r="W368" t="s">
        <v>3381</v>
      </c>
      <c r="X368" t="s">
        <v>16406</v>
      </c>
      <c r="Y368" t="s">
        <v>7593</v>
      </c>
    </row>
    <row r="369" spans="1:25" x14ac:dyDescent="0.25">
      <c r="A369" t="s">
        <v>3389</v>
      </c>
      <c r="B369" t="s">
        <v>1332</v>
      </c>
      <c r="C369" t="s">
        <v>7594</v>
      </c>
      <c r="D369" t="s">
        <v>214</v>
      </c>
      <c r="E369" t="s">
        <v>7</v>
      </c>
      <c r="F369" t="s">
        <v>64</v>
      </c>
      <c r="G369" t="s">
        <v>4</v>
      </c>
      <c r="H369" t="s">
        <v>5</v>
      </c>
      <c r="I369">
        <v>30304</v>
      </c>
      <c r="J369" t="s">
        <v>12788</v>
      </c>
      <c r="K369" t="s">
        <v>214</v>
      </c>
      <c r="L369" t="s">
        <v>215</v>
      </c>
      <c r="M369" t="s">
        <v>143</v>
      </c>
      <c r="N369" t="s">
        <v>51</v>
      </c>
      <c r="O369" t="s">
        <v>13535</v>
      </c>
      <c r="P369">
        <v>22782139</v>
      </c>
      <c r="Q369">
        <v>22782346</v>
      </c>
      <c r="R369" t="s">
        <v>12912</v>
      </c>
      <c r="S369">
        <v>22782346</v>
      </c>
      <c r="T369" t="s">
        <v>14499</v>
      </c>
      <c r="U369">
        <v>22792767</v>
      </c>
      <c r="V369" t="s">
        <v>32</v>
      </c>
      <c r="W369" t="s">
        <v>2110</v>
      </c>
      <c r="X369" t="s">
        <v>16407</v>
      </c>
      <c r="Y369" t="s">
        <v>7594</v>
      </c>
    </row>
    <row r="370" spans="1:25" x14ac:dyDescent="0.25">
      <c r="A370" t="s">
        <v>3383</v>
      </c>
      <c r="B370" t="s">
        <v>1334</v>
      </c>
      <c r="C370" t="s">
        <v>6382</v>
      </c>
      <c r="D370" t="s">
        <v>214</v>
      </c>
      <c r="E370" t="s">
        <v>7</v>
      </c>
      <c r="F370" t="s">
        <v>64</v>
      </c>
      <c r="G370" t="s">
        <v>4</v>
      </c>
      <c r="H370" t="s">
        <v>8</v>
      </c>
      <c r="I370">
        <v>30307</v>
      </c>
      <c r="J370" t="s">
        <v>12803</v>
      </c>
      <c r="K370" t="s">
        <v>214</v>
      </c>
      <c r="L370" t="s">
        <v>215</v>
      </c>
      <c r="M370" t="s">
        <v>80</v>
      </c>
      <c r="N370" t="s">
        <v>80</v>
      </c>
      <c r="O370" t="s">
        <v>13535</v>
      </c>
      <c r="P370">
        <v>22734729</v>
      </c>
      <c r="Q370">
        <v>22734729</v>
      </c>
      <c r="R370" t="s">
        <v>11008</v>
      </c>
      <c r="S370">
        <v>22734729</v>
      </c>
      <c r="T370" t="s">
        <v>14499</v>
      </c>
      <c r="U370">
        <v>22792767</v>
      </c>
      <c r="V370" t="s">
        <v>32</v>
      </c>
      <c r="W370" t="s">
        <v>2092</v>
      </c>
      <c r="X370" t="s">
        <v>16408</v>
      </c>
      <c r="Y370" t="s">
        <v>6382</v>
      </c>
    </row>
    <row r="371" spans="1:25" x14ac:dyDescent="0.25">
      <c r="A371" t="s">
        <v>3372</v>
      </c>
      <c r="B371" t="s">
        <v>1336</v>
      </c>
      <c r="C371" t="s">
        <v>3373</v>
      </c>
      <c r="D371" t="s">
        <v>214</v>
      </c>
      <c r="E371" t="s">
        <v>7</v>
      </c>
      <c r="F371" t="s">
        <v>64</v>
      </c>
      <c r="G371" t="s">
        <v>4</v>
      </c>
      <c r="H371" t="s">
        <v>7</v>
      </c>
      <c r="I371">
        <v>30306</v>
      </c>
      <c r="J371" t="s">
        <v>15454</v>
      </c>
      <c r="K371" t="s">
        <v>214</v>
      </c>
      <c r="L371" t="s">
        <v>215</v>
      </c>
      <c r="M371" t="s">
        <v>581</v>
      </c>
      <c r="N371" t="s">
        <v>316</v>
      </c>
      <c r="O371" t="s">
        <v>13535</v>
      </c>
      <c r="P371">
        <v>22786739</v>
      </c>
      <c r="Q371" t="s">
        <v>15386</v>
      </c>
      <c r="R371" t="s">
        <v>12327</v>
      </c>
      <c r="S371">
        <v>22786739</v>
      </c>
      <c r="T371" t="s">
        <v>14499</v>
      </c>
      <c r="U371">
        <v>22792767</v>
      </c>
      <c r="V371" t="s">
        <v>32</v>
      </c>
      <c r="W371" t="s">
        <v>2001</v>
      </c>
      <c r="X371" t="s">
        <v>16409</v>
      </c>
      <c r="Y371" t="s">
        <v>3373</v>
      </c>
    </row>
    <row r="372" spans="1:25" x14ac:dyDescent="0.25">
      <c r="A372" t="s">
        <v>3375</v>
      </c>
      <c r="B372" t="s">
        <v>1338</v>
      </c>
      <c r="C372" t="s">
        <v>3376</v>
      </c>
      <c r="D372" t="s">
        <v>214</v>
      </c>
      <c r="E372" t="s">
        <v>7</v>
      </c>
      <c r="F372" t="s">
        <v>64</v>
      </c>
      <c r="G372" t="s">
        <v>4</v>
      </c>
      <c r="H372" t="s">
        <v>3</v>
      </c>
      <c r="I372">
        <v>30302</v>
      </c>
      <c r="J372" t="s">
        <v>12705</v>
      </c>
      <c r="K372" t="s">
        <v>214</v>
      </c>
      <c r="L372" t="s">
        <v>215</v>
      </c>
      <c r="M372" t="s">
        <v>2756</v>
      </c>
      <c r="N372" t="s">
        <v>558</v>
      </c>
      <c r="O372" t="s">
        <v>13535</v>
      </c>
      <c r="P372">
        <v>22780749</v>
      </c>
      <c r="Q372" t="s">
        <v>15386</v>
      </c>
      <c r="R372" t="s">
        <v>9260</v>
      </c>
      <c r="S372">
        <v>22780749</v>
      </c>
      <c r="T372" t="s">
        <v>14499</v>
      </c>
      <c r="U372">
        <v>22792767</v>
      </c>
      <c r="V372" t="s">
        <v>32</v>
      </c>
      <c r="W372" t="s">
        <v>2004</v>
      </c>
      <c r="X372" t="s">
        <v>16410</v>
      </c>
      <c r="Y372" t="s">
        <v>3376</v>
      </c>
    </row>
    <row r="373" spans="1:25" x14ac:dyDescent="0.25">
      <c r="A373" t="s">
        <v>6201</v>
      </c>
      <c r="B373" t="s">
        <v>1339</v>
      </c>
      <c r="C373" t="s">
        <v>6397</v>
      </c>
      <c r="D373" t="s">
        <v>214</v>
      </c>
      <c r="E373" t="s">
        <v>7</v>
      </c>
      <c r="F373" t="s">
        <v>64</v>
      </c>
      <c r="G373" t="s">
        <v>4</v>
      </c>
      <c r="H373" t="s">
        <v>2</v>
      </c>
      <c r="I373">
        <v>30301</v>
      </c>
      <c r="J373" t="s">
        <v>12621</v>
      </c>
      <c r="K373" t="s">
        <v>214</v>
      </c>
      <c r="L373" t="s">
        <v>215</v>
      </c>
      <c r="M373" t="s">
        <v>3396</v>
      </c>
      <c r="N373" t="s">
        <v>3396</v>
      </c>
      <c r="O373" t="s">
        <v>13535</v>
      </c>
      <c r="P373">
        <v>22795169</v>
      </c>
      <c r="Q373">
        <v>22795169</v>
      </c>
      <c r="R373" t="s">
        <v>13719</v>
      </c>
      <c r="S373">
        <v>22795169</v>
      </c>
      <c r="T373" t="s">
        <v>14499</v>
      </c>
      <c r="U373">
        <v>22792767</v>
      </c>
      <c r="V373" t="s">
        <v>35</v>
      </c>
      <c r="W373" t="s">
        <v>12230</v>
      </c>
    </row>
    <row r="374" spans="1:25" x14ac:dyDescent="0.25">
      <c r="A374" t="s">
        <v>3416</v>
      </c>
      <c r="B374" t="s">
        <v>291</v>
      </c>
      <c r="C374" t="s">
        <v>3417</v>
      </c>
      <c r="D374" t="s">
        <v>3398</v>
      </c>
      <c r="E374" t="s">
        <v>2</v>
      </c>
      <c r="F374" t="s">
        <v>64</v>
      </c>
      <c r="G374" t="s">
        <v>5</v>
      </c>
      <c r="H374" t="s">
        <v>2</v>
      </c>
      <c r="I374">
        <v>30401</v>
      </c>
      <c r="J374" t="s">
        <v>12630</v>
      </c>
      <c r="K374" t="s">
        <v>214</v>
      </c>
      <c r="L374" t="s">
        <v>12913</v>
      </c>
      <c r="M374" t="s">
        <v>10564</v>
      </c>
      <c r="N374" t="s">
        <v>10564</v>
      </c>
      <c r="O374" t="s">
        <v>13535</v>
      </c>
      <c r="P374">
        <v>25322105</v>
      </c>
      <c r="Q374">
        <v>25321015</v>
      </c>
      <c r="R374" t="s">
        <v>9278</v>
      </c>
      <c r="S374">
        <v>83084981</v>
      </c>
      <c r="T374" t="s">
        <v>3434</v>
      </c>
      <c r="U374">
        <v>70108916</v>
      </c>
      <c r="V374" t="s">
        <v>32</v>
      </c>
      <c r="W374" t="s">
        <v>2246</v>
      </c>
      <c r="X374" t="s">
        <v>16411</v>
      </c>
      <c r="Y374" t="s">
        <v>3417</v>
      </c>
    </row>
    <row r="375" spans="1:25" x14ac:dyDescent="0.25">
      <c r="A375" t="s">
        <v>3418</v>
      </c>
      <c r="B375" t="s">
        <v>1347</v>
      </c>
      <c r="C375" t="s">
        <v>7595</v>
      </c>
      <c r="D375" t="s">
        <v>3398</v>
      </c>
      <c r="E375" t="s">
        <v>2</v>
      </c>
      <c r="F375" t="s">
        <v>64</v>
      </c>
      <c r="G375" t="s">
        <v>5</v>
      </c>
      <c r="H375" t="s">
        <v>4</v>
      </c>
      <c r="I375">
        <v>30403</v>
      </c>
      <c r="J375" t="s">
        <v>12766</v>
      </c>
      <c r="K375" t="s">
        <v>214</v>
      </c>
      <c r="L375" t="s">
        <v>12913</v>
      </c>
      <c r="M375" t="s">
        <v>10292</v>
      </c>
      <c r="N375" t="s">
        <v>10292</v>
      </c>
      <c r="O375" t="s">
        <v>13535</v>
      </c>
      <c r="P375">
        <v>25312456</v>
      </c>
      <c r="Q375" t="s">
        <v>15386</v>
      </c>
      <c r="R375" t="s">
        <v>8019</v>
      </c>
      <c r="S375">
        <v>89314214</v>
      </c>
      <c r="T375" t="s">
        <v>3434</v>
      </c>
      <c r="U375">
        <v>25567876</v>
      </c>
      <c r="V375" t="s">
        <v>32</v>
      </c>
      <c r="W375" t="s">
        <v>6536</v>
      </c>
      <c r="X375" t="s">
        <v>16412</v>
      </c>
      <c r="Y375" t="s">
        <v>7595</v>
      </c>
    </row>
    <row r="376" spans="1:25" x14ac:dyDescent="0.25">
      <c r="A376" t="s">
        <v>3409</v>
      </c>
      <c r="B376" t="s">
        <v>1352</v>
      </c>
      <c r="C376" t="s">
        <v>3410</v>
      </c>
      <c r="D376" t="s">
        <v>3398</v>
      </c>
      <c r="E376" t="s">
        <v>2</v>
      </c>
      <c r="F376" t="s">
        <v>64</v>
      </c>
      <c r="G376" t="s">
        <v>5</v>
      </c>
      <c r="H376" t="s">
        <v>3</v>
      </c>
      <c r="I376">
        <v>30402</v>
      </c>
      <c r="J376" t="s">
        <v>12715</v>
      </c>
      <c r="K376" t="s">
        <v>214</v>
      </c>
      <c r="L376" t="s">
        <v>12913</v>
      </c>
      <c r="M376" t="s">
        <v>10565</v>
      </c>
      <c r="N376" t="s">
        <v>10565</v>
      </c>
      <c r="O376" t="s">
        <v>13535</v>
      </c>
      <c r="P376">
        <v>25350018</v>
      </c>
      <c r="Q376" t="s">
        <v>15386</v>
      </c>
      <c r="R376" t="s">
        <v>13939</v>
      </c>
      <c r="S376">
        <v>25350018</v>
      </c>
      <c r="T376" t="s">
        <v>3434</v>
      </c>
      <c r="U376">
        <v>25564673</v>
      </c>
      <c r="V376" t="s">
        <v>32</v>
      </c>
      <c r="W376" t="s">
        <v>1898</v>
      </c>
      <c r="X376" t="s">
        <v>16413</v>
      </c>
      <c r="Y376" t="s">
        <v>3410</v>
      </c>
    </row>
    <row r="377" spans="1:25" x14ac:dyDescent="0.25">
      <c r="A377" t="s">
        <v>3414</v>
      </c>
      <c r="B377" t="s">
        <v>1355</v>
      </c>
      <c r="C377" t="s">
        <v>7450</v>
      </c>
      <c r="D377" t="s">
        <v>3398</v>
      </c>
      <c r="E377" t="s">
        <v>2</v>
      </c>
      <c r="F377" t="s">
        <v>64</v>
      </c>
      <c r="G377" t="s">
        <v>5</v>
      </c>
      <c r="H377" t="s">
        <v>5</v>
      </c>
      <c r="I377">
        <v>30404</v>
      </c>
      <c r="J377" t="s">
        <v>13512</v>
      </c>
      <c r="K377" t="s">
        <v>214</v>
      </c>
      <c r="L377" t="s">
        <v>12913</v>
      </c>
      <c r="M377" t="s">
        <v>3415</v>
      </c>
      <c r="N377" t="s">
        <v>3415</v>
      </c>
      <c r="O377" t="s">
        <v>13535</v>
      </c>
      <c r="P377">
        <v>25322294</v>
      </c>
      <c r="Q377" t="s">
        <v>15386</v>
      </c>
      <c r="R377" t="s">
        <v>11835</v>
      </c>
      <c r="S377">
        <v>25322294</v>
      </c>
      <c r="T377" t="s">
        <v>3434</v>
      </c>
      <c r="U377">
        <v>25567876</v>
      </c>
      <c r="V377" t="s">
        <v>32</v>
      </c>
      <c r="W377" t="s">
        <v>2251</v>
      </c>
      <c r="X377" t="s">
        <v>16414</v>
      </c>
      <c r="Y377" t="s">
        <v>7450</v>
      </c>
    </row>
    <row r="378" spans="1:25" x14ac:dyDescent="0.25">
      <c r="A378" t="s">
        <v>3676</v>
      </c>
      <c r="B378" t="s">
        <v>1372</v>
      </c>
      <c r="C378" t="s">
        <v>3677</v>
      </c>
      <c r="D378" t="s">
        <v>184</v>
      </c>
      <c r="E378" t="s">
        <v>6</v>
      </c>
      <c r="F378" t="s">
        <v>183</v>
      </c>
      <c r="G378" t="s">
        <v>4</v>
      </c>
      <c r="H378" t="s">
        <v>4</v>
      </c>
      <c r="I378">
        <v>40303</v>
      </c>
      <c r="J378" t="s">
        <v>11487</v>
      </c>
      <c r="K378" t="s">
        <v>184</v>
      </c>
      <c r="L378" t="s">
        <v>1431</v>
      </c>
      <c r="M378" t="s">
        <v>51</v>
      </c>
      <c r="N378" t="s">
        <v>3677</v>
      </c>
      <c r="O378" t="s">
        <v>13535</v>
      </c>
      <c r="P378">
        <v>21005295</v>
      </c>
      <c r="Q378" t="s">
        <v>15386</v>
      </c>
      <c r="R378" t="s">
        <v>14502</v>
      </c>
      <c r="S378">
        <v>86593627</v>
      </c>
      <c r="T378" t="s">
        <v>14503</v>
      </c>
      <c r="U378">
        <v>25660341</v>
      </c>
      <c r="V378" t="s">
        <v>32</v>
      </c>
      <c r="W378" t="s">
        <v>3675</v>
      </c>
      <c r="X378" t="s">
        <v>16415</v>
      </c>
      <c r="Y378" t="s">
        <v>3677</v>
      </c>
    </row>
    <row r="379" spans="1:25" x14ac:dyDescent="0.25">
      <c r="A379" t="s">
        <v>3430</v>
      </c>
      <c r="B379" t="s">
        <v>1378</v>
      </c>
      <c r="C379" t="s">
        <v>3431</v>
      </c>
      <c r="D379" t="s">
        <v>3398</v>
      </c>
      <c r="E379" t="s">
        <v>10</v>
      </c>
      <c r="F379" t="s">
        <v>64</v>
      </c>
      <c r="G379" t="s">
        <v>6</v>
      </c>
      <c r="H379" t="s">
        <v>15</v>
      </c>
      <c r="I379">
        <v>30511</v>
      </c>
      <c r="J379" t="s">
        <v>11583</v>
      </c>
      <c r="K379" t="s">
        <v>214</v>
      </c>
      <c r="L379" t="s">
        <v>3398</v>
      </c>
      <c r="M379" t="s">
        <v>10566</v>
      </c>
      <c r="N379" t="s">
        <v>3431</v>
      </c>
      <c r="O379" t="s">
        <v>13535</v>
      </c>
      <c r="P379">
        <v>25569186</v>
      </c>
      <c r="Q379" t="s">
        <v>15386</v>
      </c>
      <c r="R379" t="s">
        <v>12341</v>
      </c>
      <c r="S379">
        <v>86683765</v>
      </c>
      <c r="T379" t="s">
        <v>14188</v>
      </c>
      <c r="U379" t="s">
        <v>15456</v>
      </c>
      <c r="V379" t="s">
        <v>32</v>
      </c>
      <c r="W379" t="s">
        <v>6538</v>
      </c>
      <c r="X379" t="s">
        <v>16416</v>
      </c>
      <c r="Y379" t="s">
        <v>3431</v>
      </c>
    </row>
    <row r="380" spans="1:25" x14ac:dyDescent="0.25">
      <c r="A380" t="s">
        <v>3438</v>
      </c>
      <c r="B380" t="s">
        <v>1384</v>
      </c>
      <c r="C380" t="s">
        <v>2900</v>
      </c>
      <c r="D380" t="s">
        <v>3398</v>
      </c>
      <c r="E380" t="s">
        <v>3</v>
      </c>
      <c r="F380" t="s">
        <v>64</v>
      </c>
      <c r="G380" t="s">
        <v>6</v>
      </c>
      <c r="H380" t="s">
        <v>2</v>
      </c>
      <c r="I380">
        <v>30501</v>
      </c>
      <c r="J380" t="s">
        <v>11417</v>
      </c>
      <c r="K380" t="s">
        <v>214</v>
      </c>
      <c r="L380" t="s">
        <v>3398</v>
      </c>
      <c r="M380" t="s">
        <v>3398</v>
      </c>
      <c r="N380" t="s">
        <v>2900</v>
      </c>
      <c r="O380" t="s">
        <v>13535</v>
      </c>
      <c r="P380">
        <v>25569147</v>
      </c>
      <c r="Q380">
        <v>87063351</v>
      </c>
      <c r="R380" t="s">
        <v>15457</v>
      </c>
      <c r="S380">
        <v>25569147</v>
      </c>
      <c r="T380" t="s">
        <v>15458</v>
      </c>
      <c r="U380">
        <v>25563009</v>
      </c>
      <c r="V380" t="s">
        <v>32</v>
      </c>
      <c r="W380" t="s">
        <v>3377</v>
      </c>
      <c r="X380" t="s">
        <v>16417</v>
      </c>
      <c r="Y380" t="s">
        <v>2900</v>
      </c>
    </row>
    <row r="381" spans="1:25" x14ac:dyDescent="0.25">
      <c r="A381" t="s">
        <v>3454</v>
      </c>
      <c r="B381" t="s">
        <v>1388</v>
      </c>
      <c r="C381" t="s">
        <v>7596</v>
      </c>
      <c r="D381" t="s">
        <v>3398</v>
      </c>
      <c r="E381" t="s">
        <v>10</v>
      </c>
      <c r="F381" t="s">
        <v>64</v>
      </c>
      <c r="G381" t="s">
        <v>6</v>
      </c>
      <c r="H381" t="s">
        <v>15</v>
      </c>
      <c r="I381">
        <v>30511</v>
      </c>
      <c r="J381" t="s">
        <v>11583</v>
      </c>
      <c r="K381" t="s">
        <v>214</v>
      </c>
      <c r="L381" t="s">
        <v>3398</v>
      </c>
      <c r="M381" t="s">
        <v>10566</v>
      </c>
      <c r="N381" t="s">
        <v>10566</v>
      </c>
      <c r="O381" t="s">
        <v>13535</v>
      </c>
      <c r="P381">
        <v>25561498</v>
      </c>
      <c r="Q381">
        <v>25560095</v>
      </c>
      <c r="R381" t="s">
        <v>15459</v>
      </c>
      <c r="S381">
        <v>25560095</v>
      </c>
      <c r="T381" t="s">
        <v>14188</v>
      </c>
      <c r="U381">
        <v>25567876</v>
      </c>
      <c r="V381" t="s">
        <v>32</v>
      </c>
      <c r="W381" t="s">
        <v>6539</v>
      </c>
      <c r="X381" t="s">
        <v>16418</v>
      </c>
      <c r="Y381" t="s">
        <v>7596</v>
      </c>
    </row>
    <row r="382" spans="1:25" x14ac:dyDescent="0.25">
      <c r="A382" t="s">
        <v>3459</v>
      </c>
      <c r="B382" t="s">
        <v>255</v>
      </c>
      <c r="C382" t="s">
        <v>3460</v>
      </c>
      <c r="D382" t="s">
        <v>3398</v>
      </c>
      <c r="E382" t="s">
        <v>3</v>
      </c>
      <c r="F382" t="s">
        <v>64</v>
      </c>
      <c r="G382" t="s">
        <v>6</v>
      </c>
      <c r="H382" t="s">
        <v>2</v>
      </c>
      <c r="I382">
        <v>30501</v>
      </c>
      <c r="J382" t="s">
        <v>11417</v>
      </c>
      <c r="K382" t="s">
        <v>214</v>
      </c>
      <c r="L382" t="s">
        <v>3398</v>
      </c>
      <c r="M382" t="s">
        <v>3398</v>
      </c>
      <c r="N382" t="s">
        <v>3460</v>
      </c>
      <c r="O382" t="s">
        <v>13535</v>
      </c>
      <c r="P382">
        <v>25570534</v>
      </c>
      <c r="Q382" t="s">
        <v>15386</v>
      </c>
      <c r="R382" t="s">
        <v>15460</v>
      </c>
      <c r="S382">
        <v>25570534</v>
      </c>
      <c r="T382" t="s">
        <v>15458</v>
      </c>
      <c r="U382">
        <v>25567876</v>
      </c>
      <c r="V382" t="s">
        <v>32</v>
      </c>
      <c r="W382" t="s">
        <v>3458</v>
      </c>
      <c r="X382" t="s">
        <v>16419</v>
      </c>
      <c r="Y382" t="s">
        <v>3460</v>
      </c>
    </row>
    <row r="383" spans="1:25" x14ac:dyDescent="0.25">
      <c r="A383" t="s">
        <v>3452</v>
      </c>
      <c r="B383" t="s">
        <v>564</v>
      </c>
      <c r="C383" t="s">
        <v>3453</v>
      </c>
      <c r="D383" t="s">
        <v>3398</v>
      </c>
      <c r="E383" t="s">
        <v>3</v>
      </c>
      <c r="F383" t="s">
        <v>64</v>
      </c>
      <c r="G383" t="s">
        <v>6</v>
      </c>
      <c r="H383" t="s">
        <v>2</v>
      </c>
      <c r="I383">
        <v>30501</v>
      </c>
      <c r="J383" t="s">
        <v>11417</v>
      </c>
      <c r="K383" t="s">
        <v>214</v>
      </c>
      <c r="L383" t="s">
        <v>3398</v>
      </c>
      <c r="M383" t="s">
        <v>3398</v>
      </c>
      <c r="N383" t="s">
        <v>1238</v>
      </c>
      <c r="O383" t="s">
        <v>13535</v>
      </c>
      <c r="P383">
        <v>25560173</v>
      </c>
      <c r="Q383" t="s">
        <v>15386</v>
      </c>
      <c r="R383" t="s">
        <v>12915</v>
      </c>
      <c r="S383">
        <v>88063132</v>
      </c>
      <c r="T383" t="s">
        <v>15458</v>
      </c>
      <c r="U383" t="s">
        <v>15461</v>
      </c>
      <c r="V383" t="s">
        <v>32</v>
      </c>
      <c r="W383" t="s">
        <v>1524</v>
      </c>
      <c r="X383" t="s">
        <v>16420</v>
      </c>
      <c r="Y383" t="s">
        <v>3453</v>
      </c>
    </row>
    <row r="384" spans="1:25" x14ac:dyDescent="0.25">
      <c r="A384" t="s">
        <v>3444</v>
      </c>
      <c r="B384" t="s">
        <v>599</v>
      </c>
      <c r="C384" t="s">
        <v>3445</v>
      </c>
      <c r="D384" t="s">
        <v>3398</v>
      </c>
      <c r="E384" t="s">
        <v>3</v>
      </c>
      <c r="F384" t="s">
        <v>64</v>
      </c>
      <c r="G384" t="s">
        <v>6</v>
      </c>
      <c r="H384" t="s">
        <v>2</v>
      </c>
      <c r="I384">
        <v>30501</v>
      </c>
      <c r="J384" t="s">
        <v>11417</v>
      </c>
      <c r="K384" t="s">
        <v>214</v>
      </c>
      <c r="L384" t="s">
        <v>3398</v>
      </c>
      <c r="M384" t="s">
        <v>3398</v>
      </c>
      <c r="N384" t="s">
        <v>3443</v>
      </c>
      <c r="O384" t="s">
        <v>7832</v>
      </c>
      <c r="P384">
        <v>25560021</v>
      </c>
      <c r="Q384" t="s">
        <v>15386</v>
      </c>
      <c r="R384" t="s">
        <v>7907</v>
      </c>
      <c r="S384">
        <v>25560021</v>
      </c>
      <c r="T384" t="s">
        <v>15458</v>
      </c>
      <c r="U384">
        <v>25563009</v>
      </c>
      <c r="V384" t="s">
        <v>32</v>
      </c>
      <c r="W384" t="s">
        <v>2644</v>
      </c>
      <c r="X384" t="s">
        <v>16421</v>
      </c>
      <c r="Y384" t="s">
        <v>3445</v>
      </c>
    </row>
    <row r="385" spans="1:25" x14ac:dyDescent="0.25">
      <c r="A385" t="s">
        <v>6202</v>
      </c>
      <c r="B385" t="s">
        <v>1400</v>
      </c>
      <c r="C385" t="s">
        <v>6398</v>
      </c>
      <c r="D385" t="s">
        <v>3398</v>
      </c>
      <c r="E385" t="s">
        <v>3</v>
      </c>
      <c r="F385" t="s">
        <v>64</v>
      </c>
      <c r="G385" t="s">
        <v>6</v>
      </c>
      <c r="H385" t="s">
        <v>2</v>
      </c>
      <c r="I385">
        <v>30501</v>
      </c>
      <c r="J385" t="s">
        <v>11417</v>
      </c>
      <c r="K385" t="s">
        <v>214</v>
      </c>
      <c r="L385" t="s">
        <v>3398</v>
      </c>
      <c r="M385" t="s">
        <v>3398</v>
      </c>
      <c r="N385" t="s">
        <v>1132</v>
      </c>
      <c r="O385" t="s">
        <v>13535</v>
      </c>
      <c r="P385">
        <v>25569297</v>
      </c>
      <c r="Q385">
        <v>25569297</v>
      </c>
      <c r="R385" t="s">
        <v>14505</v>
      </c>
      <c r="S385">
        <v>88776002</v>
      </c>
      <c r="T385" t="s">
        <v>15458</v>
      </c>
      <c r="U385" t="s">
        <v>15461</v>
      </c>
      <c r="V385" t="s">
        <v>35</v>
      </c>
      <c r="W385" t="s">
        <v>12230</v>
      </c>
    </row>
    <row r="386" spans="1:25" x14ac:dyDescent="0.25">
      <c r="A386" t="s">
        <v>3472</v>
      </c>
      <c r="B386" t="s">
        <v>893</v>
      </c>
      <c r="C386" t="s">
        <v>3473</v>
      </c>
      <c r="D386" t="s">
        <v>3398</v>
      </c>
      <c r="E386" t="s">
        <v>4</v>
      </c>
      <c r="F386" t="s">
        <v>64</v>
      </c>
      <c r="G386" t="s">
        <v>6</v>
      </c>
      <c r="H386" t="s">
        <v>3</v>
      </c>
      <c r="I386">
        <v>30502</v>
      </c>
      <c r="J386" t="s">
        <v>11450</v>
      </c>
      <c r="K386" t="s">
        <v>214</v>
      </c>
      <c r="L386" t="s">
        <v>3398</v>
      </c>
      <c r="M386" t="s">
        <v>1471</v>
      </c>
      <c r="N386" t="s">
        <v>3473</v>
      </c>
      <c r="O386" t="s">
        <v>13535</v>
      </c>
      <c r="P386">
        <v>25312370</v>
      </c>
      <c r="Q386" t="s">
        <v>15386</v>
      </c>
      <c r="R386" t="s">
        <v>7719</v>
      </c>
      <c r="S386">
        <v>88831147</v>
      </c>
      <c r="T386" t="s">
        <v>14506</v>
      </c>
      <c r="U386">
        <v>25311024</v>
      </c>
      <c r="V386" t="s">
        <v>32</v>
      </c>
      <c r="W386" t="s">
        <v>3063</v>
      </c>
      <c r="X386" t="s">
        <v>16422</v>
      </c>
      <c r="Y386" t="s">
        <v>3473</v>
      </c>
    </row>
    <row r="387" spans="1:25" x14ac:dyDescent="0.25">
      <c r="A387" t="s">
        <v>3484</v>
      </c>
      <c r="B387" t="s">
        <v>1405</v>
      </c>
      <c r="C387" t="s">
        <v>3485</v>
      </c>
      <c r="D387" t="s">
        <v>3398</v>
      </c>
      <c r="E387" t="s">
        <v>4</v>
      </c>
      <c r="F387" t="s">
        <v>64</v>
      </c>
      <c r="G387" t="s">
        <v>6</v>
      </c>
      <c r="H387" t="s">
        <v>7</v>
      </c>
      <c r="I387">
        <v>30506</v>
      </c>
      <c r="J387" t="s">
        <v>11578</v>
      </c>
      <c r="K387" t="s">
        <v>214</v>
      </c>
      <c r="L387" t="s">
        <v>3398</v>
      </c>
      <c r="M387" t="s">
        <v>1157</v>
      </c>
      <c r="N387" t="s">
        <v>3485</v>
      </c>
      <c r="O387" t="s">
        <v>13535</v>
      </c>
      <c r="P387">
        <v>25381515</v>
      </c>
      <c r="Q387">
        <v>25381515</v>
      </c>
      <c r="R387" t="s">
        <v>10740</v>
      </c>
      <c r="S387">
        <v>87192610</v>
      </c>
      <c r="T387" t="s">
        <v>14506</v>
      </c>
      <c r="U387">
        <v>25311024</v>
      </c>
      <c r="V387" t="s">
        <v>32</v>
      </c>
      <c r="W387" t="s">
        <v>3275</v>
      </c>
      <c r="X387" t="s">
        <v>16423</v>
      </c>
      <c r="Y387" t="s">
        <v>3485</v>
      </c>
    </row>
    <row r="388" spans="1:25" x14ac:dyDescent="0.25">
      <c r="A388" t="s">
        <v>3474</v>
      </c>
      <c r="B388" t="s">
        <v>857</v>
      </c>
      <c r="C388" t="s">
        <v>3475</v>
      </c>
      <c r="D388" t="s">
        <v>3398</v>
      </c>
      <c r="E388" t="s">
        <v>6</v>
      </c>
      <c r="F388" t="s">
        <v>64</v>
      </c>
      <c r="G388" t="s">
        <v>6</v>
      </c>
      <c r="H388" t="s">
        <v>3</v>
      </c>
      <c r="I388">
        <v>30502</v>
      </c>
      <c r="J388" t="s">
        <v>11450</v>
      </c>
      <c r="K388" t="s">
        <v>214</v>
      </c>
      <c r="L388" t="s">
        <v>3398</v>
      </c>
      <c r="M388" t="s">
        <v>1471</v>
      </c>
      <c r="N388" t="s">
        <v>1471</v>
      </c>
      <c r="O388" t="s">
        <v>13535</v>
      </c>
      <c r="P388">
        <v>25311626</v>
      </c>
      <c r="Q388" t="s">
        <v>15386</v>
      </c>
      <c r="R388" t="s">
        <v>7906</v>
      </c>
      <c r="S388">
        <v>25311626</v>
      </c>
      <c r="T388" t="s">
        <v>14504</v>
      </c>
      <c r="U388" t="s">
        <v>15462</v>
      </c>
      <c r="V388" t="s">
        <v>32</v>
      </c>
      <c r="W388" t="s">
        <v>3112</v>
      </c>
      <c r="X388" t="s">
        <v>16424</v>
      </c>
      <c r="Y388" t="s">
        <v>3475</v>
      </c>
    </row>
    <row r="389" spans="1:25" x14ac:dyDescent="0.25">
      <c r="A389" t="s">
        <v>3505</v>
      </c>
      <c r="B389" t="s">
        <v>831</v>
      </c>
      <c r="C389" t="s">
        <v>496</v>
      </c>
      <c r="D389" t="s">
        <v>3398</v>
      </c>
      <c r="E389" t="s">
        <v>10</v>
      </c>
      <c r="F389" t="s">
        <v>64</v>
      </c>
      <c r="G389" t="s">
        <v>6</v>
      </c>
      <c r="H389" t="s">
        <v>6</v>
      </c>
      <c r="I389">
        <v>30505</v>
      </c>
      <c r="J389" t="s">
        <v>11577</v>
      </c>
      <c r="K389" t="s">
        <v>214</v>
      </c>
      <c r="L389" t="s">
        <v>3398</v>
      </c>
      <c r="M389" t="s">
        <v>496</v>
      </c>
      <c r="N389" t="s">
        <v>496</v>
      </c>
      <c r="O389" t="s">
        <v>13535</v>
      </c>
      <c r="P389">
        <v>25590110</v>
      </c>
      <c r="Q389" t="s">
        <v>15386</v>
      </c>
      <c r="R389" t="s">
        <v>3506</v>
      </c>
      <c r="S389">
        <v>72084351</v>
      </c>
      <c r="T389" t="s">
        <v>14188</v>
      </c>
      <c r="U389">
        <v>25567876</v>
      </c>
      <c r="V389" t="s">
        <v>32</v>
      </c>
      <c r="W389" t="s">
        <v>3020</v>
      </c>
      <c r="X389" t="s">
        <v>16425</v>
      </c>
      <c r="Y389" t="s">
        <v>496</v>
      </c>
    </row>
    <row r="390" spans="1:25" x14ac:dyDescent="0.25">
      <c r="A390" t="s">
        <v>3507</v>
      </c>
      <c r="B390" t="s">
        <v>835</v>
      </c>
      <c r="C390" t="s">
        <v>1089</v>
      </c>
      <c r="D390" t="s">
        <v>3398</v>
      </c>
      <c r="E390" t="s">
        <v>5</v>
      </c>
      <c r="F390" t="s">
        <v>64</v>
      </c>
      <c r="G390" t="s">
        <v>6</v>
      </c>
      <c r="H390" t="s">
        <v>11</v>
      </c>
      <c r="I390">
        <v>30509</v>
      </c>
      <c r="J390" t="s">
        <v>11581</v>
      </c>
      <c r="K390" t="s">
        <v>214</v>
      </c>
      <c r="L390" t="s">
        <v>3398</v>
      </c>
      <c r="M390" t="s">
        <v>1089</v>
      </c>
      <c r="N390" t="s">
        <v>1089</v>
      </c>
      <c r="O390" t="s">
        <v>13535</v>
      </c>
      <c r="P390">
        <v>25574010</v>
      </c>
      <c r="Q390" t="s">
        <v>15386</v>
      </c>
      <c r="R390" t="s">
        <v>6543</v>
      </c>
      <c r="S390">
        <v>52574010</v>
      </c>
      <c r="T390" t="s">
        <v>14507</v>
      </c>
      <c r="U390">
        <v>25570767</v>
      </c>
      <c r="V390" t="s">
        <v>32</v>
      </c>
      <c r="W390" t="s">
        <v>684</v>
      </c>
      <c r="X390" t="s">
        <v>16426</v>
      </c>
      <c r="Y390" t="s">
        <v>1089</v>
      </c>
    </row>
    <row r="391" spans="1:25" x14ac:dyDescent="0.25">
      <c r="A391" t="s">
        <v>3567</v>
      </c>
      <c r="B391" t="s">
        <v>1424</v>
      </c>
      <c r="C391" t="s">
        <v>12916</v>
      </c>
      <c r="D391" t="s">
        <v>184</v>
      </c>
      <c r="E391" t="s">
        <v>2</v>
      </c>
      <c r="F391" t="s">
        <v>183</v>
      </c>
      <c r="G391" t="s">
        <v>2</v>
      </c>
      <c r="H391" t="s">
        <v>2</v>
      </c>
      <c r="I391">
        <v>40101</v>
      </c>
      <c r="J391" t="s">
        <v>11402</v>
      </c>
      <c r="K391" t="s">
        <v>184</v>
      </c>
      <c r="L391" t="s">
        <v>184</v>
      </c>
      <c r="M391" t="s">
        <v>184</v>
      </c>
      <c r="N391" t="s">
        <v>12916</v>
      </c>
      <c r="O391" t="s">
        <v>13535</v>
      </c>
      <c r="P391">
        <v>22634404</v>
      </c>
      <c r="Q391">
        <v>22634404</v>
      </c>
      <c r="R391" t="s">
        <v>13743</v>
      </c>
      <c r="S391">
        <v>22634404</v>
      </c>
      <c r="T391" t="s">
        <v>13761</v>
      </c>
      <c r="U391">
        <v>22604275</v>
      </c>
      <c r="V391" t="s">
        <v>32</v>
      </c>
      <c r="W391" t="s">
        <v>3566</v>
      </c>
      <c r="X391" t="s">
        <v>16427</v>
      </c>
      <c r="Y391" t="s">
        <v>12916</v>
      </c>
    </row>
    <row r="392" spans="1:25" x14ac:dyDescent="0.25">
      <c r="A392" t="s">
        <v>3575</v>
      </c>
      <c r="B392" t="s">
        <v>342</v>
      </c>
      <c r="C392" t="s">
        <v>3576</v>
      </c>
      <c r="D392" t="s">
        <v>184</v>
      </c>
      <c r="E392" t="s">
        <v>2</v>
      </c>
      <c r="F392" t="s">
        <v>183</v>
      </c>
      <c r="G392" t="s">
        <v>2</v>
      </c>
      <c r="H392" t="s">
        <v>2</v>
      </c>
      <c r="I392">
        <v>40101</v>
      </c>
      <c r="J392" t="s">
        <v>11402</v>
      </c>
      <c r="K392" t="s">
        <v>184</v>
      </c>
      <c r="L392" t="s">
        <v>184</v>
      </c>
      <c r="M392" t="s">
        <v>184</v>
      </c>
      <c r="N392" t="s">
        <v>3373</v>
      </c>
      <c r="O392" t="s">
        <v>13535</v>
      </c>
      <c r="P392">
        <v>22376339</v>
      </c>
      <c r="Q392">
        <v>22376741</v>
      </c>
      <c r="R392" t="s">
        <v>3600</v>
      </c>
      <c r="S392">
        <v>88258195</v>
      </c>
      <c r="T392" t="s">
        <v>13761</v>
      </c>
      <c r="U392">
        <v>88710597</v>
      </c>
      <c r="V392" t="s">
        <v>32</v>
      </c>
      <c r="W392" t="s">
        <v>3574</v>
      </c>
      <c r="X392" t="s">
        <v>16428</v>
      </c>
      <c r="Y392" t="s">
        <v>3576</v>
      </c>
    </row>
    <row r="393" spans="1:25" x14ac:dyDescent="0.25">
      <c r="A393" t="s">
        <v>3579</v>
      </c>
      <c r="B393" t="s">
        <v>1430</v>
      </c>
      <c r="C393" t="s">
        <v>3580</v>
      </c>
      <c r="D393" t="s">
        <v>184</v>
      </c>
      <c r="E393" t="s">
        <v>2</v>
      </c>
      <c r="F393" t="s">
        <v>183</v>
      </c>
      <c r="G393" t="s">
        <v>2</v>
      </c>
      <c r="H393" t="s">
        <v>2</v>
      </c>
      <c r="I393">
        <v>40101</v>
      </c>
      <c r="J393" t="s">
        <v>11402</v>
      </c>
      <c r="K393" t="s">
        <v>184</v>
      </c>
      <c r="L393" t="s">
        <v>184</v>
      </c>
      <c r="M393" t="s">
        <v>184</v>
      </c>
      <c r="N393" t="s">
        <v>3580</v>
      </c>
      <c r="O393" t="s">
        <v>13535</v>
      </c>
      <c r="P393">
        <v>22374503</v>
      </c>
      <c r="Q393">
        <v>22374503</v>
      </c>
      <c r="R393" t="s">
        <v>11823</v>
      </c>
      <c r="S393">
        <v>21003210</v>
      </c>
      <c r="T393" t="s">
        <v>13761</v>
      </c>
      <c r="U393">
        <v>22604275</v>
      </c>
      <c r="V393" t="s">
        <v>32</v>
      </c>
      <c r="W393" t="s">
        <v>3578</v>
      </c>
      <c r="X393" t="s">
        <v>16429</v>
      </c>
      <c r="Y393" t="s">
        <v>3580</v>
      </c>
    </row>
    <row r="394" spans="1:25" x14ac:dyDescent="0.25">
      <c r="A394" t="s">
        <v>6203</v>
      </c>
      <c r="B394" t="s">
        <v>1433</v>
      </c>
      <c r="C394" t="s">
        <v>6399</v>
      </c>
      <c r="D394" t="s">
        <v>184</v>
      </c>
      <c r="E394" t="s">
        <v>2</v>
      </c>
      <c r="F394" t="s">
        <v>183</v>
      </c>
      <c r="G394" t="s">
        <v>2</v>
      </c>
      <c r="H394" t="s">
        <v>2</v>
      </c>
      <c r="I394">
        <v>40101</v>
      </c>
      <c r="J394" t="s">
        <v>11402</v>
      </c>
      <c r="K394" t="s">
        <v>184</v>
      </c>
      <c r="L394" t="s">
        <v>184</v>
      </c>
      <c r="M394" t="s">
        <v>184</v>
      </c>
      <c r="N394" t="s">
        <v>184</v>
      </c>
      <c r="O394" t="s">
        <v>13535</v>
      </c>
      <c r="P394">
        <v>22370819</v>
      </c>
      <c r="Q394">
        <v>22370819</v>
      </c>
      <c r="R394" t="s">
        <v>9206</v>
      </c>
      <c r="S394">
        <v>22370819</v>
      </c>
      <c r="T394" t="s">
        <v>13761</v>
      </c>
      <c r="U394">
        <v>22604275</v>
      </c>
      <c r="V394" t="s">
        <v>35</v>
      </c>
      <c r="W394" t="s">
        <v>12230</v>
      </c>
    </row>
    <row r="395" spans="1:25" x14ac:dyDescent="0.25">
      <c r="A395" t="s">
        <v>6204</v>
      </c>
      <c r="B395" t="s">
        <v>1361</v>
      </c>
      <c r="C395" t="s">
        <v>12917</v>
      </c>
      <c r="D395" t="s">
        <v>184</v>
      </c>
      <c r="E395" t="s">
        <v>2</v>
      </c>
      <c r="F395" t="s">
        <v>183</v>
      </c>
      <c r="G395" t="s">
        <v>2</v>
      </c>
      <c r="H395" t="s">
        <v>2</v>
      </c>
      <c r="I395">
        <v>40101</v>
      </c>
      <c r="J395" t="s">
        <v>11402</v>
      </c>
      <c r="K395" t="s">
        <v>184</v>
      </c>
      <c r="L395" t="s">
        <v>184</v>
      </c>
      <c r="M395" t="s">
        <v>184</v>
      </c>
      <c r="N395" t="s">
        <v>129</v>
      </c>
      <c r="O395" t="s">
        <v>13535</v>
      </c>
      <c r="P395">
        <v>22372313</v>
      </c>
      <c r="Q395">
        <v>22372313</v>
      </c>
      <c r="R395" t="s">
        <v>14521</v>
      </c>
      <c r="S395">
        <v>22372313</v>
      </c>
      <c r="T395" t="s">
        <v>13761</v>
      </c>
      <c r="U395">
        <v>22604275</v>
      </c>
      <c r="V395" t="s">
        <v>35</v>
      </c>
      <c r="W395" t="s">
        <v>12230</v>
      </c>
    </row>
    <row r="396" spans="1:25" x14ac:dyDescent="0.25">
      <c r="A396" t="s">
        <v>3573</v>
      </c>
      <c r="B396" t="s">
        <v>1438</v>
      </c>
      <c r="C396" t="s">
        <v>8565</v>
      </c>
      <c r="D396" t="s">
        <v>184</v>
      </c>
      <c r="E396" t="s">
        <v>2</v>
      </c>
      <c r="F396" t="s">
        <v>183</v>
      </c>
      <c r="G396" t="s">
        <v>2</v>
      </c>
      <c r="H396" t="s">
        <v>2</v>
      </c>
      <c r="I396">
        <v>40101</v>
      </c>
      <c r="J396" t="s">
        <v>11402</v>
      </c>
      <c r="K396" t="s">
        <v>184</v>
      </c>
      <c r="L396" t="s">
        <v>184</v>
      </c>
      <c r="M396" t="s">
        <v>184</v>
      </c>
      <c r="N396" t="s">
        <v>10567</v>
      </c>
      <c r="O396" t="s">
        <v>13535</v>
      </c>
      <c r="P396">
        <v>22382207</v>
      </c>
      <c r="Q396" t="s">
        <v>15386</v>
      </c>
      <c r="R396" t="s">
        <v>15463</v>
      </c>
      <c r="S396">
        <v>22382207</v>
      </c>
      <c r="T396" t="s">
        <v>13761</v>
      </c>
      <c r="U396">
        <v>22604275</v>
      </c>
      <c r="V396" t="s">
        <v>32</v>
      </c>
      <c r="W396" t="s">
        <v>3572</v>
      </c>
      <c r="X396" t="s">
        <v>16430</v>
      </c>
      <c r="Y396" t="s">
        <v>8565</v>
      </c>
    </row>
    <row r="397" spans="1:25" x14ac:dyDescent="0.25">
      <c r="A397" t="s">
        <v>3582</v>
      </c>
      <c r="B397" t="s">
        <v>1456</v>
      </c>
      <c r="C397" t="s">
        <v>8551</v>
      </c>
      <c r="D397" t="s">
        <v>184</v>
      </c>
      <c r="E397" t="s">
        <v>3</v>
      </c>
      <c r="F397" t="s">
        <v>183</v>
      </c>
      <c r="G397" t="s">
        <v>2</v>
      </c>
      <c r="H397" t="s">
        <v>4</v>
      </c>
      <c r="I397">
        <v>40103</v>
      </c>
      <c r="J397" t="s">
        <v>11479</v>
      </c>
      <c r="K397" t="s">
        <v>184</v>
      </c>
      <c r="L397" t="s">
        <v>184</v>
      </c>
      <c r="M397" t="s">
        <v>470</v>
      </c>
      <c r="N397" t="s">
        <v>12918</v>
      </c>
      <c r="O397" t="s">
        <v>13535</v>
      </c>
      <c r="P397">
        <v>22371887</v>
      </c>
      <c r="Q397">
        <v>22371889</v>
      </c>
      <c r="R397" t="s">
        <v>11843</v>
      </c>
      <c r="S397">
        <v>22371887</v>
      </c>
      <c r="T397" t="s">
        <v>14508</v>
      </c>
      <c r="U397">
        <v>22375389</v>
      </c>
      <c r="V397" t="s">
        <v>32</v>
      </c>
      <c r="W397" t="s">
        <v>3581</v>
      </c>
      <c r="X397" t="s">
        <v>16431</v>
      </c>
      <c r="Y397" t="s">
        <v>8551</v>
      </c>
    </row>
    <row r="398" spans="1:25" x14ac:dyDescent="0.25">
      <c r="A398" t="s">
        <v>3601</v>
      </c>
      <c r="B398" t="s">
        <v>1460</v>
      </c>
      <c r="C398" t="s">
        <v>2186</v>
      </c>
      <c r="D398" t="s">
        <v>184</v>
      </c>
      <c r="E398" t="s">
        <v>3</v>
      </c>
      <c r="F398" t="s">
        <v>183</v>
      </c>
      <c r="G398" t="s">
        <v>2</v>
      </c>
      <c r="H398" t="s">
        <v>4</v>
      </c>
      <c r="I398">
        <v>40103</v>
      </c>
      <c r="J398" t="s">
        <v>11479</v>
      </c>
      <c r="K398" t="s">
        <v>184</v>
      </c>
      <c r="L398" t="s">
        <v>184</v>
      </c>
      <c r="M398" t="s">
        <v>470</v>
      </c>
      <c r="N398" t="s">
        <v>10568</v>
      </c>
      <c r="O398" t="s">
        <v>13535</v>
      </c>
      <c r="P398">
        <v>22632806</v>
      </c>
      <c r="Q398">
        <v>22632806</v>
      </c>
      <c r="R398" t="s">
        <v>13762</v>
      </c>
      <c r="S398">
        <v>22632806</v>
      </c>
      <c r="T398" t="s">
        <v>14508</v>
      </c>
      <c r="U398">
        <v>22626007</v>
      </c>
      <c r="V398" t="s">
        <v>32</v>
      </c>
      <c r="W398" t="s">
        <v>2387</v>
      </c>
      <c r="X398" t="s">
        <v>16432</v>
      </c>
      <c r="Y398" t="s">
        <v>2186</v>
      </c>
    </row>
    <row r="399" spans="1:25" x14ac:dyDescent="0.25">
      <c r="A399" t="s">
        <v>3602</v>
      </c>
      <c r="B399" t="s">
        <v>1461</v>
      </c>
      <c r="C399" t="s">
        <v>7462</v>
      </c>
      <c r="D399" t="s">
        <v>184</v>
      </c>
      <c r="E399" t="s">
        <v>3</v>
      </c>
      <c r="F399" t="s">
        <v>183</v>
      </c>
      <c r="G399" t="s">
        <v>2</v>
      </c>
      <c r="H399" t="s">
        <v>3</v>
      </c>
      <c r="I399">
        <v>40102</v>
      </c>
      <c r="J399" t="s">
        <v>11440</v>
      </c>
      <c r="K399" t="s">
        <v>184</v>
      </c>
      <c r="L399" t="s">
        <v>184</v>
      </c>
      <c r="M399" t="s">
        <v>733</v>
      </c>
      <c r="N399" t="s">
        <v>7462</v>
      </c>
      <c r="O399" t="s">
        <v>13535</v>
      </c>
      <c r="P399">
        <v>22606064</v>
      </c>
      <c r="Q399">
        <v>22629838</v>
      </c>
      <c r="R399" t="s">
        <v>9945</v>
      </c>
      <c r="S399">
        <v>70469481</v>
      </c>
      <c r="T399" t="s">
        <v>14508</v>
      </c>
      <c r="U399">
        <v>22375389</v>
      </c>
      <c r="V399" t="s">
        <v>32</v>
      </c>
      <c r="W399" t="s">
        <v>2423</v>
      </c>
      <c r="X399" t="s">
        <v>16433</v>
      </c>
      <c r="Y399" t="s">
        <v>7462</v>
      </c>
    </row>
    <row r="400" spans="1:25" x14ac:dyDescent="0.25">
      <c r="A400" t="s">
        <v>3597</v>
      </c>
      <c r="B400" t="s">
        <v>1466</v>
      </c>
      <c r="C400" t="s">
        <v>235</v>
      </c>
      <c r="D400" t="s">
        <v>184</v>
      </c>
      <c r="E400" t="s">
        <v>8</v>
      </c>
      <c r="F400" t="s">
        <v>183</v>
      </c>
      <c r="G400" t="s">
        <v>2</v>
      </c>
      <c r="H400" t="s">
        <v>5</v>
      </c>
      <c r="I400">
        <v>40104</v>
      </c>
      <c r="J400" t="s">
        <v>11532</v>
      </c>
      <c r="K400" t="s">
        <v>184</v>
      </c>
      <c r="L400" t="s">
        <v>184</v>
      </c>
      <c r="M400" t="s">
        <v>3589</v>
      </c>
      <c r="N400" t="s">
        <v>235</v>
      </c>
      <c r="O400" t="s">
        <v>13535</v>
      </c>
      <c r="P400">
        <v>22932598</v>
      </c>
      <c r="Q400">
        <v>22932598</v>
      </c>
      <c r="R400" t="s">
        <v>9948</v>
      </c>
      <c r="S400">
        <v>22932598</v>
      </c>
      <c r="T400" t="s">
        <v>13577</v>
      </c>
      <c r="U400">
        <v>22654304</v>
      </c>
      <c r="V400" t="s">
        <v>32</v>
      </c>
      <c r="W400" t="s">
        <v>2290</v>
      </c>
      <c r="X400" t="s">
        <v>16434</v>
      </c>
      <c r="Y400" t="s">
        <v>235</v>
      </c>
    </row>
    <row r="401" spans="1:25" x14ac:dyDescent="0.25">
      <c r="A401" t="s">
        <v>3596</v>
      </c>
      <c r="B401" t="s">
        <v>1470</v>
      </c>
      <c r="C401" t="s">
        <v>3589</v>
      </c>
      <c r="D401" t="s">
        <v>184</v>
      </c>
      <c r="E401" t="s">
        <v>8</v>
      </c>
      <c r="F401" t="s">
        <v>183</v>
      </c>
      <c r="G401" t="s">
        <v>2</v>
      </c>
      <c r="H401" t="s">
        <v>5</v>
      </c>
      <c r="I401">
        <v>40104</v>
      </c>
      <c r="J401" t="s">
        <v>11532</v>
      </c>
      <c r="K401" t="s">
        <v>184</v>
      </c>
      <c r="L401" t="s">
        <v>184</v>
      </c>
      <c r="M401" t="s">
        <v>3589</v>
      </c>
      <c r="N401" t="s">
        <v>9204</v>
      </c>
      <c r="O401" t="s">
        <v>13535</v>
      </c>
      <c r="P401">
        <v>22390994</v>
      </c>
      <c r="Q401">
        <v>22390994</v>
      </c>
      <c r="R401" t="s">
        <v>9220</v>
      </c>
      <c r="S401">
        <v>22390994</v>
      </c>
      <c r="T401" t="s">
        <v>13577</v>
      </c>
      <c r="U401">
        <v>22654304</v>
      </c>
      <c r="V401" t="s">
        <v>32</v>
      </c>
      <c r="W401" t="s">
        <v>2244</v>
      </c>
      <c r="X401" t="s">
        <v>16435</v>
      </c>
      <c r="Y401" t="s">
        <v>3589</v>
      </c>
    </row>
    <row r="402" spans="1:25" x14ac:dyDescent="0.25">
      <c r="A402" t="s">
        <v>3598</v>
      </c>
      <c r="B402" t="s">
        <v>1472</v>
      </c>
      <c r="C402" t="s">
        <v>741</v>
      </c>
      <c r="D402" t="s">
        <v>184</v>
      </c>
      <c r="E402" t="s">
        <v>3</v>
      </c>
      <c r="F402" t="s">
        <v>183</v>
      </c>
      <c r="G402" t="s">
        <v>2</v>
      </c>
      <c r="H402" t="s">
        <v>3</v>
      </c>
      <c r="I402">
        <v>40102</v>
      </c>
      <c r="J402" t="s">
        <v>11440</v>
      </c>
      <c r="K402" t="s">
        <v>184</v>
      </c>
      <c r="L402" t="s">
        <v>184</v>
      </c>
      <c r="M402" t="s">
        <v>733</v>
      </c>
      <c r="N402" t="s">
        <v>767</v>
      </c>
      <c r="O402" t="s">
        <v>13535</v>
      </c>
      <c r="P402">
        <v>22630819</v>
      </c>
      <c r="Q402">
        <v>22630819</v>
      </c>
      <c r="R402" t="s">
        <v>6469</v>
      </c>
      <c r="S402">
        <v>22630819</v>
      </c>
      <c r="T402" t="s">
        <v>14508</v>
      </c>
      <c r="U402">
        <v>22375389</v>
      </c>
      <c r="V402" t="s">
        <v>32</v>
      </c>
      <c r="W402" t="s">
        <v>2304</v>
      </c>
      <c r="X402" t="s">
        <v>16436</v>
      </c>
      <c r="Y402" t="s">
        <v>741</v>
      </c>
    </row>
    <row r="403" spans="1:25" x14ac:dyDescent="0.25">
      <c r="A403" t="s">
        <v>3603</v>
      </c>
      <c r="B403" t="s">
        <v>1477</v>
      </c>
      <c r="C403" t="s">
        <v>8129</v>
      </c>
      <c r="D403" t="s">
        <v>184</v>
      </c>
      <c r="E403" t="s">
        <v>3</v>
      </c>
      <c r="F403" t="s">
        <v>183</v>
      </c>
      <c r="G403" t="s">
        <v>2</v>
      </c>
      <c r="H403" t="s">
        <v>4</v>
      </c>
      <c r="I403">
        <v>40103</v>
      </c>
      <c r="J403" t="s">
        <v>11479</v>
      </c>
      <c r="K403" t="s">
        <v>184</v>
      </c>
      <c r="L403" t="s">
        <v>184</v>
      </c>
      <c r="M403" t="s">
        <v>470</v>
      </c>
      <c r="N403" t="s">
        <v>470</v>
      </c>
      <c r="O403" t="s">
        <v>13535</v>
      </c>
      <c r="P403">
        <v>21007383</v>
      </c>
      <c r="Q403">
        <v>21007383</v>
      </c>
      <c r="R403" t="s">
        <v>14509</v>
      </c>
      <c r="S403">
        <v>21007383</v>
      </c>
      <c r="T403" t="s">
        <v>14508</v>
      </c>
      <c r="U403">
        <v>22375389</v>
      </c>
      <c r="V403" t="s">
        <v>32</v>
      </c>
      <c r="W403" t="s">
        <v>1108</v>
      </c>
      <c r="X403" t="s">
        <v>16437</v>
      </c>
      <c r="Y403" t="s">
        <v>8129</v>
      </c>
    </row>
    <row r="404" spans="1:25" x14ac:dyDescent="0.25">
      <c r="A404" t="s">
        <v>3594</v>
      </c>
      <c r="B404" t="s">
        <v>1478</v>
      </c>
      <c r="C404" t="s">
        <v>3595</v>
      </c>
      <c r="D404" t="s">
        <v>184</v>
      </c>
      <c r="E404" t="s">
        <v>3</v>
      </c>
      <c r="F404" t="s">
        <v>183</v>
      </c>
      <c r="G404" t="s">
        <v>2</v>
      </c>
      <c r="H404" t="s">
        <v>5</v>
      </c>
      <c r="I404">
        <v>40104</v>
      </c>
      <c r="J404" t="s">
        <v>11532</v>
      </c>
      <c r="K404" t="s">
        <v>184</v>
      </c>
      <c r="L404" t="s">
        <v>184</v>
      </c>
      <c r="M404" t="s">
        <v>3589</v>
      </c>
      <c r="N404" t="s">
        <v>9205</v>
      </c>
      <c r="O404" t="s">
        <v>13535</v>
      </c>
      <c r="P404">
        <v>22604447</v>
      </c>
      <c r="Q404">
        <v>22604447</v>
      </c>
      <c r="R404" t="s">
        <v>14510</v>
      </c>
      <c r="S404">
        <v>22626786</v>
      </c>
      <c r="T404" t="s">
        <v>14508</v>
      </c>
      <c r="U404">
        <v>22375389</v>
      </c>
      <c r="V404" t="s">
        <v>32</v>
      </c>
      <c r="W404" t="s">
        <v>2145</v>
      </c>
      <c r="X404" t="s">
        <v>16438</v>
      </c>
      <c r="Y404" t="s">
        <v>3595</v>
      </c>
    </row>
    <row r="405" spans="1:25" x14ac:dyDescent="0.25">
      <c r="A405" t="s">
        <v>3599</v>
      </c>
      <c r="B405" t="s">
        <v>1483</v>
      </c>
      <c r="C405" t="s">
        <v>312</v>
      </c>
      <c r="D405" t="s">
        <v>184</v>
      </c>
      <c r="E405" t="s">
        <v>3</v>
      </c>
      <c r="F405" t="s">
        <v>183</v>
      </c>
      <c r="G405" t="s">
        <v>2</v>
      </c>
      <c r="H405" t="s">
        <v>3</v>
      </c>
      <c r="I405">
        <v>40102</v>
      </c>
      <c r="J405" t="s">
        <v>11440</v>
      </c>
      <c r="K405" t="s">
        <v>184</v>
      </c>
      <c r="L405" t="s">
        <v>184</v>
      </c>
      <c r="M405" t="s">
        <v>733</v>
      </c>
      <c r="N405" t="s">
        <v>312</v>
      </c>
      <c r="O405" t="s">
        <v>13535</v>
      </c>
      <c r="P405">
        <v>22370165</v>
      </c>
      <c r="Q405">
        <v>22370165</v>
      </c>
      <c r="R405" t="s">
        <v>13890</v>
      </c>
      <c r="S405">
        <v>22370165</v>
      </c>
      <c r="T405" t="s">
        <v>14508</v>
      </c>
      <c r="U405">
        <v>22375389</v>
      </c>
      <c r="V405" t="s">
        <v>32</v>
      </c>
      <c r="W405" t="s">
        <v>2346</v>
      </c>
      <c r="X405" t="s">
        <v>16439</v>
      </c>
      <c r="Y405" t="s">
        <v>312</v>
      </c>
    </row>
    <row r="406" spans="1:25" x14ac:dyDescent="0.25">
      <c r="A406" t="s">
        <v>3604</v>
      </c>
      <c r="B406" t="s">
        <v>1489</v>
      </c>
      <c r="C406" t="s">
        <v>944</v>
      </c>
      <c r="D406" t="s">
        <v>184</v>
      </c>
      <c r="E406" t="s">
        <v>4</v>
      </c>
      <c r="F406" t="s">
        <v>183</v>
      </c>
      <c r="G406" t="s">
        <v>5</v>
      </c>
      <c r="H406" t="s">
        <v>7</v>
      </c>
      <c r="I406">
        <v>40406</v>
      </c>
      <c r="J406" t="s">
        <v>12819</v>
      </c>
      <c r="K406" t="s">
        <v>184</v>
      </c>
      <c r="L406" t="s">
        <v>3605</v>
      </c>
      <c r="M406" t="s">
        <v>12920</v>
      </c>
      <c r="N406" t="s">
        <v>944</v>
      </c>
      <c r="O406" t="s">
        <v>13535</v>
      </c>
      <c r="P406">
        <v>22697515</v>
      </c>
      <c r="Q406">
        <v>22697515</v>
      </c>
      <c r="R406" t="s">
        <v>15464</v>
      </c>
      <c r="S406">
        <v>83134041</v>
      </c>
      <c r="T406" t="s">
        <v>14511</v>
      </c>
      <c r="U406">
        <v>22694051</v>
      </c>
      <c r="V406" t="s">
        <v>32</v>
      </c>
      <c r="W406" t="s">
        <v>1091</v>
      </c>
      <c r="X406" t="s">
        <v>16440</v>
      </c>
      <c r="Y406" t="s">
        <v>944</v>
      </c>
    </row>
    <row r="407" spans="1:25" x14ac:dyDescent="0.25">
      <c r="A407" t="s">
        <v>3627</v>
      </c>
      <c r="B407" t="s">
        <v>1491</v>
      </c>
      <c r="C407" t="s">
        <v>8548</v>
      </c>
      <c r="D407" t="s">
        <v>184</v>
      </c>
      <c r="E407" t="s">
        <v>8</v>
      </c>
      <c r="F407" t="s">
        <v>183</v>
      </c>
      <c r="G407" t="s">
        <v>8</v>
      </c>
      <c r="H407" t="s">
        <v>4</v>
      </c>
      <c r="I407">
        <v>40703</v>
      </c>
      <c r="J407" t="s">
        <v>15465</v>
      </c>
      <c r="K407" t="s">
        <v>184</v>
      </c>
      <c r="L407" t="s">
        <v>3626</v>
      </c>
      <c r="M407" t="s">
        <v>3251</v>
      </c>
      <c r="N407" t="s">
        <v>3251</v>
      </c>
      <c r="O407" t="s">
        <v>13535</v>
      </c>
      <c r="P407">
        <v>22938322</v>
      </c>
      <c r="Q407">
        <v>22395183</v>
      </c>
      <c r="R407" t="s">
        <v>14516</v>
      </c>
      <c r="S407">
        <v>22938322</v>
      </c>
      <c r="T407" t="s">
        <v>13577</v>
      </c>
      <c r="U407">
        <v>22654304</v>
      </c>
      <c r="V407" t="s">
        <v>32</v>
      </c>
      <c r="W407" t="s">
        <v>1711</v>
      </c>
      <c r="X407" t="s">
        <v>16441</v>
      </c>
      <c r="Y407" t="s">
        <v>8548</v>
      </c>
    </row>
    <row r="408" spans="1:25" x14ac:dyDescent="0.25">
      <c r="A408" t="s">
        <v>3622</v>
      </c>
      <c r="B408" t="s">
        <v>1493</v>
      </c>
      <c r="C408" t="s">
        <v>8550</v>
      </c>
      <c r="D408" t="s">
        <v>184</v>
      </c>
      <c r="E408" t="s">
        <v>8</v>
      </c>
      <c r="F408" t="s">
        <v>183</v>
      </c>
      <c r="G408" t="s">
        <v>10</v>
      </c>
      <c r="H408" t="s">
        <v>3</v>
      </c>
      <c r="I408">
        <v>40802</v>
      </c>
      <c r="J408" t="s">
        <v>11461</v>
      </c>
      <c r="K408" t="s">
        <v>184</v>
      </c>
      <c r="L408" t="s">
        <v>12921</v>
      </c>
      <c r="M408" t="s">
        <v>11311</v>
      </c>
      <c r="N408" t="s">
        <v>1248</v>
      </c>
      <c r="O408" t="s">
        <v>13535</v>
      </c>
      <c r="P408">
        <v>22655100</v>
      </c>
      <c r="Q408">
        <v>22655100</v>
      </c>
      <c r="R408" t="s">
        <v>6474</v>
      </c>
      <c r="S408">
        <v>22655100</v>
      </c>
      <c r="T408" t="s">
        <v>13577</v>
      </c>
      <c r="U408">
        <v>22654304</v>
      </c>
      <c r="V408" t="s">
        <v>32</v>
      </c>
      <c r="W408" t="s">
        <v>6716</v>
      </c>
      <c r="X408" t="s">
        <v>16442</v>
      </c>
      <c r="Y408" t="s">
        <v>8550</v>
      </c>
    </row>
    <row r="409" spans="1:25" x14ac:dyDescent="0.25">
      <c r="A409" t="s">
        <v>3620</v>
      </c>
      <c r="B409" t="s">
        <v>1498</v>
      </c>
      <c r="C409" t="s">
        <v>12922</v>
      </c>
      <c r="D409" t="s">
        <v>184</v>
      </c>
      <c r="E409" t="s">
        <v>4</v>
      </c>
      <c r="F409" t="s">
        <v>183</v>
      </c>
      <c r="G409" t="s">
        <v>5</v>
      </c>
      <c r="H409" t="s">
        <v>5</v>
      </c>
      <c r="I409">
        <v>40404</v>
      </c>
      <c r="J409" t="s">
        <v>12790</v>
      </c>
      <c r="K409" t="s">
        <v>184</v>
      </c>
      <c r="L409" t="s">
        <v>3605</v>
      </c>
      <c r="M409" t="s">
        <v>2102</v>
      </c>
      <c r="N409" t="s">
        <v>12923</v>
      </c>
      <c r="O409" t="s">
        <v>13535</v>
      </c>
      <c r="P409">
        <v>22697232</v>
      </c>
      <c r="Q409">
        <v>22697232</v>
      </c>
      <c r="R409" t="s">
        <v>10717</v>
      </c>
      <c r="S409">
        <v>22697232</v>
      </c>
      <c r="T409" t="s">
        <v>14511</v>
      </c>
      <c r="U409">
        <v>22694051</v>
      </c>
      <c r="V409" t="s">
        <v>32</v>
      </c>
      <c r="W409" t="s">
        <v>1531</v>
      </c>
      <c r="X409" t="s">
        <v>16443</v>
      </c>
      <c r="Y409" t="s">
        <v>12922</v>
      </c>
    </row>
    <row r="410" spans="1:25" x14ac:dyDescent="0.25">
      <c r="A410" t="s">
        <v>3628</v>
      </c>
      <c r="B410" t="s">
        <v>1499</v>
      </c>
      <c r="C410" t="s">
        <v>12924</v>
      </c>
      <c r="D410" t="s">
        <v>184</v>
      </c>
      <c r="E410" t="s">
        <v>4</v>
      </c>
      <c r="F410" t="s">
        <v>183</v>
      </c>
      <c r="G410" t="s">
        <v>5</v>
      </c>
      <c r="H410" t="s">
        <v>6</v>
      </c>
      <c r="I410">
        <v>40405</v>
      </c>
      <c r="J410" t="s">
        <v>12812</v>
      </c>
      <c r="K410" t="s">
        <v>184</v>
      </c>
      <c r="L410" t="s">
        <v>3605</v>
      </c>
      <c r="M410" t="s">
        <v>1431</v>
      </c>
      <c r="N410" t="s">
        <v>1241</v>
      </c>
      <c r="O410" t="s">
        <v>13535</v>
      </c>
      <c r="P410">
        <v>24832200</v>
      </c>
      <c r="Q410">
        <v>24830095</v>
      </c>
      <c r="R410" t="s">
        <v>13756</v>
      </c>
      <c r="S410">
        <v>24832200</v>
      </c>
      <c r="T410" t="s">
        <v>14511</v>
      </c>
      <c r="U410">
        <v>22694051</v>
      </c>
      <c r="V410" t="s">
        <v>32</v>
      </c>
      <c r="W410" t="s">
        <v>1719</v>
      </c>
      <c r="X410" t="s">
        <v>16444</v>
      </c>
      <c r="Y410" t="s">
        <v>12924</v>
      </c>
    </row>
    <row r="411" spans="1:25" x14ac:dyDescent="0.25">
      <c r="A411" t="s">
        <v>3623</v>
      </c>
      <c r="B411" t="s">
        <v>1502</v>
      </c>
      <c r="C411" t="s">
        <v>2102</v>
      </c>
      <c r="D411" t="s">
        <v>184</v>
      </c>
      <c r="E411" t="s">
        <v>4</v>
      </c>
      <c r="F411" t="s">
        <v>183</v>
      </c>
      <c r="G411" t="s">
        <v>5</v>
      </c>
      <c r="H411" t="s">
        <v>5</v>
      </c>
      <c r="I411">
        <v>40404</v>
      </c>
      <c r="J411" t="s">
        <v>12790</v>
      </c>
      <c r="K411" t="s">
        <v>184</v>
      </c>
      <c r="L411" t="s">
        <v>3605</v>
      </c>
      <c r="M411" t="s">
        <v>2102</v>
      </c>
      <c r="N411" t="s">
        <v>11037</v>
      </c>
      <c r="O411" t="s">
        <v>13535</v>
      </c>
      <c r="P411">
        <v>22696531</v>
      </c>
      <c r="Q411">
        <v>22696531</v>
      </c>
      <c r="R411" t="s">
        <v>14512</v>
      </c>
      <c r="S411">
        <v>22696531</v>
      </c>
      <c r="T411" t="s">
        <v>14511</v>
      </c>
      <c r="U411">
        <v>22694051</v>
      </c>
      <c r="V411" t="s">
        <v>32</v>
      </c>
      <c r="W411" t="s">
        <v>1657</v>
      </c>
      <c r="X411" t="s">
        <v>16445</v>
      </c>
      <c r="Y411" t="s">
        <v>2102</v>
      </c>
    </row>
    <row r="412" spans="1:25" x14ac:dyDescent="0.25">
      <c r="A412" t="s">
        <v>3624</v>
      </c>
      <c r="B412" t="s">
        <v>1503</v>
      </c>
      <c r="C412" t="s">
        <v>3625</v>
      </c>
      <c r="D412" t="s">
        <v>184</v>
      </c>
      <c r="E412" t="s">
        <v>8</v>
      </c>
      <c r="F412" t="s">
        <v>183</v>
      </c>
      <c r="G412" t="s">
        <v>8</v>
      </c>
      <c r="H412" t="s">
        <v>3</v>
      </c>
      <c r="I412">
        <v>40702</v>
      </c>
      <c r="J412" t="s">
        <v>14357</v>
      </c>
      <c r="K412" t="s">
        <v>184</v>
      </c>
      <c r="L412" t="s">
        <v>3626</v>
      </c>
      <c r="M412" t="s">
        <v>13529</v>
      </c>
      <c r="N412" t="s">
        <v>10569</v>
      </c>
      <c r="O412" t="s">
        <v>13535</v>
      </c>
      <c r="P412">
        <v>22396667</v>
      </c>
      <c r="Q412">
        <v>22396667</v>
      </c>
      <c r="R412" t="s">
        <v>9339</v>
      </c>
      <c r="S412">
        <v>22396667</v>
      </c>
      <c r="T412" t="s">
        <v>13577</v>
      </c>
      <c r="U412">
        <v>22654304</v>
      </c>
      <c r="V412" t="s">
        <v>32</v>
      </c>
      <c r="W412" t="s">
        <v>1661</v>
      </c>
      <c r="X412" t="s">
        <v>16446</v>
      </c>
      <c r="Y412" t="s">
        <v>3625</v>
      </c>
    </row>
    <row r="413" spans="1:25" x14ac:dyDescent="0.25">
      <c r="A413" t="s">
        <v>3618</v>
      </c>
      <c r="B413" t="s">
        <v>1507</v>
      </c>
      <c r="C413" t="s">
        <v>3619</v>
      </c>
      <c r="D413" t="s">
        <v>184</v>
      </c>
      <c r="E413" t="s">
        <v>8</v>
      </c>
      <c r="F413" t="s">
        <v>183</v>
      </c>
      <c r="G413" t="s">
        <v>10</v>
      </c>
      <c r="H413" t="s">
        <v>4</v>
      </c>
      <c r="I413">
        <v>40803</v>
      </c>
      <c r="J413" t="s">
        <v>11517</v>
      </c>
      <c r="K413" t="s">
        <v>184</v>
      </c>
      <c r="L413" t="s">
        <v>12921</v>
      </c>
      <c r="M413" t="s">
        <v>10445</v>
      </c>
      <c r="N413" t="s">
        <v>3619</v>
      </c>
      <c r="O413" t="s">
        <v>13535</v>
      </c>
      <c r="P413">
        <v>22655019</v>
      </c>
      <c r="Q413">
        <v>22655019</v>
      </c>
      <c r="R413" t="s">
        <v>13757</v>
      </c>
      <c r="S413">
        <v>22655019</v>
      </c>
      <c r="T413" t="s">
        <v>13577</v>
      </c>
      <c r="U413">
        <v>22654304</v>
      </c>
      <c r="V413" t="s">
        <v>32</v>
      </c>
      <c r="W413" t="s">
        <v>1376</v>
      </c>
      <c r="X413" t="s">
        <v>16447</v>
      </c>
      <c r="Y413" t="s">
        <v>3619</v>
      </c>
    </row>
    <row r="414" spans="1:25" x14ac:dyDescent="0.25">
      <c r="A414" t="s">
        <v>3621</v>
      </c>
      <c r="B414" t="s">
        <v>1508</v>
      </c>
      <c r="C414" t="s">
        <v>12925</v>
      </c>
      <c r="D414" t="s">
        <v>184</v>
      </c>
      <c r="E414" t="s">
        <v>4</v>
      </c>
      <c r="F414" t="s">
        <v>183</v>
      </c>
      <c r="G414" t="s">
        <v>5</v>
      </c>
      <c r="H414" t="s">
        <v>4</v>
      </c>
      <c r="I414">
        <v>40403</v>
      </c>
      <c r="J414" t="s">
        <v>12767</v>
      </c>
      <c r="K414" t="s">
        <v>184</v>
      </c>
      <c r="L414" t="s">
        <v>3605</v>
      </c>
      <c r="M414" t="s">
        <v>156</v>
      </c>
      <c r="N414" t="s">
        <v>156</v>
      </c>
      <c r="O414" t="s">
        <v>13535</v>
      </c>
      <c r="P414">
        <v>22370315</v>
      </c>
      <c r="Q414">
        <v>22370315</v>
      </c>
      <c r="R414" t="s">
        <v>11782</v>
      </c>
      <c r="S414">
        <v>22370315</v>
      </c>
      <c r="T414" t="s">
        <v>14511</v>
      </c>
      <c r="U414">
        <v>22694051</v>
      </c>
      <c r="V414" t="s">
        <v>32</v>
      </c>
      <c r="W414" t="s">
        <v>1604</v>
      </c>
      <c r="X414" t="s">
        <v>16448</v>
      </c>
      <c r="Y414" t="s">
        <v>12925</v>
      </c>
    </row>
    <row r="415" spans="1:25" x14ac:dyDescent="0.25">
      <c r="A415" t="s">
        <v>6205</v>
      </c>
      <c r="B415" t="s">
        <v>1511</v>
      </c>
      <c r="C415" t="s">
        <v>6400</v>
      </c>
      <c r="D415" t="s">
        <v>184</v>
      </c>
      <c r="E415" t="s">
        <v>8</v>
      </c>
      <c r="F415" t="s">
        <v>183</v>
      </c>
      <c r="G415" t="s">
        <v>8</v>
      </c>
      <c r="H415" t="s">
        <v>2</v>
      </c>
      <c r="I415">
        <v>40701</v>
      </c>
      <c r="J415" t="s">
        <v>12656</v>
      </c>
      <c r="K415" t="s">
        <v>184</v>
      </c>
      <c r="L415" t="s">
        <v>3626</v>
      </c>
      <c r="M415" t="s">
        <v>221</v>
      </c>
      <c r="N415" t="s">
        <v>221</v>
      </c>
      <c r="O415" t="s">
        <v>13535</v>
      </c>
      <c r="P415">
        <v>22930200</v>
      </c>
      <c r="Q415">
        <v>22930200</v>
      </c>
      <c r="R415" t="s">
        <v>13720</v>
      </c>
      <c r="S415">
        <v>86104738</v>
      </c>
      <c r="T415" t="s">
        <v>13577</v>
      </c>
      <c r="U415">
        <v>22654304</v>
      </c>
      <c r="V415" t="s">
        <v>35</v>
      </c>
      <c r="W415" t="s">
        <v>12230</v>
      </c>
    </row>
    <row r="416" spans="1:25" x14ac:dyDescent="0.25">
      <c r="A416" t="s">
        <v>6206</v>
      </c>
      <c r="B416" t="s">
        <v>1512</v>
      </c>
      <c r="C416" t="s">
        <v>12926</v>
      </c>
      <c r="D416" t="s">
        <v>184</v>
      </c>
      <c r="E416" t="s">
        <v>8</v>
      </c>
      <c r="F416" t="s">
        <v>183</v>
      </c>
      <c r="G416" t="s">
        <v>10</v>
      </c>
      <c r="H416" t="s">
        <v>2</v>
      </c>
      <c r="I416">
        <v>40801</v>
      </c>
      <c r="J416" t="s">
        <v>12663</v>
      </c>
      <c r="K416" t="s">
        <v>184</v>
      </c>
      <c r="L416" t="s">
        <v>12921</v>
      </c>
      <c r="M416" t="s">
        <v>2767</v>
      </c>
      <c r="N416" t="s">
        <v>2767</v>
      </c>
      <c r="O416" t="s">
        <v>13535</v>
      </c>
      <c r="P416">
        <v>22654266</v>
      </c>
      <c r="Q416">
        <v>22654266</v>
      </c>
      <c r="R416" t="s">
        <v>8402</v>
      </c>
      <c r="S416">
        <v>22654266</v>
      </c>
      <c r="T416" t="s">
        <v>13577</v>
      </c>
      <c r="U416">
        <v>22654304</v>
      </c>
      <c r="V416" t="s">
        <v>35</v>
      </c>
      <c r="W416" t="s">
        <v>12230</v>
      </c>
    </row>
    <row r="417" spans="1:25" x14ac:dyDescent="0.25">
      <c r="A417" t="s">
        <v>6207</v>
      </c>
      <c r="B417" t="s">
        <v>1515</v>
      </c>
      <c r="C417" t="s">
        <v>12927</v>
      </c>
      <c r="D417" t="s">
        <v>184</v>
      </c>
      <c r="E417" t="s">
        <v>4</v>
      </c>
      <c r="F417" t="s">
        <v>183</v>
      </c>
      <c r="G417" t="s">
        <v>5</v>
      </c>
      <c r="H417" t="s">
        <v>2</v>
      </c>
      <c r="I417">
        <v>40401</v>
      </c>
      <c r="J417" t="s">
        <v>12632</v>
      </c>
      <c r="K417" t="s">
        <v>184</v>
      </c>
      <c r="L417" t="s">
        <v>3605</v>
      </c>
      <c r="M417" t="s">
        <v>3605</v>
      </c>
      <c r="N417" t="s">
        <v>3605</v>
      </c>
      <c r="O417" t="s">
        <v>13535</v>
      </c>
      <c r="P417">
        <v>22694069</v>
      </c>
      <c r="Q417" t="s">
        <v>15386</v>
      </c>
      <c r="R417" t="s">
        <v>12234</v>
      </c>
      <c r="S417">
        <v>22694069</v>
      </c>
      <c r="T417" t="s">
        <v>14511</v>
      </c>
      <c r="U417">
        <v>22694051</v>
      </c>
      <c r="V417" t="s">
        <v>35</v>
      </c>
      <c r="W417" t="s">
        <v>12230</v>
      </c>
    </row>
    <row r="418" spans="1:25" x14ac:dyDescent="0.25">
      <c r="A418" t="s">
        <v>3629</v>
      </c>
      <c r="B418" t="s">
        <v>1516</v>
      </c>
      <c r="C418" t="s">
        <v>8563</v>
      </c>
      <c r="D418" t="s">
        <v>184</v>
      </c>
      <c r="E418" t="s">
        <v>4</v>
      </c>
      <c r="F418" t="s">
        <v>183</v>
      </c>
      <c r="G418" t="s">
        <v>5</v>
      </c>
      <c r="H418" t="s">
        <v>3</v>
      </c>
      <c r="I418">
        <v>40402</v>
      </c>
      <c r="J418" t="s">
        <v>12717</v>
      </c>
      <c r="K418" t="s">
        <v>184</v>
      </c>
      <c r="L418" t="s">
        <v>3605</v>
      </c>
      <c r="M418" t="s">
        <v>590</v>
      </c>
      <c r="N418" t="s">
        <v>590</v>
      </c>
      <c r="O418" t="s">
        <v>13535</v>
      </c>
      <c r="P418">
        <v>22699006</v>
      </c>
      <c r="Q418">
        <v>22699006</v>
      </c>
      <c r="R418" t="s">
        <v>13758</v>
      </c>
      <c r="S418">
        <v>22699006</v>
      </c>
      <c r="T418" t="s">
        <v>14511</v>
      </c>
      <c r="U418">
        <v>22694051</v>
      </c>
      <c r="V418" t="s">
        <v>32</v>
      </c>
      <c r="W418" t="s">
        <v>1122</v>
      </c>
      <c r="X418" t="s">
        <v>16449</v>
      </c>
      <c r="Y418" t="s">
        <v>8563</v>
      </c>
    </row>
    <row r="419" spans="1:25" x14ac:dyDescent="0.25">
      <c r="A419" t="s">
        <v>3614</v>
      </c>
      <c r="B419" t="s">
        <v>1520</v>
      </c>
      <c r="C419" t="s">
        <v>3615</v>
      </c>
      <c r="D419" t="s">
        <v>184</v>
      </c>
      <c r="E419" t="s">
        <v>4</v>
      </c>
      <c r="F419" t="s">
        <v>183</v>
      </c>
      <c r="G419" t="s">
        <v>5</v>
      </c>
      <c r="H419" t="s">
        <v>7</v>
      </c>
      <c r="I419">
        <v>40406</v>
      </c>
      <c r="J419" t="s">
        <v>12819</v>
      </c>
      <c r="K419" t="s">
        <v>184</v>
      </c>
      <c r="L419" t="s">
        <v>3605</v>
      </c>
      <c r="M419" t="s">
        <v>12920</v>
      </c>
      <c r="N419" t="s">
        <v>3616</v>
      </c>
      <c r="O419" t="s">
        <v>13535</v>
      </c>
      <c r="P419">
        <v>21016117</v>
      </c>
      <c r="Q419" t="s">
        <v>15386</v>
      </c>
      <c r="R419" t="s">
        <v>10663</v>
      </c>
      <c r="S419">
        <v>21016117</v>
      </c>
      <c r="T419" t="s">
        <v>14511</v>
      </c>
      <c r="U419">
        <v>89934602</v>
      </c>
      <c r="V419" t="s">
        <v>32</v>
      </c>
      <c r="W419" t="s">
        <v>1383</v>
      </c>
      <c r="X419" t="s">
        <v>16450</v>
      </c>
      <c r="Y419" t="s">
        <v>3615</v>
      </c>
    </row>
    <row r="420" spans="1:25" x14ac:dyDescent="0.25">
      <c r="A420" t="s">
        <v>6475</v>
      </c>
      <c r="B420" t="s">
        <v>6476</v>
      </c>
      <c r="C420" t="s">
        <v>6477</v>
      </c>
      <c r="D420" t="s">
        <v>79</v>
      </c>
      <c r="E420" t="s">
        <v>6</v>
      </c>
      <c r="F420" t="s">
        <v>35</v>
      </c>
      <c r="G420" t="s">
        <v>2</v>
      </c>
      <c r="H420" t="s">
        <v>15</v>
      </c>
      <c r="I420">
        <v>20111</v>
      </c>
      <c r="J420" t="s">
        <v>12747</v>
      </c>
      <c r="K420" t="s">
        <v>79</v>
      </c>
      <c r="L420" t="s">
        <v>79</v>
      </c>
      <c r="M420" t="s">
        <v>1892</v>
      </c>
      <c r="N420" t="s">
        <v>10570</v>
      </c>
      <c r="O420" t="s">
        <v>13535</v>
      </c>
      <c r="P420">
        <v>24875522</v>
      </c>
      <c r="Q420">
        <v>24875522</v>
      </c>
      <c r="R420" t="s">
        <v>9897</v>
      </c>
      <c r="S420">
        <v>86880780</v>
      </c>
      <c r="T420" t="s">
        <v>14447</v>
      </c>
      <c r="U420">
        <v>24434942</v>
      </c>
      <c r="V420" t="s">
        <v>32</v>
      </c>
      <c r="W420" t="s">
        <v>6717</v>
      </c>
      <c r="X420" t="s">
        <v>16451</v>
      </c>
      <c r="Y420" t="s">
        <v>6477</v>
      </c>
    </row>
    <row r="421" spans="1:25" x14ac:dyDescent="0.25">
      <c r="A421" t="s">
        <v>3650</v>
      </c>
      <c r="B421" t="s">
        <v>872</v>
      </c>
      <c r="C421" t="s">
        <v>966</v>
      </c>
      <c r="D421" t="s">
        <v>184</v>
      </c>
      <c r="E421" t="s">
        <v>5</v>
      </c>
      <c r="F421" t="s">
        <v>183</v>
      </c>
      <c r="G421" t="s">
        <v>3</v>
      </c>
      <c r="H421" t="s">
        <v>4</v>
      </c>
      <c r="I421">
        <v>40203</v>
      </c>
      <c r="J421" t="s">
        <v>11482</v>
      </c>
      <c r="K421" t="s">
        <v>184</v>
      </c>
      <c r="L421" t="s">
        <v>10572</v>
      </c>
      <c r="M421" t="s">
        <v>966</v>
      </c>
      <c r="N421" t="s">
        <v>966</v>
      </c>
      <c r="O421" t="s">
        <v>13535</v>
      </c>
      <c r="P421">
        <v>22379586</v>
      </c>
      <c r="Q421" t="s">
        <v>15386</v>
      </c>
      <c r="R421" t="s">
        <v>13759</v>
      </c>
      <c r="S421">
        <v>86372881</v>
      </c>
      <c r="T421" t="s">
        <v>14513</v>
      </c>
      <c r="U421">
        <v>22623025</v>
      </c>
      <c r="V421" t="s">
        <v>32</v>
      </c>
      <c r="W421" t="s">
        <v>3649</v>
      </c>
      <c r="X421" t="s">
        <v>16452</v>
      </c>
      <c r="Y421" t="s">
        <v>966</v>
      </c>
    </row>
    <row r="422" spans="1:25" x14ac:dyDescent="0.25">
      <c r="A422" t="s">
        <v>3666</v>
      </c>
      <c r="B422" t="s">
        <v>680</v>
      </c>
      <c r="C422" t="s">
        <v>8549</v>
      </c>
      <c r="D422" t="s">
        <v>184</v>
      </c>
      <c r="E422" t="s">
        <v>5</v>
      </c>
      <c r="F422" t="s">
        <v>183</v>
      </c>
      <c r="G422" t="s">
        <v>6</v>
      </c>
      <c r="H422" t="s">
        <v>4</v>
      </c>
      <c r="I422">
        <v>40503</v>
      </c>
      <c r="J422" t="s">
        <v>11502</v>
      </c>
      <c r="K422" t="s">
        <v>184</v>
      </c>
      <c r="L422" t="s">
        <v>143</v>
      </c>
      <c r="M422" t="s">
        <v>558</v>
      </c>
      <c r="N422" t="s">
        <v>1471</v>
      </c>
      <c r="O422" t="s">
        <v>13535</v>
      </c>
      <c r="P422">
        <v>22374736</v>
      </c>
      <c r="Q422">
        <v>22374736</v>
      </c>
      <c r="R422" t="s">
        <v>12231</v>
      </c>
      <c r="S422">
        <v>22374736</v>
      </c>
      <c r="T422" t="s">
        <v>14513</v>
      </c>
      <c r="U422">
        <v>22623025</v>
      </c>
      <c r="V422" t="s">
        <v>32</v>
      </c>
      <c r="W422" t="s">
        <v>3665</v>
      </c>
      <c r="X422" t="s">
        <v>16453</v>
      </c>
      <c r="Y422" t="s">
        <v>8549</v>
      </c>
    </row>
    <row r="423" spans="1:25" x14ac:dyDescent="0.25">
      <c r="A423" t="s">
        <v>3637</v>
      </c>
      <c r="B423" t="s">
        <v>1526</v>
      </c>
      <c r="C423" t="s">
        <v>3638</v>
      </c>
      <c r="D423" t="s">
        <v>184</v>
      </c>
      <c r="E423" t="s">
        <v>5</v>
      </c>
      <c r="F423" t="s">
        <v>183</v>
      </c>
      <c r="G423" t="s">
        <v>3</v>
      </c>
      <c r="H423" t="s">
        <v>7</v>
      </c>
      <c r="I423">
        <v>40206</v>
      </c>
      <c r="J423" t="s">
        <v>12816</v>
      </c>
      <c r="K423" t="s">
        <v>184</v>
      </c>
      <c r="L423" t="s">
        <v>10572</v>
      </c>
      <c r="M423" t="s">
        <v>5711</v>
      </c>
      <c r="N423" t="s">
        <v>5711</v>
      </c>
      <c r="O423" t="s">
        <v>7832</v>
      </c>
      <c r="P423">
        <v>22660578</v>
      </c>
      <c r="Q423">
        <v>22660039</v>
      </c>
      <c r="R423" t="s">
        <v>6479</v>
      </c>
      <c r="S423">
        <v>22660578</v>
      </c>
      <c r="T423" t="s">
        <v>14513</v>
      </c>
      <c r="U423">
        <v>22623025</v>
      </c>
      <c r="V423" t="s">
        <v>32</v>
      </c>
      <c r="W423" t="s">
        <v>6718</v>
      </c>
      <c r="X423" t="s">
        <v>16454</v>
      </c>
      <c r="Y423" t="s">
        <v>3638</v>
      </c>
    </row>
    <row r="424" spans="1:25" x14ac:dyDescent="0.25">
      <c r="A424" t="s">
        <v>3671</v>
      </c>
      <c r="B424" t="s">
        <v>717</v>
      </c>
      <c r="C424" t="s">
        <v>216</v>
      </c>
      <c r="D424" t="s">
        <v>184</v>
      </c>
      <c r="E424" t="s">
        <v>7</v>
      </c>
      <c r="F424" t="s">
        <v>183</v>
      </c>
      <c r="G424" t="s">
        <v>6</v>
      </c>
      <c r="H424" t="s">
        <v>6</v>
      </c>
      <c r="I424">
        <v>40505</v>
      </c>
      <c r="J424" t="s">
        <v>12813</v>
      </c>
      <c r="K424" t="s">
        <v>184</v>
      </c>
      <c r="L424" t="s">
        <v>143</v>
      </c>
      <c r="M424" t="s">
        <v>216</v>
      </c>
      <c r="N424" t="s">
        <v>12928</v>
      </c>
      <c r="O424" t="s">
        <v>13535</v>
      </c>
      <c r="P424">
        <v>22683042</v>
      </c>
      <c r="Q424" t="s">
        <v>15386</v>
      </c>
      <c r="R424" t="s">
        <v>11849</v>
      </c>
      <c r="S424">
        <v>22683042</v>
      </c>
      <c r="T424" t="s">
        <v>14514</v>
      </c>
      <c r="U424">
        <v>22618569</v>
      </c>
      <c r="V424" t="s">
        <v>32</v>
      </c>
      <c r="W424" t="s">
        <v>3670</v>
      </c>
      <c r="X424" t="s">
        <v>16455</v>
      </c>
      <c r="Y424" t="s">
        <v>216</v>
      </c>
    </row>
    <row r="425" spans="1:25" x14ac:dyDescent="0.25">
      <c r="A425" t="s">
        <v>3634</v>
      </c>
      <c r="B425" t="s">
        <v>696</v>
      </c>
      <c r="C425" t="s">
        <v>558</v>
      </c>
      <c r="D425" t="s">
        <v>184</v>
      </c>
      <c r="E425" t="s">
        <v>5</v>
      </c>
      <c r="F425" t="s">
        <v>183</v>
      </c>
      <c r="G425" t="s">
        <v>6</v>
      </c>
      <c r="H425" t="s">
        <v>4</v>
      </c>
      <c r="I425">
        <v>40503</v>
      </c>
      <c r="J425" t="s">
        <v>11502</v>
      </c>
      <c r="K425" t="s">
        <v>184</v>
      </c>
      <c r="L425" t="s">
        <v>143</v>
      </c>
      <c r="M425" t="s">
        <v>558</v>
      </c>
      <c r="N425" t="s">
        <v>10571</v>
      </c>
      <c r="O425" t="s">
        <v>13535</v>
      </c>
      <c r="P425">
        <v>22627822</v>
      </c>
      <c r="Q425">
        <v>22627822</v>
      </c>
      <c r="R425" t="s">
        <v>15466</v>
      </c>
      <c r="S425">
        <v>22627822</v>
      </c>
      <c r="T425" t="s">
        <v>14513</v>
      </c>
      <c r="U425">
        <v>22623025</v>
      </c>
      <c r="V425" t="s">
        <v>32</v>
      </c>
      <c r="W425" t="s">
        <v>6719</v>
      </c>
      <c r="X425" t="s">
        <v>16456</v>
      </c>
      <c r="Y425" t="s">
        <v>558</v>
      </c>
    </row>
    <row r="426" spans="1:25" x14ac:dyDescent="0.25">
      <c r="A426" t="s">
        <v>6208</v>
      </c>
      <c r="B426" t="s">
        <v>1532</v>
      </c>
      <c r="C426" t="s">
        <v>12929</v>
      </c>
      <c r="D426" t="s">
        <v>184</v>
      </c>
      <c r="E426" t="s">
        <v>5</v>
      </c>
      <c r="F426" t="s">
        <v>183</v>
      </c>
      <c r="G426" t="s">
        <v>3</v>
      </c>
      <c r="H426" t="s">
        <v>2</v>
      </c>
      <c r="I426">
        <v>40201</v>
      </c>
      <c r="J426" t="s">
        <v>11405</v>
      </c>
      <c r="K426" t="s">
        <v>184</v>
      </c>
      <c r="L426" t="s">
        <v>10572</v>
      </c>
      <c r="M426" t="s">
        <v>10572</v>
      </c>
      <c r="N426" t="s">
        <v>10572</v>
      </c>
      <c r="O426" t="s">
        <v>13535</v>
      </c>
      <c r="P426">
        <v>22621565</v>
      </c>
      <c r="Q426">
        <v>22621565</v>
      </c>
      <c r="R426" t="s">
        <v>9952</v>
      </c>
      <c r="S426">
        <v>88880381</v>
      </c>
      <c r="T426" t="s">
        <v>14513</v>
      </c>
      <c r="U426">
        <v>22623025</v>
      </c>
      <c r="V426" t="s">
        <v>35</v>
      </c>
      <c r="W426" t="s">
        <v>12230</v>
      </c>
    </row>
    <row r="427" spans="1:25" x14ac:dyDescent="0.25">
      <c r="A427" t="s">
        <v>3636</v>
      </c>
      <c r="B427" t="s">
        <v>1535</v>
      </c>
      <c r="C427" t="s">
        <v>12930</v>
      </c>
      <c r="D427" t="s">
        <v>184</v>
      </c>
      <c r="E427" t="s">
        <v>5</v>
      </c>
      <c r="F427" t="s">
        <v>183</v>
      </c>
      <c r="G427" t="s">
        <v>6</v>
      </c>
      <c r="H427" t="s">
        <v>5</v>
      </c>
      <c r="I427">
        <v>40504</v>
      </c>
      <c r="J427" t="s">
        <v>14356</v>
      </c>
      <c r="K427" t="s">
        <v>184</v>
      </c>
      <c r="L427" t="s">
        <v>143</v>
      </c>
      <c r="M427" t="s">
        <v>10716</v>
      </c>
      <c r="N427" t="s">
        <v>10573</v>
      </c>
      <c r="O427" t="s">
        <v>13535</v>
      </c>
      <c r="P427">
        <v>22612712</v>
      </c>
      <c r="Q427" t="s">
        <v>15386</v>
      </c>
      <c r="R427" t="s">
        <v>15467</v>
      </c>
      <c r="S427">
        <v>22612712</v>
      </c>
      <c r="T427" t="s">
        <v>14513</v>
      </c>
      <c r="U427">
        <v>22623025</v>
      </c>
      <c r="V427" t="s">
        <v>32</v>
      </c>
      <c r="W427" t="s">
        <v>3390</v>
      </c>
      <c r="X427" t="s">
        <v>16457</v>
      </c>
      <c r="Y427" t="s">
        <v>12930</v>
      </c>
    </row>
    <row r="428" spans="1:25" x14ac:dyDescent="0.25">
      <c r="A428" t="s">
        <v>3658</v>
      </c>
      <c r="B428" t="s">
        <v>1538</v>
      </c>
      <c r="C428" t="s">
        <v>1180</v>
      </c>
      <c r="D428" t="s">
        <v>184</v>
      </c>
      <c r="E428" t="s">
        <v>2</v>
      </c>
      <c r="F428" t="s">
        <v>183</v>
      </c>
      <c r="G428" t="s">
        <v>6</v>
      </c>
      <c r="H428" t="s">
        <v>4</v>
      </c>
      <c r="I428">
        <v>40503</v>
      </c>
      <c r="J428" t="s">
        <v>11502</v>
      </c>
      <c r="K428" t="s">
        <v>184</v>
      </c>
      <c r="L428" t="s">
        <v>143</v>
      </c>
      <c r="M428" t="s">
        <v>558</v>
      </c>
      <c r="N428" t="s">
        <v>558</v>
      </c>
      <c r="O428" t="s">
        <v>13535</v>
      </c>
      <c r="P428">
        <v>22371236</v>
      </c>
      <c r="Q428" t="s">
        <v>15386</v>
      </c>
      <c r="R428" t="s">
        <v>3686</v>
      </c>
      <c r="S428" t="s">
        <v>15386</v>
      </c>
      <c r="T428" t="s">
        <v>13761</v>
      </c>
      <c r="U428">
        <v>22604275</v>
      </c>
      <c r="V428" t="s">
        <v>32</v>
      </c>
      <c r="W428" t="s">
        <v>2282</v>
      </c>
      <c r="X428" t="s">
        <v>16458</v>
      </c>
      <c r="Y428" t="s">
        <v>1180</v>
      </c>
    </row>
    <row r="429" spans="1:25" x14ac:dyDescent="0.25">
      <c r="A429" t="s">
        <v>3653</v>
      </c>
      <c r="B429" t="s">
        <v>1539</v>
      </c>
      <c r="C429" t="s">
        <v>69</v>
      </c>
      <c r="D429" t="s">
        <v>184</v>
      </c>
      <c r="E429" t="s">
        <v>5</v>
      </c>
      <c r="F429" t="s">
        <v>183</v>
      </c>
      <c r="G429" t="s">
        <v>6</v>
      </c>
      <c r="H429" t="s">
        <v>5</v>
      </c>
      <c r="I429">
        <v>40504</v>
      </c>
      <c r="J429" t="s">
        <v>14356</v>
      </c>
      <c r="K429" t="s">
        <v>184</v>
      </c>
      <c r="L429" t="s">
        <v>143</v>
      </c>
      <c r="M429" t="s">
        <v>10716</v>
      </c>
      <c r="N429" t="s">
        <v>69</v>
      </c>
      <c r="O429" t="s">
        <v>13535</v>
      </c>
      <c r="P429">
        <v>22677164</v>
      </c>
      <c r="Q429">
        <v>22677164</v>
      </c>
      <c r="R429" t="s">
        <v>11840</v>
      </c>
      <c r="S429">
        <v>22677164</v>
      </c>
      <c r="T429" t="s">
        <v>14513</v>
      </c>
      <c r="U429">
        <v>22623025</v>
      </c>
      <c r="V429" t="s">
        <v>32</v>
      </c>
      <c r="W429" t="s">
        <v>3652</v>
      </c>
      <c r="X429" t="s">
        <v>16459</v>
      </c>
      <c r="Y429" t="s">
        <v>69</v>
      </c>
    </row>
    <row r="430" spans="1:25" x14ac:dyDescent="0.25">
      <c r="A430" t="s">
        <v>3639</v>
      </c>
      <c r="B430" t="s">
        <v>1540</v>
      </c>
      <c r="C430" t="s">
        <v>8556</v>
      </c>
      <c r="D430" t="s">
        <v>184</v>
      </c>
      <c r="E430" t="s">
        <v>5</v>
      </c>
      <c r="F430" t="s">
        <v>183</v>
      </c>
      <c r="G430" t="s">
        <v>3</v>
      </c>
      <c r="H430" t="s">
        <v>7</v>
      </c>
      <c r="I430">
        <v>40206</v>
      </c>
      <c r="J430" t="s">
        <v>12816</v>
      </c>
      <c r="K430" t="s">
        <v>184</v>
      </c>
      <c r="L430" t="s">
        <v>10572</v>
      </c>
      <c r="M430" t="s">
        <v>5711</v>
      </c>
      <c r="N430" t="s">
        <v>10574</v>
      </c>
      <c r="O430" t="s">
        <v>13535</v>
      </c>
      <c r="P430">
        <v>22660481</v>
      </c>
      <c r="Q430">
        <v>22662047</v>
      </c>
      <c r="R430" t="s">
        <v>12350</v>
      </c>
      <c r="S430">
        <v>22662047</v>
      </c>
      <c r="T430" t="s">
        <v>14513</v>
      </c>
      <c r="U430">
        <v>22623025</v>
      </c>
      <c r="V430" t="s">
        <v>32</v>
      </c>
      <c r="W430" t="s">
        <v>3388</v>
      </c>
      <c r="X430" t="s">
        <v>16460</v>
      </c>
      <c r="Y430" t="s">
        <v>8556</v>
      </c>
    </row>
    <row r="431" spans="1:25" x14ac:dyDescent="0.25">
      <c r="A431" t="s">
        <v>3663</v>
      </c>
      <c r="B431" t="s">
        <v>1543</v>
      </c>
      <c r="C431" t="s">
        <v>3664</v>
      </c>
      <c r="D431" t="s">
        <v>184</v>
      </c>
      <c r="E431" t="s">
        <v>5</v>
      </c>
      <c r="F431" t="s">
        <v>183</v>
      </c>
      <c r="G431" t="s">
        <v>3</v>
      </c>
      <c r="H431" t="s">
        <v>3</v>
      </c>
      <c r="I431">
        <v>40202</v>
      </c>
      <c r="J431" t="s">
        <v>11443</v>
      </c>
      <c r="K431" t="s">
        <v>184</v>
      </c>
      <c r="L431" t="s">
        <v>10572</v>
      </c>
      <c r="M431" t="s">
        <v>590</v>
      </c>
      <c r="N431" t="s">
        <v>3664</v>
      </c>
      <c r="O431" t="s">
        <v>13535</v>
      </c>
      <c r="P431">
        <v>22602296</v>
      </c>
      <c r="Q431">
        <v>22602296</v>
      </c>
      <c r="R431" t="s">
        <v>13760</v>
      </c>
      <c r="S431">
        <v>87356398</v>
      </c>
      <c r="T431" t="s">
        <v>14513</v>
      </c>
      <c r="U431">
        <v>22623025</v>
      </c>
      <c r="V431" t="s">
        <v>32</v>
      </c>
      <c r="W431" t="s">
        <v>3662</v>
      </c>
      <c r="X431" t="s">
        <v>16461</v>
      </c>
      <c r="Y431" t="s">
        <v>3664</v>
      </c>
    </row>
    <row r="432" spans="1:25" x14ac:dyDescent="0.25">
      <c r="A432" t="s">
        <v>3643</v>
      </c>
      <c r="B432" t="s">
        <v>1548</v>
      </c>
      <c r="C432" t="s">
        <v>33</v>
      </c>
      <c r="D432" t="s">
        <v>184</v>
      </c>
      <c r="E432" t="s">
        <v>2</v>
      </c>
      <c r="F432" t="s">
        <v>183</v>
      </c>
      <c r="G432" t="s">
        <v>6</v>
      </c>
      <c r="H432" t="s">
        <v>3</v>
      </c>
      <c r="I432">
        <v>40502</v>
      </c>
      <c r="J432" t="s">
        <v>11451</v>
      </c>
      <c r="K432" t="s">
        <v>184</v>
      </c>
      <c r="L432" t="s">
        <v>143</v>
      </c>
      <c r="M432" t="s">
        <v>10438</v>
      </c>
      <c r="N432" t="s">
        <v>3551</v>
      </c>
      <c r="O432" t="s">
        <v>13535</v>
      </c>
      <c r="P432">
        <v>22381702</v>
      </c>
      <c r="Q432">
        <v>22381702</v>
      </c>
      <c r="R432" t="s">
        <v>13791</v>
      </c>
      <c r="S432">
        <v>83260090</v>
      </c>
      <c r="T432" t="s">
        <v>13761</v>
      </c>
      <c r="U432">
        <v>88710597</v>
      </c>
      <c r="V432" t="s">
        <v>32</v>
      </c>
      <c r="W432" t="s">
        <v>3374</v>
      </c>
      <c r="X432" t="s">
        <v>16462</v>
      </c>
      <c r="Y432" t="s">
        <v>33</v>
      </c>
    </row>
    <row r="433" spans="1:25" x14ac:dyDescent="0.25">
      <c r="A433" t="s">
        <v>3648</v>
      </c>
      <c r="B433" t="s">
        <v>1551</v>
      </c>
      <c r="C433" t="s">
        <v>7597</v>
      </c>
      <c r="D433" t="s">
        <v>184</v>
      </c>
      <c r="E433" t="s">
        <v>5</v>
      </c>
      <c r="F433" t="s">
        <v>183</v>
      </c>
      <c r="G433" t="s">
        <v>3</v>
      </c>
      <c r="H433" t="s">
        <v>3</v>
      </c>
      <c r="I433">
        <v>40202</v>
      </c>
      <c r="J433" t="s">
        <v>11443</v>
      </c>
      <c r="K433" t="s">
        <v>184</v>
      </c>
      <c r="L433" t="s">
        <v>10572</v>
      </c>
      <c r="M433" t="s">
        <v>590</v>
      </c>
      <c r="N433" t="s">
        <v>590</v>
      </c>
      <c r="O433" t="s">
        <v>13535</v>
      </c>
      <c r="P433">
        <v>22604185</v>
      </c>
      <c r="Q433">
        <v>22604185</v>
      </c>
      <c r="R433" t="s">
        <v>15468</v>
      </c>
      <c r="S433">
        <v>22604185</v>
      </c>
      <c r="T433" t="s">
        <v>14513</v>
      </c>
      <c r="U433">
        <v>22623025</v>
      </c>
      <c r="V433" t="s">
        <v>32</v>
      </c>
      <c r="W433" t="s">
        <v>3647</v>
      </c>
      <c r="X433" t="s">
        <v>16463</v>
      </c>
      <c r="Y433" t="s">
        <v>7597</v>
      </c>
    </row>
    <row r="434" spans="1:25" x14ac:dyDescent="0.25">
      <c r="A434" t="s">
        <v>6209</v>
      </c>
      <c r="B434" t="s">
        <v>1555</v>
      </c>
      <c r="C434" t="s">
        <v>13683</v>
      </c>
      <c r="D434" t="s">
        <v>184</v>
      </c>
      <c r="E434" t="s">
        <v>5</v>
      </c>
      <c r="F434" t="s">
        <v>183</v>
      </c>
      <c r="G434" t="s">
        <v>6</v>
      </c>
      <c r="H434" t="s">
        <v>2</v>
      </c>
      <c r="I434">
        <v>40501</v>
      </c>
      <c r="J434" t="s">
        <v>11418</v>
      </c>
      <c r="K434" t="s">
        <v>184</v>
      </c>
      <c r="L434" t="s">
        <v>143</v>
      </c>
      <c r="M434" t="s">
        <v>143</v>
      </c>
      <c r="N434" t="s">
        <v>143</v>
      </c>
      <c r="O434" t="s">
        <v>13535</v>
      </c>
      <c r="P434">
        <v>22605807</v>
      </c>
      <c r="Q434">
        <v>22605807</v>
      </c>
      <c r="R434" t="s">
        <v>9207</v>
      </c>
      <c r="S434">
        <v>88226069</v>
      </c>
      <c r="T434" t="s">
        <v>14513</v>
      </c>
      <c r="U434">
        <v>22623025</v>
      </c>
      <c r="V434" t="s">
        <v>35</v>
      </c>
      <c r="W434" t="s">
        <v>12230</v>
      </c>
    </row>
    <row r="435" spans="1:25" x14ac:dyDescent="0.25">
      <c r="A435" t="s">
        <v>3633</v>
      </c>
      <c r="B435" t="s">
        <v>1556</v>
      </c>
      <c r="C435" t="s">
        <v>12931</v>
      </c>
      <c r="D435" t="s">
        <v>184</v>
      </c>
      <c r="E435" t="s">
        <v>5</v>
      </c>
      <c r="F435" t="s">
        <v>183</v>
      </c>
      <c r="G435" t="s">
        <v>3</v>
      </c>
      <c r="H435" t="s">
        <v>5</v>
      </c>
      <c r="I435">
        <v>40204</v>
      </c>
      <c r="J435" t="s">
        <v>11539</v>
      </c>
      <c r="K435" t="s">
        <v>184</v>
      </c>
      <c r="L435" t="s">
        <v>10572</v>
      </c>
      <c r="M435" t="s">
        <v>1934</v>
      </c>
      <c r="N435" t="s">
        <v>1934</v>
      </c>
      <c r="O435" t="s">
        <v>13535</v>
      </c>
      <c r="P435">
        <v>22602098</v>
      </c>
      <c r="Q435">
        <v>22602098</v>
      </c>
      <c r="R435" t="s">
        <v>14515</v>
      </c>
      <c r="S435">
        <v>22602820</v>
      </c>
      <c r="T435" t="s">
        <v>14513</v>
      </c>
      <c r="U435">
        <v>22623025</v>
      </c>
      <c r="V435" t="s">
        <v>32</v>
      </c>
      <c r="W435" t="s">
        <v>6720</v>
      </c>
      <c r="X435" t="s">
        <v>16464</v>
      </c>
      <c r="Y435" t="s">
        <v>12931</v>
      </c>
    </row>
    <row r="436" spans="1:25" x14ac:dyDescent="0.25">
      <c r="A436" t="s">
        <v>3654</v>
      </c>
      <c r="B436" t="s">
        <v>1557</v>
      </c>
      <c r="C436" t="s">
        <v>8564</v>
      </c>
      <c r="D436" t="s">
        <v>184</v>
      </c>
      <c r="E436" t="s">
        <v>5</v>
      </c>
      <c r="F436" t="s">
        <v>183</v>
      </c>
      <c r="G436" t="s">
        <v>3</v>
      </c>
      <c r="H436" t="s">
        <v>6</v>
      </c>
      <c r="I436">
        <v>40205</v>
      </c>
      <c r="J436" t="s">
        <v>12806</v>
      </c>
      <c r="K436" t="s">
        <v>184</v>
      </c>
      <c r="L436" t="s">
        <v>10572</v>
      </c>
      <c r="M436" t="s">
        <v>2950</v>
      </c>
      <c r="N436" t="s">
        <v>2950</v>
      </c>
      <c r="O436" t="s">
        <v>13535</v>
      </c>
      <c r="P436">
        <v>22382968</v>
      </c>
      <c r="Q436">
        <v>22382968</v>
      </c>
      <c r="R436" t="s">
        <v>3641</v>
      </c>
      <c r="S436">
        <v>88624798</v>
      </c>
      <c r="T436" t="s">
        <v>14513</v>
      </c>
      <c r="U436">
        <v>22623025</v>
      </c>
      <c r="V436" t="s">
        <v>32</v>
      </c>
      <c r="W436" t="s">
        <v>6721</v>
      </c>
      <c r="X436" t="s">
        <v>16465</v>
      </c>
      <c r="Y436" t="s">
        <v>8564</v>
      </c>
    </row>
    <row r="437" spans="1:25" x14ac:dyDescent="0.25">
      <c r="A437" t="s">
        <v>3660</v>
      </c>
      <c r="B437" t="s">
        <v>1560</v>
      </c>
      <c r="C437" t="s">
        <v>3661</v>
      </c>
      <c r="D437" t="s">
        <v>184</v>
      </c>
      <c r="E437" t="s">
        <v>5</v>
      </c>
      <c r="F437" t="s">
        <v>183</v>
      </c>
      <c r="G437" t="s">
        <v>6</v>
      </c>
      <c r="H437" t="s">
        <v>5</v>
      </c>
      <c r="I437">
        <v>40504</v>
      </c>
      <c r="J437" t="s">
        <v>14356</v>
      </c>
      <c r="K437" t="s">
        <v>184</v>
      </c>
      <c r="L437" t="s">
        <v>143</v>
      </c>
      <c r="M437" t="s">
        <v>10716</v>
      </c>
      <c r="N437" t="s">
        <v>51</v>
      </c>
      <c r="O437" t="s">
        <v>13535</v>
      </c>
      <c r="P437">
        <v>22381095</v>
      </c>
      <c r="Q437">
        <v>22381095</v>
      </c>
      <c r="R437" t="s">
        <v>14517</v>
      </c>
      <c r="S437">
        <v>60625257</v>
      </c>
      <c r="T437" t="s">
        <v>14513</v>
      </c>
      <c r="U437">
        <v>22623025</v>
      </c>
      <c r="V437" t="s">
        <v>32</v>
      </c>
      <c r="W437" t="s">
        <v>3659</v>
      </c>
      <c r="X437" t="s">
        <v>16466</v>
      </c>
      <c r="Y437" t="s">
        <v>3661</v>
      </c>
    </row>
    <row r="438" spans="1:25" x14ac:dyDescent="0.25">
      <c r="A438" t="s">
        <v>3694</v>
      </c>
      <c r="B438" t="s">
        <v>6253</v>
      </c>
      <c r="C438" t="s">
        <v>1313</v>
      </c>
      <c r="D438" t="s">
        <v>184</v>
      </c>
      <c r="E438" t="s">
        <v>7</v>
      </c>
      <c r="F438" t="s">
        <v>183</v>
      </c>
      <c r="G438" t="s">
        <v>11</v>
      </c>
      <c r="H438" t="s">
        <v>3</v>
      </c>
      <c r="I438">
        <v>40902</v>
      </c>
      <c r="J438" t="s">
        <v>14358</v>
      </c>
      <c r="K438" t="s">
        <v>184</v>
      </c>
      <c r="L438" t="s">
        <v>966</v>
      </c>
      <c r="M438" t="s">
        <v>13763</v>
      </c>
      <c r="N438" t="s">
        <v>1313</v>
      </c>
      <c r="O438" t="s">
        <v>13535</v>
      </c>
      <c r="P438">
        <v>22369742</v>
      </c>
      <c r="Q438">
        <v>22369742</v>
      </c>
      <c r="R438" t="s">
        <v>12932</v>
      </c>
      <c r="S438">
        <v>83023489</v>
      </c>
      <c r="T438" t="s">
        <v>14514</v>
      </c>
      <c r="U438">
        <v>64844352</v>
      </c>
      <c r="V438" t="s">
        <v>32</v>
      </c>
      <c r="W438" t="s">
        <v>574</v>
      </c>
      <c r="X438" t="s">
        <v>16467</v>
      </c>
      <c r="Y438" t="s">
        <v>1313</v>
      </c>
    </row>
    <row r="439" spans="1:25" x14ac:dyDescent="0.25">
      <c r="A439" t="s">
        <v>3700</v>
      </c>
      <c r="B439" t="s">
        <v>1570</v>
      </c>
      <c r="C439" t="s">
        <v>13687</v>
      </c>
      <c r="D439" t="s">
        <v>41</v>
      </c>
      <c r="E439" t="s">
        <v>6</v>
      </c>
      <c r="F439" t="s">
        <v>183</v>
      </c>
      <c r="G439" t="s">
        <v>4</v>
      </c>
      <c r="H439" t="s">
        <v>5</v>
      </c>
      <c r="I439">
        <v>40304</v>
      </c>
      <c r="J439" t="s">
        <v>11543</v>
      </c>
      <c r="K439" t="s">
        <v>184</v>
      </c>
      <c r="L439" t="s">
        <v>1431</v>
      </c>
      <c r="M439" t="s">
        <v>10575</v>
      </c>
      <c r="N439" t="s">
        <v>10575</v>
      </c>
      <c r="O439" t="s">
        <v>13535</v>
      </c>
      <c r="P439">
        <v>22923649</v>
      </c>
      <c r="Q439" t="s">
        <v>15386</v>
      </c>
      <c r="R439" t="s">
        <v>14518</v>
      </c>
      <c r="S439">
        <v>22923649</v>
      </c>
      <c r="T439" t="s">
        <v>14418</v>
      </c>
      <c r="U439">
        <v>22352880</v>
      </c>
      <c r="V439" t="s">
        <v>32</v>
      </c>
      <c r="W439" t="s">
        <v>3699</v>
      </c>
      <c r="X439" t="s">
        <v>16468</v>
      </c>
      <c r="Y439" t="s">
        <v>13687</v>
      </c>
    </row>
    <row r="440" spans="1:25" x14ac:dyDescent="0.25">
      <c r="A440" t="s">
        <v>3710</v>
      </c>
      <c r="B440" t="s">
        <v>1573</v>
      </c>
      <c r="C440" t="s">
        <v>470</v>
      </c>
      <c r="D440" t="s">
        <v>184</v>
      </c>
      <c r="E440" t="s">
        <v>7</v>
      </c>
      <c r="F440" t="s">
        <v>183</v>
      </c>
      <c r="G440" t="s">
        <v>7</v>
      </c>
      <c r="H440" t="s">
        <v>5</v>
      </c>
      <c r="I440">
        <v>40604</v>
      </c>
      <c r="J440" t="s">
        <v>11561</v>
      </c>
      <c r="K440" t="s">
        <v>184</v>
      </c>
      <c r="L440" t="s">
        <v>239</v>
      </c>
      <c r="M440" t="s">
        <v>470</v>
      </c>
      <c r="N440" t="s">
        <v>470</v>
      </c>
      <c r="O440" t="s">
        <v>13535</v>
      </c>
      <c r="P440">
        <v>22682397</v>
      </c>
      <c r="Q440">
        <v>22688682</v>
      </c>
      <c r="R440" t="s">
        <v>14519</v>
      </c>
      <c r="S440">
        <v>22682397</v>
      </c>
      <c r="T440" t="s">
        <v>14514</v>
      </c>
      <c r="U440">
        <v>22618569</v>
      </c>
      <c r="V440" t="s">
        <v>32</v>
      </c>
      <c r="W440" t="s">
        <v>2434</v>
      </c>
      <c r="X440" t="s">
        <v>16469</v>
      </c>
      <c r="Y440" t="s">
        <v>470</v>
      </c>
    </row>
    <row r="441" spans="1:25" x14ac:dyDescent="0.25">
      <c r="A441" t="s">
        <v>6210</v>
      </c>
      <c r="B441" t="s">
        <v>1577</v>
      </c>
      <c r="C441" t="s">
        <v>8558</v>
      </c>
      <c r="D441" t="s">
        <v>184</v>
      </c>
      <c r="E441" t="s">
        <v>7</v>
      </c>
      <c r="F441" t="s">
        <v>183</v>
      </c>
      <c r="G441" t="s">
        <v>7</v>
      </c>
      <c r="H441" t="s">
        <v>2</v>
      </c>
      <c r="I441">
        <v>40601</v>
      </c>
      <c r="J441" t="s">
        <v>11423</v>
      </c>
      <c r="K441" t="s">
        <v>184</v>
      </c>
      <c r="L441" t="s">
        <v>239</v>
      </c>
      <c r="M441" t="s">
        <v>239</v>
      </c>
      <c r="N441" t="s">
        <v>9198</v>
      </c>
      <c r="O441" t="s">
        <v>13535</v>
      </c>
      <c r="P441">
        <v>22687022</v>
      </c>
      <c r="Q441">
        <v>22687022</v>
      </c>
      <c r="R441" t="s">
        <v>13721</v>
      </c>
      <c r="S441">
        <v>22687022</v>
      </c>
      <c r="T441" t="s">
        <v>14514</v>
      </c>
      <c r="U441">
        <v>64844352</v>
      </c>
      <c r="V441" t="s">
        <v>35</v>
      </c>
      <c r="W441" t="s">
        <v>12230</v>
      </c>
    </row>
    <row r="442" spans="1:25" x14ac:dyDescent="0.25">
      <c r="A442" t="s">
        <v>3689</v>
      </c>
      <c r="B442" t="s">
        <v>1578</v>
      </c>
      <c r="C442" t="s">
        <v>7461</v>
      </c>
      <c r="D442" t="s">
        <v>184</v>
      </c>
      <c r="E442" t="s">
        <v>7</v>
      </c>
      <c r="F442" t="s">
        <v>183</v>
      </c>
      <c r="G442" t="s">
        <v>7</v>
      </c>
      <c r="H442" t="s">
        <v>3</v>
      </c>
      <c r="I442">
        <v>40602</v>
      </c>
      <c r="J442" t="s">
        <v>12732</v>
      </c>
      <c r="K442" t="s">
        <v>184</v>
      </c>
      <c r="L442" t="s">
        <v>239</v>
      </c>
      <c r="M442" t="s">
        <v>33</v>
      </c>
      <c r="N442" t="s">
        <v>10438</v>
      </c>
      <c r="O442" t="s">
        <v>13535</v>
      </c>
      <c r="P442">
        <v>22688617</v>
      </c>
      <c r="Q442">
        <v>22688617</v>
      </c>
      <c r="R442" t="s">
        <v>9244</v>
      </c>
      <c r="S442">
        <v>22688617</v>
      </c>
      <c r="T442" t="s">
        <v>14514</v>
      </c>
      <c r="U442">
        <v>22618569</v>
      </c>
      <c r="V442" t="s">
        <v>32</v>
      </c>
      <c r="W442" t="s">
        <v>2877</v>
      </c>
      <c r="X442" t="s">
        <v>16470</v>
      </c>
      <c r="Y442" t="s">
        <v>7461</v>
      </c>
    </row>
    <row r="443" spans="1:25" x14ac:dyDescent="0.25">
      <c r="A443" t="s">
        <v>3695</v>
      </c>
      <c r="B443" t="s">
        <v>1579</v>
      </c>
      <c r="C443" t="s">
        <v>3696</v>
      </c>
      <c r="D443" t="s">
        <v>184</v>
      </c>
      <c r="E443" t="s">
        <v>6</v>
      </c>
      <c r="F443" t="s">
        <v>183</v>
      </c>
      <c r="G443" t="s">
        <v>4</v>
      </c>
      <c r="H443" t="s">
        <v>10</v>
      </c>
      <c r="I443">
        <v>40308</v>
      </c>
      <c r="J443" t="s">
        <v>12818</v>
      </c>
      <c r="K443" t="s">
        <v>184</v>
      </c>
      <c r="L443" t="s">
        <v>1431</v>
      </c>
      <c r="M443" t="s">
        <v>12933</v>
      </c>
      <c r="N443" t="s">
        <v>641</v>
      </c>
      <c r="O443" t="s">
        <v>13535</v>
      </c>
      <c r="P443">
        <v>22680287</v>
      </c>
      <c r="Q443">
        <v>22686734</v>
      </c>
      <c r="R443" t="s">
        <v>13764</v>
      </c>
      <c r="S443">
        <v>22680287</v>
      </c>
      <c r="T443" t="s">
        <v>14503</v>
      </c>
      <c r="U443">
        <v>25660341</v>
      </c>
      <c r="V443" t="s">
        <v>32</v>
      </c>
      <c r="W443" t="s">
        <v>588</v>
      </c>
      <c r="X443" t="s">
        <v>16471</v>
      </c>
      <c r="Y443" t="s">
        <v>3696</v>
      </c>
    </row>
    <row r="444" spans="1:25" x14ac:dyDescent="0.25">
      <c r="A444" t="s">
        <v>3691</v>
      </c>
      <c r="B444" t="s">
        <v>1580</v>
      </c>
      <c r="C444" t="s">
        <v>667</v>
      </c>
      <c r="D444" t="s">
        <v>184</v>
      </c>
      <c r="E444" t="s">
        <v>6</v>
      </c>
      <c r="F444" t="s">
        <v>183</v>
      </c>
      <c r="G444" t="s">
        <v>4</v>
      </c>
      <c r="H444" t="s">
        <v>8</v>
      </c>
      <c r="I444">
        <v>40307</v>
      </c>
      <c r="J444" t="s">
        <v>11592</v>
      </c>
      <c r="K444" t="s">
        <v>184</v>
      </c>
      <c r="L444" t="s">
        <v>1431</v>
      </c>
      <c r="M444" t="s">
        <v>12934</v>
      </c>
      <c r="N444" t="s">
        <v>69</v>
      </c>
      <c r="O444" t="s">
        <v>13535</v>
      </c>
      <c r="P444">
        <v>22684832</v>
      </c>
      <c r="Q444" t="s">
        <v>15386</v>
      </c>
      <c r="R444" t="s">
        <v>15469</v>
      </c>
      <c r="S444">
        <v>22684832</v>
      </c>
      <c r="T444" t="s">
        <v>14503</v>
      </c>
      <c r="U444">
        <v>25660341</v>
      </c>
      <c r="V444" t="s">
        <v>32</v>
      </c>
      <c r="W444" t="s">
        <v>3690</v>
      </c>
      <c r="X444" t="s">
        <v>16472</v>
      </c>
      <c r="Y444" t="s">
        <v>667</v>
      </c>
    </row>
    <row r="445" spans="1:25" x14ac:dyDescent="0.25">
      <c r="A445" t="s">
        <v>3697</v>
      </c>
      <c r="B445" t="s">
        <v>1581</v>
      </c>
      <c r="C445" t="s">
        <v>3698</v>
      </c>
      <c r="D445" t="s">
        <v>184</v>
      </c>
      <c r="E445" t="s">
        <v>6</v>
      </c>
      <c r="F445" t="s">
        <v>183</v>
      </c>
      <c r="G445" t="s">
        <v>4</v>
      </c>
      <c r="H445" t="s">
        <v>4</v>
      </c>
      <c r="I445">
        <v>40303</v>
      </c>
      <c r="J445" t="s">
        <v>11487</v>
      </c>
      <c r="K445" t="s">
        <v>184</v>
      </c>
      <c r="L445" t="s">
        <v>1431</v>
      </c>
      <c r="M445" t="s">
        <v>51</v>
      </c>
      <c r="N445" t="s">
        <v>51</v>
      </c>
      <c r="O445" t="s">
        <v>13535</v>
      </c>
      <c r="P445">
        <v>22408091</v>
      </c>
      <c r="Q445" t="s">
        <v>15386</v>
      </c>
      <c r="R445" t="s">
        <v>14503</v>
      </c>
      <c r="S445">
        <v>22408091</v>
      </c>
      <c r="T445" t="s">
        <v>14503</v>
      </c>
      <c r="U445">
        <v>25660341</v>
      </c>
      <c r="V445" t="s">
        <v>32</v>
      </c>
      <c r="W445" t="s">
        <v>3617</v>
      </c>
      <c r="X445" t="s">
        <v>16473</v>
      </c>
      <c r="Y445" t="s">
        <v>3698</v>
      </c>
    </row>
    <row r="446" spans="1:25" x14ac:dyDescent="0.25">
      <c r="A446" t="s">
        <v>3688</v>
      </c>
      <c r="B446" t="s">
        <v>1582</v>
      </c>
      <c r="C446" t="s">
        <v>8561</v>
      </c>
      <c r="D446" t="s">
        <v>184</v>
      </c>
      <c r="E446" t="s">
        <v>6</v>
      </c>
      <c r="F446" t="s">
        <v>183</v>
      </c>
      <c r="G446" t="s">
        <v>4</v>
      </c>
      <c r="H446" t="s">
        <v>7</v>
      </c>
      <c r="I446">
        <v>40306</v>
      </c>
      <c r="J446" t="s">
        <v>11591</v>
      </c>
      <c r="K446" t="s">
        <v>184</v>
      </c>
      <c r="L446" t="s">
        <v>1431</v>
      </c>
      <c r="M446" t="s">
        <v>1089</v>
      </c>
      <c r="N446" t="s">
        <v>1089</v>
      </c>
      <c r="O446" t="s">
        <v>13535</v>
      </c>
      <c r="P446">
        <v>22444863</v>
      </c>
      <c r="Q446" t="s">
        <v>15386</v>
      </c>
      <c r="R446" t="s">
        <v>14503</v>
      </c>
      <c r="S446">
        <v>22444863</v>
      </c>
      <c r="T446" t="s">
        <v>14503</v>
      </c>
      <c r="U446">
        <v>25660341</v>
      </c>
      <c r="V446" t="s">
        <v>32</v>
      </c>
      <c r="W446" t="s">
        <v>2963</v>
      </c>
      <c r="X446" t="s">
        <v>16474</v>
      </c>
      <c r="Y446" t="s">
        <v>8561</v>
      </c>
    </row>
    <row r="447" spans="1:25" x14ac:dyDescent="0.25">
      <c r="A447" t="s">
        <v>3708</v>
      </c>
      <c r="B447" t="s">
        <v>1585</v>
      </c>
      <c r="C447" t="s">
        <v>3709</v>
      </c>
      <c r="D447" t="s">
        <v>184</v>
      </c>
      <c r="E447" t="s">
        <v>6</v>
      </c>
      <c r="F447" t="s">
        <v>183</v>
      </c>
      <c r="G447" t="s">
        <v>4</v>
      </c>
      <c r="H447" t="s">
        <v>6</v>
      </c>
      <c r="I447">
        <v>40305</v>
      </c>
      <c r="J447" t="s">
        <v>12811</v>
      </c>
      <c r="K447" t="s">
        <v>184</v>
      </c>
      <c r="L447" t="s">
        <v>1431</v>
      </c>
      <c r="M447" t="s">
        <v>3709</v>
      </c>
      <c r="N447" t="s">
        <v>3709</v>
      </c>
      <c r="O447" t="s">
        <v>13535</v>
      </c>
      <c r="P447">
        <v>22448403</v>
      </c>
      <c r="Q447">
        <v>22444480</v>
      </c>
      <c r="R447" t="s">
        <v>9950</v>
      </c>
      <c r="S447">
        <v>22448403</v>
      </c>
      <c r="T447" t="s">
        <v>14503</v>
      </c>
      <c r="U447">
        <v>25660318</v>
      </c>
      <c r="V447" t="s">
        <v>32</v>
      </c>
      <c r="W447" t="s">
        <v>3707</v>
      </c>
      <c r="X447" t="s">
        <v>16475</v>
      </c>
      <c r="Y447" t="s">
        <v>3709</v>
      </c>
    </row>
    <row r="448" spans="1:25" x14ac:dyDescent="0.25">
      <c r="A448" t="s">
        <v>6211</v>
      </c>
      <c r="B448" t="s">
        <v>1587</v>
      </c>
      <c r="C448" t="s">
        <v>8562</v>
      </c>
      <c r="D448" t="s">
        <v>184</v>
      </c>
      <c r="E448" t="s">
        <v>7</v>
      </c>
      <c r="F448" t="s">
        <v>183</v>
      </c>
      <c r="G448" t="s">
        <v>11</v>
      </c>
      <c r="H448" t="s">
        <v>2</v>
      </c>
      <c r="I448">
        <v>40901</v>
      </c>
      <c r="J448" t="s">
        <v>11431</v>
      </c>
      <c r="K448" t="s">
        <v>184</v>
      </c>
      <c r="L448" t="s">
        <v>966</v>
      </c>
      <c r="M448" t="s">
        <v>966</v>
      </c>
      <c r="N448" t="s">
        <v>9198</v>
      </c>
      <c r="O448" t="s">
        <v>13535</v>
      </c>
      <c r="P448">
        <v>22628815</v>
      </c>
      <c r="Q448" t="s">
        <v>15386</v>
      </c>
      <c r="R448" t="s">
        <v>15470</v>
      </c>
      <c r="S448">
        <v>22628815</v>
      </c>
      <c r="T448" t="s">
        <v>14514</v>
      </c>
      <c r="U448">
        <v>64844352</v>
      </c>
      <c r="V448" t="s">
        <v>35</v>
      </c>
      <c r="W448" t="s">
        <v>12230</v>
      </c>
    </row>
    <row r="449" spans="1:25" x14ac:dyDescent="0.25">
      <c r="A449" t="s">
        <v>3729</v>
      </c>
      <c r="B449" t="s">
        <v>1588</v>
      </c>
      <c r="C449" t="s">
        <v>3023</v>
      </c>
      <c r="D449" t="s">
        <v>182</v>
      </c>
      <c r="E449" t="s">
        <v>4</v>
      </c>
      <c r="F449" t="s">
        <v>183</v>
      </c>
      <c r="G449" t="s">
        <v>12</v>
      </c>
      <c r="H449" t="s">
        <v>2</v>
      </c>
      <c r="I449">
        <v>41001</v>
      </c>
      <c r="J449" t="s">
        <v>12674</v>
      </c>
      <c r="K449" t="s">
        <v>184</v>
      </c>
      <c r="L449" t="s">
        <v>182</v>
      </c>
      <c r="M449" t="s">
        <v>3023</v>
      </c>
      <c r="N449" t="s">
        <v>3023</v>
      </c>
      <c r="O449" t="s">
        <v>13535</v>
      </c>
      <c r="P449">
        <v>27666267</v>
      </c>
      <c r="Q449">
        <v>27666267</v>
      </c>
      <c r="R449" t="s">
        <v>7460</v>
      </c>
      <c r="S449">
        <v>84596882</v>
      </c>
      <c r="T449" t="s">
        <v>14522</v>
      </c>
      <c r="U449">
        <v>27666267</v>
      </c>
      <c r="V449" t="s">
        <v>32</v>
      </c>
      <c r="W449" t="s">
        <v>3728</v>
      </c>
      <c r="X449" t="s">
        <v>16476</v>
      </c>
      <c r="Y449" t="s">
        <v>3023</v>
      </c>
    </row>
    <row r="450" spans="1:25" x14ac:dyDescent="0.25">
      <c r="A450" t="s">
        <v>3752</v>
      </c>
      <c r="B450" t="s">
        <v>1591</v>
      </c>
      <c r="C450" t="s">
        <v>3753</v>
      </c>
      <c r="D450" t="s">
        <v>182</v>
      </c>
      <c r="E450" t="s">
        <v>2</v>
      </c>
      <c r="F450" t="s">
        <v>183</v>
      </c>
      <c r="G450" t="s">
        <v>12</v>
      </c>
      <c r="H450" t="s">
        <v>3</v>
      </c>
      <c r="I450">
        <v>41002</v>
      </c>
      <c r="J450" t="s">
        <v>12745</v>
      </c>
      <c r="K450" t="s">
        <v>184</v>
      </c>
      <c r="L450" t="s">
        <v>182</v>
      </c>
      <c r="M450" t="s">
        <v>1775</v>
      </c>
      <c r="N450" t="s">
        <v>1775</v>
      </c>
      <c r="O450" t="s">
        <v>13535</v>
      </c>
      <c r="P450">
        <v>27611409</v>
      </c>
      <c r="Q450">
        <v>27611409</v>
      </c>
      <c r="R450" t="s">
        <v>13060</v>
      </c>
      <c r="S450">
        <v>27611409</v>
      </c>
      <c r="T450" t="s">
        <v>14471</v>
      </c>
      <c r="U450">
        <v>27611126</v>
      </c>
      <c r="V450" t="s">
        <v>32</v>
      </c>
      <c r="W450" t="s">
        <v>2701</v>
      </c>
      <c r="X450" t="s">
        <v>16477</v>
      </c>
      <c r="Y450" t="s">
        <v>3753</v>
      </c>
    </row>
    <row r="451" spans="1:25" x14ac:dyDescent="0.25">
      <c r="A451" t="s">
        <v>3735</v>
      </c>
      <c r="B451" t="s">
        <v>1595</v>
      </c>
      <c r="C451" t="s">
        <v>1238</v>
      </c>
      <c r="D451" t="s">
        <v>182</v>
      </c>
      <c r="E451" t="s">
        <v>4</v>
      </c>
      <c r="F451" t="s">
        <v>183</v>
      </c>
      <c r="G451" t="s">
        <v>12</v>
      </c>
      <c r="H451" t="s">
        <v>2</v>
      </c>
      <c r="I451">
        <v>41001</v>
      </c>
      <c r="J451" t="s">
        <v>12674</v>
      </c>
      <c r="K451" t="s">
        <v>184</v>
      </c>
      <c r="L451" t="s">
        <v>182</v>
      </c>
      <c r="M451" t="s">
        <v>3023</v>
      </c>
      <c r="N451" t="s">
        <v>1238</v>
      </c>
      <c r="O451" t="s">
        <v>13535</v>
      </c>
      <c r="P451">
        <v>27666148</v>
      </c>
      <c r="Q451">
        <v>27666148</v>
      </c>
      <c r="R451" t="s">
        <v>8678</v>
      </c>
      <c r="S451">
        <v>27666148</v>
      </c>
      <c r="T451" t="s">
        <v>14522</v>
      </c>
      <c r="U451">
        <v>27666267</v>
      </c>
      <c r="V451" t="s">
        <v>32</v>
      </c>
      <c r="W451" t="s">
        <v>3734</v>
      </c>
      <c r="X451" t="s">
        <v>16478</v>
      </c>
      <c r="Y451" t="s">
        <v>1238</v>
      </c>
    </row>
    <row r="452" spans="1:25" x14ac:dyDescent="0.25">
      <c r="A452" t="s">
        <v>3791</v>
      </c>
      <c r="B452" t="s">
        <v>1597</v>
      </c>
      <c r="C452" t="s">
        <v>1490</v>
      </c>
      <c r="D452" t="s">
        <v>182</v>
      </c>
      <c r="E452" t="s">
        <v>5</v>
      </c>
      <c r="F452" t="s">
        <v>183</v>
      </c>
      <c r="G452" t="s">
        <v>12</v>
      </c>
      <c r="H452" t="s">
        <v>4</v>
      </c>
      <c r="I452">
        <v>41003</v>
      </c>
      <c r="J452" t="s">
        <v>14359</v>
      </c>
      <c r="K452" t="s">
        <v>184</v>
      </c>
      <c r="L452" t="s">
        <v>182</v>
      </c>
      <c r="M452" t="s">
        <v>10576</v>
      </c>
      <c r="N452" t="s">
        <v>10576</v>
      </c>
      <c r="O452" t="s">
        <v>13535</v>
      </c>
      <c r="P452">
        <v>27641139</v>
      </c>
      <c r="Q452">
        <v>27641139</v>
      </c>
      <c r="R452" t="s">
        <v>11841</v>
      </c>
      <c r="S452">
        <v>62377326</v>
      </c>
      <c r="T452" t="s">
        <v>12849</v>
      </c>
      <c r="U452">
        <v>27640352</v>
      </c>
      <c r="V452" t="s">
        <v>32</v>
      </c>
      <c r="W452" t="s">
        <v>2301</v>
      </c>
      <c r="X452" t="s">
        <v>16479</v>
      </c>
      <c r="Y452" t="s">
        <v>1490</v>
      </c>
    </row>
    <row r="453" spans="1:25" x14ac:dyDescent="0.25">
      <c r="A453" t="s">
        <v>3767</v>
      </c>
      <c r="B453" t="s">
        <v>1598</v>
      </c>
      <c r="C453" t="s">
        <v>85</v>
      </c>
      <c r="D453" t="s">
        <v>182</v>
      </c>
      <c r="E453" t="s">
        <v>3</v>
      </c>
      <c r="F453" t="s">
        <v>183</v>
      </c>
      <c r="G453" t="s">
        <v>12</v>
      </c>
      <c r="H453" t="s">
        <v>4</v>
      </c>
      <c r="I453">
        <v>41003</v>
      </c>
      <c r="J453" t="s">
        <v>14359</v>
      </c>
      <c r="K453" t="s">
        <v>184</v>
      </c>
      <c r="L453" t="s">
        <v>182</v>
      </c>
      <c r="M453" t="s">
        <v>10576</v>
      </c>
      <c r="N453" t="s">
        <v>3415</v>
      </c>
      <c r="O453" t="s">
        <v>13535</v>
      </c>
      <c r="P453">
        <v>27644637</v>
      </c>
      <c r="Q453" t="s">
        <v>15386</v>
      </c>
      <c r="R453" t="s">
        <v>8676</v>
      </c>
      <c r="S453">
        <v>62456566</v>
      </c>
      <c r="T453" t="s">
        <v>14523</v>
      </c>
      <c r="U453">
        <v>83795666</v>
      </c>
      <c r="V453" t="s">
        <v>32</v>
      </c>
      <c r="W453" t="s">
        <v>3766</v>
      </c>
      <c r="X453" t="s">
        <v>16480</v>
      </c>
      <c r="Y453" t="s">
        <v>85</v>
      </c>
    </row>
    <row r="454" spans="1:25" x14ac:dyDescent="0.25">
      <c r="A454" t="s">
        <v>3805</v>
      </c>
      <c r="B454" t="s">
        <v>1602</v>
      </c>
      <c r="C454" t="s">
        <v>3806</v>
      </c>
      <c r="D454" t="s">
        <v>182</v>
      </c>
      <c r="E454" t="s">
        <v>3</v>
      </c>
      <c r="F454" t="s">
        <v>183</v>
      </c>
      <c r="G454" t="s">
        <v>12</v>
      </c>
      <c r="H454" t="s">
        <v>4</v>
      </c>
      <c r="I454">
        <v>41003</v>
      </c>
      <c r="J454" t="s">
        <v>14359</v>
      </c>
      <c r="K454" t="s">
        <v>184</v>
      </c>
      <c r="L454" t="s">
        <v>182</v>
      </c>
      <c r="M454" t="s">
        <v>10576</v>
      </c>
      <c r="N454" t="s">
        <v>3806</v>
      </c>
      <c r="O454" t="s">
        <v>13535</v>
      </c>
      <c r="P454">
        <v>27644241</v>
      </c>
      <c r="Q454">
        <v>44047032</v>
      </c>
      <c r="R454" t="s">
        <v>3783</v>
      </c>
      <c r="S454">
        <v>27644241</v>
      </c>
      <c r="T454" t="s">
        <v>14523</v>
      </c>
      <c r="U454">
        <v>27644108</v>
      </c>
      <c r="V454" t="s">
        <v>32</v>
      </c>
      <c r="W454" t="s">
        <v>2515</v>
      </c>
      <c r="X454" t="s">
        <v>16481</v>
      </c>
      <c r="Y454" t="s">
        <v>3806</v>
      </c>
    </row>
    <row r="455" spans="1:25" x14ac:dyDescent="0.25">
      <c r="A455" t="s">
        <v>3802</v>
      </c>
      <c r="B455" t="s">
        <v>1605</v>
      </c>
      <c r="C455" t="s">
        <v>3803</v>
      </c>
      <c r="D455" t="s">
        <v>182</v>
      </c>
      <c r="E455" t="s">
        <v>3</v>
      </c>
      <c r="F455" t="s">
        <v>183</v>
      </c>
      <c r="G455" t="s">
        <v>12</v>
      </c>
      <c r="H455" t="s">
        <v>4</v>
      </c>
      <c r="I455">
        <v>41003</v>
      </c>
      <c r="J455" t="s">
        <v>14359</v>
      </c>
      <c r="K455" t="s">
        <v>184</v>
      </c>
      <c r="L455" t="s">
        <v>182</v>
      </c>
      <c r="M455" t="s">
        <v>10576</v>
      </c>
      <c r="N455" t="s">
        <v>3803</v>
      </c>
      <c r="O455" t="s">
        <v>13535</v>
      </c>
      <c r="P455">
        <v>88097734</v>
      </c>
      <c r="Q455" t="s">
        <v>15386</v>
      </c>
      <c r="R455" t="s">
        <v>13765</v>
      </c>
      <c r="S455">
        <v>86173939</v>
      </c>
      <c r="T455" t="s">
        <v>14523</v>
      </c>
      <c r="U455">
        <v>27644108</v>
      </c>
      <c r="V455" t="s">
        <v>32</v>
      </c>
      <c r="W455" t="s">
        <v>2704</v>
      </c>
      <c r="X455" t="s">
        <v>16482</v>
      </c>
      <c r="Y455" t="s">
        <v>3803</v>
      </c>
    </row>
    <row r="456" spans="1:25" x14ac:dyDescent="0.25">
      <c r="A456" t="s">
        <v>3886</v>
      </c>
      <c r="B456" t="s">
        <v>1607</v>
      </c>
      <c r="C456" t="s">
        <v>3887</v>
      </c>
      <c r="D456" t="s">
        <v>788</v>
      </c>
      <c r="E456" t="s">
        <v>2</v>
      </c>
      <c r="F456" t="s">
        <v>208</v>
      </c>
      <c r="G456" t="s">
        <v>12</v>
      </c>
      <c r="H456" t="s">
        <v>2</v>
      </c>
      <c r="I456">
        <v>51001</v>
      </c>
      <c r="J456" t="s">
        <v>11435</v>
      </c>
      <c r="K456" t="s">
        <v>209</v>
      </c>
      <c r="L456" t="s">
        <v>661</v>
      </c>
      <c r="M456" t="s">
        <v>661</v>
      </c>
      <c r="N456" t="s">
        <v>10577</v>
      </c>
      <c r="O456" t="s">
        <v>13535</v>
      </c>
      <c r="P456">
        <v>26798175</v>
      </c>
      <c r="Q456">
        <v>83173416</v>
      </c>
      <c r="R456" t="s">
        <v>15471</v>
      </c>
      <c r="S456">
        <v>83173416</v>
      </c>
      <c r="T456" t="s">
        <v>15472</v>
      </c>
      <c r="U456">
        <v>26799174</v>
      </c>
      <c r="V456" t="s">
        <v>32</v>
      </c>
      <c r="W456" t="s">
        <v>1658</v>
      </c>
      <c r="X456" t="s">
        <v>16483</v>
      </c>
      <c r="Y456" t="s">
        <v>3887</v>
      </c>
    </row>
    <row r="457" spans="1:25" x14ac:dyDescent="0.25">
      <c r="A457" t="s">
        <v>3925</v>
      </c>
      <c r="B457" t="s">
        <v>6254</v>
      </c>
      <c r="C457" t="s">
        <v>1418</v>
      </c>
      <c r="D457" t="s">
        <v>788</v>
      </c>
      <c r="E457" t="s">
        <v>6</v>
      </c>
      <c r="F457" t="s">
        <v>208</v>
      </c>
      <c r="G457" t="s">
        <v>12</v>
      </c>
      <c r="H457" t="s">
        <v>3</v>
      </c>
      <c r="I457">
        <v>51002</v>
      </c>
      <c r="J457" t="s">
        <v>11471</v>
      </c>
      <c r="K457" t="s">
        <v>209</v>
      </c>
      <c r="L457" t="s">
        <v>661</v>
      </c>
      <c r="M457" t="s">
        <v>1418</v>
      </c>
      <c r="N457" t="s">
        <v>1418</v>
      </c>
      <c r="O457" t="s">
        <v>13535</v>
      </c>
      <c r="P457">
        <v>26778085</v>
      </c>
      <c r="Q457">
        <v>84773817</v>
      </c>
      <c r="R457" t="s">
        <v>13192</v>
      </c>
      <c r="S457">
        <v>84773817</v>
      </c>
      <c r="T457" t="s">
        <v>14524</v>
      </c>
      <c r="U457">
        <v>60061970</v>
      </c>
      <c r="V457" t="s">
        <v>32</v>
      </c>
      <c r="W457" t="s">
        <v>3924</v>
      </c>
      <c r="X457" t="s">
        <v>16484</v>
      </c>
      <c r="Y457" t="s">
        <v>1418</v>
      </c>
    </row>
    <row r="458" spans="1:25" x14ac:dyDescent="0.25">
      <c r="A458" t="s">
        <v>3956</v>
      </c>
      <c r="B458" t="s">
        <v>1615</v>
      </c>
      <c r="C458" t="s">
        <v>3957</v>
      </c>
      <c r="D458" t="s">
        <v>788</v>
      </c>
      <c r="E458" t="s">
        <v>5</v>
      </c>
      <c r="F458" t="s">
        <v>208</v>
      </c>
      <c r="G458" t="s">
        <v>2</v>
      </c>
      <c r="H458" t="s">
        <v>6</v>
      </c>
      <c r="I458">
        <v>50105</v>
      </c>
      <c r="J458" t="s">
        <v>12805</v>
      </c>
      <c r="K458" t="s">
        <v>209</v>
      </c>
      <c r="L458" t="s">
        <v>788</v>
      </c>
      <c r="M458" t="s">
        <v>3955</v>
      </c>
      <c r="N458" t="s">
        <v>542</v>
      </c>
      <c r="O458" t="s">
        <v>13535</v>
      </c>
      <c r="P458">
        <v>26668851</v>
      </c>
      <c r="Q458">
        <v>63586790</v>
      </c>
      <c r="R458" t="s">
        <v>9955</v>
      </c>
      <c r="S458">
        <v>63586790</v>
      </c>
      <c r="T458" t="s">
        <v>14525</v>
      </c>
      <c r="U458">
        <v>87100992</v>
      </c>
      <c r="V458" t="s">
        <v>32</v>
      </c>
      <c r="W458" t="s">
        <v>698</v>
      </c>
      <c r="X458" t="s">
        <v>16485</v>
      </c>
      <c r="Y458" t="s">
        <v>3957</v>
      </c>
    </row>
    <row r="459" spans="1:25" x14ac:dyDescent="0.25">
      <c r="A459" t="s">
        <v>3972</v>
      </c>
      <c r="B459" t="s">
        <v>1620</v>
      </c>
      <c r="C459" t="s">
        <v>3961</v>
      </c>
      <c r="D459" t="s">
        <v>788</v>
      </c>
      <c r="E459" t="s">
        <v>5</v>
      </c>
      <c r="F459" t="s">
        <v>208</v>
      </c>
      <c r="G459" t="s">
        <v>2</v>
      </c>
      <c r="H459" t="s">
        <v>3</v>
      </c>
      <c r="I459">
        <v>50102</v>
      </c>
      <c r="J459" t="s">
        <v>11441</v>
      </c>
      <c r="K459" t="s">
        <v>209</v>
      </c>
      <c r="L459" t="s">
        <v>788</v>
      </c>
      <c r="M459" t="s">
        <v>3961</v>
      </c>
      <c r="N459" t="s">
        <v>3961</v>
      </c>
      <c r="O459" t="s">
        <v>13535</v>
      </c>
      <c r="P459">
        <v>26910525</v>
      </c>
      <c r="Q459">
        <v>84147474</v>
      </c>
      <c r="R459" t="s">
        <v>7714</v>
      </c>
      <c r="S459">
        <v>84147474</v>
      </c>
      <c r="T459" t="s">
        <v>14525</v>
      </c>
      <c r="U459">
        <v>87100992</v>
      </c>
      <c r="V459" t="s">
        <v>32</v>
      </c>
      <c r="W459" t="s">
        <v>3971</v>
      </c>
      <c r="X459" t="s">
        <v>16486</v>
      </c>
      <c r="Y459" t="s">
        <v>3961</v>
      </c>
    </row>
    <row r="460" spans="1:25" x14ac:dyDescent="0.25">
      <c r="A460" t="s">
        <v>6212</v>
      </c>
      <c r="B460" t="s">
        <v>1625</v>
      </c>
      <c r="C460" t="s">
        <v>6401</v>
      </c>
      <c r="D460" t="s">
        <v>788</v>
      </c>
      <c r="E460" t="s">
        <v>3</v>
      </c>
      <c r="F460" t="s">
        <v>208</v>
      </c>
      <c r="G460" t="s">
        <v>2</v>
      </c>
      <c r="H460" t="s">
        <v>2</v>
      </c>
      <c r="I460">
        <v>50101</v>
      </c>
      <c r="J460" t="s">
        <v>11403</v>
      </c>
      <c r="K460" t="s">
        <v>209</v>
      </c>
      <c r="L460" t="s">
        <v>788</v>
      </c>
      <c r="M460" t="s">
        <v>788</v>
      </c>
      <c r="N460" t="s">
        <v>69</v>
      </c>
      <c r="O460" t="s">
        <v>13535</v>
      </c>
      <c r="P460">
        <v>26660797</v>
      </c>
      <c r="Q460">
        <v>83677806</v>
      </c>
      <c r="R460" t="s">
        <v>9961</v>
      </c>
      <c r="S460">
        <v>83677806</v>
      </c>
      <c r="T460" t="s">
        <v>14542</v>
      </c>
      <c r="U460">
        <v>85976933</v>
      </c>
      <c r="V460" t="s">
        <v>35</v>
      </c>
      <c r="W460" t="s">
        <v>12230</v>
      </c>
    </row>
    <row r="461" spans="1:25" x14ac:dyDescent="0.25">
      <c r="A461" t="s">
        <v>3944</v>
      </c>
      <c r="B461" t="s">
        <v>1626</v>
      </c>
      <c r="C461" t="s">
        <v>6402</v>
      </c>
      <c r="D461" t="s">
        <v>788</v>
      </c>
      <c r="E461" t="s">
        <v>3</v>
      </c>
      <c r="F461" t="s">
        <v>208</v>
      </c>
      <c r="G461" t="s">
        <v>2</v>
      </c>
      <c r="H461" t="s">
        <v>2</v>
      </c>
      <c r="I461">
        <v>50101</v>
      </c>
      <c r="J461" t="s">
        <v>11403</v>
      </c>
      <c r="K461" t="s">
        <v>209</v>
      </c>
      <c r="L461" t="s">
        <v>788</v>
      </c>
      <c r="M461" t="s">
        <v>788</v>
      </c>
      <c r="N461" t="s">
        <v>6402</v>
      </c>
      <c r="O461" t="s">
        <v>13535</v>
      </c>
      <c r="P461">
        <v>26664320</v>
      </c>
      <c r="Q461" t="s">
        <v>15386</v>
      </c>
      <c r="R461" t="s">
        <v>9954</v>
      </c>
      <c r="S461">
        <v>26664320</v>
      </c>
      <c r="T461" t="s">
        <v>14542</v>
      </c>
      <c r="U461">
        <v>26657732</v>
      </c>
      <c r="V461" t="s">
        <v>32</v>
      </c>
      <c r="W461" t="s">
        <v>2670</v>
      </c>
      <c r="X461" t="s">
        <v>16487</v>
      </c>
      <c r="Y461" t="s">
        <v>6402</v>
      </c>
    </row>
    <row r="462" spans="1:25" x14ac:dyDescent="0.25">
      <c r="A462" t="s">
        <v>3953</v>
      </c>
      <c r="B462" t="s">
        <v>1627</v>
      </c>
      <c r="C462" t="s">
        <v>3954</v>
      </c>
      <c r="D462" t="s">
        <v>788</v>
      </c>
      <c r="E462" t="s">
        <v>3</v>
      </c>
      <c r="F462" t="s">
        <v>208</v>
      </c>
      <c r="G462" t="s">
        <v>2</v>
      </c>
      <c r="H462" t="s">
        <v>5</v>
      </c>
      <c r="I462">
        <v>50104</v>
      </c>
      <c r="J462" t="s">
        <v>11533</v>
      </c>
      <c r="K462" t="s">
        <v>209</v>
      </c>
      <c r="L462" t="s">
        <v>788</v>
      </c>
      <c r="M462" t="s">
        <v>12935</v>
      </c>
      <c r="N462" t="s">
        <v>3954</v>
      </c>
      <c r="O462" t="s">
        <v>13535</v>
      </c>
      <c r="P462">
        <v>26670044</v>
      </c>
      <c r="Q462" t="s">
        <v>15386</v>
      </c>
      <c r="R462" t="s">
        <v>11032</v>
      </c>
      <c r="S462">
        <v>26670044</v>
      </c>
      <c r="T462" t="s">
        <v>14542</v>
      </c>
      <c r="U462">
        <v>85976933</v>
      </c>
      <c r="V462" t="s">
        <v>32</v>
      </c>
      <c r="W462" t="s">
        <v>487</v>
      </c>
      <c r="X462" t="s">
        <v>16488</v>
      </c>
      <c r="Y462" t="s">
        <v>3954</v>
      </c>
    </row>
    <row r="463" spans="1:25" x14ac:dyDescent="0.25">
      <c r="A463" t="s">
        <v>3952</v>
      </c>
      <c r="B463" t="s">
        <v>1632</v>
      </c>
      <c r="C463" t="s">
        <v>7598</v>
      </c>
      <c r="D463" t="s">
        <v>788</v>
      </c>
      <c r="E463" t="s">
        <v>3</v>
      </c>
      <c r="F463" t="s">
        <v>208</v>
      </c>
      <c r="G463" t="s">
        <v>2</v>
      </c>
      <c r="H463" t="s">
        <v>2</v>
      </c>
      <c r="I463">
        <v>50101</v>
      </c>
      <c r="J463" t="s">
        <v>11403</v>
      </c>
      <c r="K463" t="s">
        <v>209</v>
      </c>
      <c r="L463" t="s">
        <v>788</v>
      </c>
      <c r="M463" t="s">
        <v>788</v>
      </c>
      <c r="N463" t="s">
        <v>6402</v>
      </c>
      <c r="O463" t="s">
        <v>13535</v>
      </c>
      <c r="P463">
        <v>26660554</v>
      </c>
      <c r="Q463" t="s">
        <v>15386</v>
      </c>
      <c r="R463" t="s">
        <v>7471</v>
      </c>
      <c r="S463">
        <v>26660554</v>
      </c>
      <c r="T463" t="s">
        <v>14542</v>
      </c>
      <c r="U463">
        <v>85976933</v>
      </c>
      <c r="V463" t="s">
        <v>32</v>
      </c>
      <c r="W463" t="s">
        <v>485</v>
      </c>
      <c r="X463" t="s">
        <v>16489</v>
      </c>
      <c r="Y463" t="s">
        <v>7598</v>
      </c>
    </row>
    <row r="464" spans="1:25" x14ac:dyDescent="0.25">
      <c r="A464" t="s">
        <v>3941</v>
      </c>
      <c r="B464" t="s">
        <v>1635</v>
      </c>
      <c r="C464" t="s">
        <v>3942</v>
      </c>
      <c r="D464" t="s">
        <v>788</v>
      </c>
      <c r="E464" t="s">
        <v>5</v>
      </c>
      <c r="F464" t="s">
        <v>208</v>
      </c>
      <c r="G464" t="s">
        <v>2</v>
      </c>
      <c r="H464" t="s">
        <v>2</v>
      </c>
      <c r="I464">
        <v>50101</v>
      </c>
      <c r="J464" t="s">
        <v>11403</v>
      </c>
      <c r="K464" t="s">
        <v>209</v>
      </c>
      <c r="L464" t="s">
        <v>788</v>
      </c>
      <c r="M464" t="s">
        <v>788</v>
      </c>
      <c r="N464" t="s">
        <v>3942</v>
      </c>
      <c r="O464" t="s">
        <v>13535</v>
      </c>
      <c r="P464">
        <v>26660257</v>
      </c>
      <c r="Q464">
        <v>87307858</v>
      </c>
      <c r="R464" t="s">
        <v>3943</v>
      </c>
      <c r="S464">
        <v>87307858</v>
      </c>
      <c r="T464" t="s">
        <v>14525</v>
      </c>
      <c r="U464" t="s">
        <v>15473</v>
      </c>
      <c r="V464" t="s">
        <v>32</v>
      </c>
      <c r="W464" t="s">
        <v>3940</v>
      </c>
      <c r="X464" t="s">
        <v>16490</v>
      </c>
      <c r="Y464" t="s">
        <v>3942</v>
      </c>
    </row>
    <row r="465" spans="1:25" x14ac:dyDescent="0.25">
      <c r="A465" t="s">
        <v>6213</v>
      </c>
      <c r="B465" t="s">
        <v>1636</v>
      </c>
      <c r="C465" t="s">
        <v>6403</v>
      </c>
      <c r="D465" t="s">
        <v>788</v>
      </c>
      <c r="E465" t="s">
        <v>3</v>
      </c>
      <c r="F465" t="s">
        <v>208</v>
      </c>
      <c r="G465" t="s">
        <v>2</v>
      </c>
      <c r="H465" t="s">
        <v>2</v>
      </c>
      <c r="I465">
        <v>50101</v>
      </c>
      <c r="J465" t="s">
        <v>11403</v>
      </c>
      <c r="K465" t="s">
        <v>209</v>
      </c>
      <c r="L465" t="s">
        <v>788</v>
      </c>
      <c r="M465" t="s">
        <v>788</v>
      </c>
      <c r="N465" t="s">
        <v>1934</v>
      </c>
      <c r="O465" t="s">
        <v>13535</v>
      </c>
      <c r="P465">
        <v>26655044</v>
      </c>
      <c r="Q465" t="s">
        <v>15386</v>
      </c>
      <c r="R465" t="s">
        <v>14526</v>
      </c>
      <c r="S465">
        <v>26655044</v>
      </c>
      <c r="T465" t="s">
        <v>14542</v>
      </c>
      <c r="U465">
        <v>85976933</v>
      </c>
      <c r="V465" t="s">
        <v>35</v>
      </c>
      <c r="W465" t="s">
        <v>12230</v>
      </c>
    </row>
    <row r="466" spans="1:25" x14ac:dyDescent="0.25">
      <c r="A466" t="s">
        <v>3935</v>
      </c>
      <c r="B466" t="s">
        <v>1640</v>
      </c>
      <c r="C466" t="s">
        <v>12936</v>
      </c>
      <c r="D466" t="s">
        <v>788</v>
      </c>
      <c r="E466" t="s">
        <v>5</v>
      </c>
      <c r="F466" t="s">
        <v>208</v>
      </c>
      <c r="G466" t="s">
        <v>2</v>
      </c>
      <c r="H466" t="s">
        <v>2</v>
      </c>
      <c r="I466">
        <v>50101</v>
      </c>
      <c r="J466" t="s">
        <v>11403</v>
      </c>
      <c r="K466" t="s">
        <v>209</v>
      </c>
      <c r="L466" t="s">
        <v>788</v>
      </c>
      <c r="M466" t="s">
        <v>788</v>
      </c>
      <c r="N466" t="s">
        <v>10674</v>
      </c>
      <c r="O466" t="s">
        <v>13535</v>
      </c>
      <c r="P466">
        <v>26652471</v>
      </c>
      <c r="Q466">
        <v>26652471</v>
      </c>
      <c r="R466" t="s">
        <v>14527</v>
      </c>
      <c r="S466">
        <v>88594516</v>
      </c>
      <c r="T466" t="s">
        <v>14525</v>
      </c>
      <c r="U466" t="s">
        <v>15473</v>
      </c>
      <c r="V466" t="s">
        <v>32</v>
      </c>
      <c r="W466" t="s">
        <v>3934</v>
      </c>
      <c r="X466" t="s">
        <v>16491</v>
      </c>
      <c r="Y466" t="s">
        <v>12936</v>
      </c>
    </row>
    <row r="467" spans="1:25" x14ac:dyDescent="0.25">
      <c r="A467" t="s">
        <v>3936</v>
      </c>
      <c r="B467" t="s">
        <v>1642</v>
      </c>
      <c r="C467" t="s">
        <v>3415</v>
      </c>
      <c r="D467" t="s">
        <v>788</v>
      </c>
      <c r="E467" t="s">
        <v>3</v>
      </c>
      <c r="F467" t="s">
        <v>208</v>
      </c>
      <c r="G467" t="s">
        <v>2</v>
      </c>
      <c r="H467" t="s">
        <v>2</v>
      </c>
      <c r="I467">
        <v>50101</v>
      </c>
      <c r="J467" t="s">
        <v>11403</v>
      </c>
      <c r="K467" t="s">
        <v>209</v>
      </c>
      <c r="L467" t="s">
        <v>788</v>
      </c>
      <c r="M467" t="s">
        <v>788</v>
      </c>
      <c r="N467" t="s">
        <v>13766</v>
      </c>
      <c r="O467" t="s">
        <v>13535</v>
      </c>
      <c r="P467">
        <v>26660982</v>
      </c>
      <c r="Q467" t="s">
        <v>15386</v>
      </c>
      <c r="R467" t="s">
        <v>15474</v>
      </c>
      <c r="S467">
        <v>26660982</v>
      </c>
      <c r="T467" t="s">
        <v>14542</v>
      </c>
      <c r="U467">
        <v>85976933</v>
      </c>
      <c r="V467" t="s">
        <v>32</v>
      </c>
      <c r="W467" t="s">
        <v>3669</v>
      </c>
      <c r="X467" t="s">
        <v>16492</v>
      </c>
      <c r="Y467" t="s">
        <v>3415</v>
      </c>
    </row>
    <row r="468" spans="1:25" x14ac:dyDescent="0.25">
      <c r="A468" t="s">
        <v>3950</v>
      </c>
      <c r="B468" t="s">
        <v>1647</v>
      </c>
      <c r="C468" t="s">
        <v>3951</v>
      </c>
      <c r="D468" t="s">
        <v>788</v>
      </c>
      <c r="E468" t="s">
        <v>3</v>
      </c>
      <c r="F468" t="s">
        <v>208</v>
      </c>
      <c r="G468" t="s">
        <v>2</v>
      </c>
      <c r="H468" t="s">
        <v>2</v>
      </c>
      <c r="I468">
        <v>50101</v>
      </c>
      <c r="J468" t="s">
        <v>11403</v>
      </c>
      <c r="K468" t="s">
        <v>209</v>
      </c>
      <c r="L468" t="s">
        <v>788</v>
      </c>
      <c r="M468" t="s">
        <v>788</v>
      </c>
      <c r="N468" t="s">
        <v>3951</v>
      </c>
      <c r="O468" t="s">
        <v>13535</v>
      </c>
      <c r="P468">
        <v>88672483</v>
      </c>
      <c r="Q468" t="s">
        <v>15386</v>
      </c>
      <c r="R468" t="s">
        <v>8680</v>
      </c>
      <c r="S468">
        <v>88672483</v>
      </c>
      <c r="T468" t="s">
        <v>14542</v>
      </c>
      <c r="U468">
        <v>26657743</v>
      </c>
      <c r="V468" t="s">
        <v>32</v>
      </c>
      <c r="W468" t="s">
        <v>3949</v>
      </c>
      <c r="X468" t="s">
        <v>16493</v>
      </c>
      <c r="Y468" t="s">
        <v>3951</v>
      </c>
    </row>
    <row r="469" spans="1:25" x14ac:dyDescent="0.25">
      <c r="A469" t="s">
        <v>3991</v>
      </c>
      <c r="B469" t="s">
        <v>1648</v>
      </c>
      <c r="C469" t="s">
        <v>7599</v>
      </c>
      <c r="D469" t="s">
        <v>788</v>
      </c>
      <c r="E469" t="s">
        <v>4</v>
      </c>
      <c r="F469" t="s">
        <v>208</v>
      </c>
      <c r="G469" t="s">
        <v>5</v>
      </c>
      <c r="H469" t="s">
        <v>2</v>
      </c>
      <c r="I469">
        <v>50401</v>
      </c>
      <c r="J469" t="s">
        <v>11413</v>
      </c>
      <c r="K469" t="s">
        <v>209</v>
      </c>
      <c r="L469" t="s">
        <v>12937</v>
      </c>
      <c r="M469" t="s">
        <v>12937</v>
      </c>
      <c r="N469" t="s">
        <v>10578</v>
      </c>
      <c r="O469" t="s">
        <v>13535</v>
      </c>
      <c r="P469">
        <v>26711101</v>
      </c>
      <c r="Q469">
        <v>40803362</v>
      </c>
      <c r="R469" t="s">
        <v>11852</v>
      </c>
      <c r="S469">
        <v>70245702</v>
      </c>
      <c r="T469" t="s">
        <v>13767</v>
      </c>
      <c r="U469">
        <v>26711140</v>
      </c>
      <c r="V469" t="s">
        <v>32</v>
      </c>
      <c r="W469" t="s">
        <v>3916</v>
      </c>
      <c r="X469" t="s">
        <v>16494</v>
      </c>
      <c r="Y469" t="s">
        <v>7599</v>
      </c>
    </row>
    <row r="470" spans="1:25" x14ac:dyDescent="0.25">
      <c r="A470" t="s">
        <v>3983</v>
      </c>
      <c r="B470" t="s">
        <v>1652</v>
      </c>
      <c r="C470" t="s">
        <v>12938</v>
      </c>
      <c r="D470" t="s">
        <v>788</v>
      </c>
      <c r="E470" t="s">
        <v>4</v>
      </c>
      <c r="F470" t="s">
        <v>208</v>
      </c>
      <c r="G470" t="s">
        <v>5</v>
      </c>
      <c r="H470" t="s">
        <v>3</v>
      </c>
      <c r="I470">
        <v>50402</v>
      </c>
      <c r="J470" t="s">
        <v>14362</v>
      </c>
      <c r="K470" t="s">
        <v>209</v>
      </c>
      <c r="L470" t="s">
        <v>12937</v>
      </c>
      <c r="M470" t="s">
        <v>10579</v>
      </c>
      <c r="N470" t="s">
        <v>10579</v>
      </c>
      <c r="O470" t="s">
        <v>13535</v>
      </c>
      <c r="P470">
        <v>26730119</v>
      </c>
      <c r="Q470" t="s">
        <v>15386</v>
      </c>
      <c r="R470" t="s">
        <v>11001</v>
      </c>
      <c r="S470">
        <v>26730119</v>
      </c>
      <c r="T470" t="s">
        <v>13767</v>
      </c>
      <c r="U470">
        <v>26711140</v>
      </c>
      <c r="V470" t="s">
        <v>32</v>
      </c>
      <c r="W470" t="s">
        <v>6723</v>
      </c>
      <c r="X470" t="s">
        <v>16495</v>
      </c>
      <c r="Y470" t="s">
        <v>12938</v>
      </c>
    </row>
    <row r="471" spans="1:25" x14ac:dyDescent="0.25">
      <c r="A471" t="s">
        <v>4030</v>
      </c>
      <c r="B471" t="s">
        <v>1659</v>
      </c>
      <c r="C471" t="s">
        <v>4031</v>
      </c>
      <c r="D471" t="s">
        <v>4010</v>
      </c>
      <c r="E471" t="s">
        <v>2</v>
      </c>
      <c r="F471" t="s">
        <v>208</v>
      </c>
      <c r="G471" t="s">
        <v>3</v>
      </c>
      <c r="H471" t="s">
        <v>2</v>
      </c>
      <c r="I471">
        <v>50201</v>
      </c>
      <c r="J471" t="s">
        <v>11406</v>
      </c>
      <c r="K471" t="s">
        <v>209</v>
      </c>
      <c r="L471" t="s">
        <v>4010</v>
      </c>
      <c r="M471" t="s">
        <v>4010</v>
      </c>
      <c r="N471" t="s">
        <v>10580</v>
      </c>
      <c r="O471" t="s">
        <v>13535</v>
      </c>
      <c r="P471">
        <v>26855329</v>
      </c>
      <c r="Q471">
        <v>26853165</v>
      </c>
      <c r="R471" t="s">
        <v>4182</v>
      </c>
      <c r="S471">
        <v>26855329</v>
      </c>
      <c r="T471" t="s">
        <v>14528</v>
      </c>
      <c r="U471">
        <v>26867009</v>
      </c>
      <c r="V471" t="s">
        <v>32</v>
      </c>
      <c r="W471" t="s">
        <v>480</v>
      </c>
      <c r="X471" t="s">
        <v>16496</v>
      </c>
      <c r="Y471" t="s">
        <v>4031</v>
      </c>
    </row>
    <row r="472" spans="1:25" x14ac:dyDescent="0.25">
      <c r="A472" t="s">
        <v>4026</v>
      </c>
      <c r="B472" t="s">
        <v>1663</v>
      </c>
      <c r="C472" t="s">
        <v>828</v>
      </c>
      <c r="D472" t="s">
        <v>4010</v>
      </c>
      <c r="E472" t="s">
        <v>2</v>
      </c>
      <c r="F472" t="s">
        <v>208</v>
      </c>
      <c r="G472" t="s">
        <v>3</v>
      </c>
      <c r="H472" t="s">
        <v>2</v>
      </c>
      <c r="I472">
        <v>50201</v>
      </c>
      <c r="J472" t="s">
        <v>11406</v>
      </c>
      <c r="K472" t="s">
        <v>209</v>
      </c>
      <c r="L472" t="s">
        <v>4010</v>
      </c>
      <c r="M472" t="s">
        <v>4010</v>
      </c>
      <c r="N472" t="s">
        <v>828</v>
      </c>
      <c r="O472" t="s">
        <v>13535</v>
      </c>
      <c r="P472">
        <v>26866214</v>
      </c>
      <c r="Q472" t="s">
        <v>15386</v>
      </c>
      <c r="R472" t="s">
        <v>8685</v>
      </c>
      <c r="S472">
        <v>83851297</v>
      </c>
      <c r="T472" t="s">
        <v>14528</v>
      </c>
      <c r="U472">
        <v>88160059</v>
      </c>
      <c r="V472" t="s">
        <v>32</v>
      </c>
      <c r="W472" t="s">
        <v>4025</v>
      </c>
      <c r="X472" t="s">
        <v>16497</v>
      </c>
      <c r="Y472" t="s">
        <v>828</v>
      </c>
    </row>
    <row r="473" spans="1:25" x14ac:dyDescent="0.25">
      <c r="A473" t="s">
        <v>4028</v>
      </c>
      <c r="B473" t="s">
        <v>1667</v>
      </c>
      <c r="C473" t="s">
        <v>4029</v>
      </c>
      <c r="D473" t="s">
        <v>4010</v>
      </c>
      <c r="E473" t="s">
        <v>2</v>
      </c>
      <c r="F473" t="s">
        <v>208</v>
      </c>
      <c r="G473" t="s">
        <v>3</v>
      </c>
      <c r="H473" t="s">
        <v>2</v>
      </c>
      <c r="I473">
        <v>50201</v>
      </c>
      <c r="J473" t="s">
        <v>11406</v>
      </c>
      <c r="K473" t="s">
        <v>209</v>
      </c>
      <c r="L473" t="s">
        <v>4010</v>
      </c>
      <c r="M473" t="s">
        <v>4010</v>
      </c>
      <c r="N473" t="s">
        <v>316</v>
      </c>
      <c r="O473" t="s">
        <v>13535</v>
      </c>
      <c r="P473">
        <v>26864933</v>
      </c>
      <c r="Q473" t="s">
        <v>15386</v>
      </c>
      <c r="R473" t="s">
        <v>15475</v>
      </c>
      <c r="S473">
        <v>88246930</v>
      </c>
      <c r="T473" t="s">
        <v>14528</v>
      </c>
      <c r="U473">
        <v>26867009</v>
      </c>
      <c r="V473" t="s">
        <v>32</v>
      </c>
      <c r="W473" t="s">
        <v>4027</v>
      </c>
      <c r="X473" t="s">
        <v>16498</v>
      </c>
      <c r="Y473" t="s">
        <v>4029</v>
      </c>
    </row>
    <row r="474" spans="1:25" x14ac:dyDescent="0.25">
      <c r="A474" t="s">
        <v>4071</v>
      </c>
      <c r="B474" t="s">
        <v>1671</v>
      </c>
      <c r="C474" t="s">
        <v>4072</v>
      </c>
      <c r="D474" t="s">
        <v>4010</v>
      </c>
      <c r="E474" t="s">
        <v>4</v>
      </c>
      <c r="F474" t="s">
        <v>208</v>
      </c>
      <c r="G474" t="s">
        <v>3</v>
      </c>
      <c r="H474" t="s">
        <v>3</v>
      </c>
      <c r="I474">
        <v>50202</v>
      </c>
      <c r="J474" t="s">
        <v>12700</v>
      </c>
      <c r="K474" t="s">
        <v>209</v>
      </c>
      <c r="L474" t="s">
        <v>4010</v>
      </c>
      <c r="M474" t="s">
        <v>12939</v>
      </c>
      <c r="N474" t="s">
        <v>10581</v>
      </c>
      <c r="O474" t="s">
        <v>13535</v>
      </c>
      <c r="P474">
        <v>26591055</v>
      </c>
      <c r="Q474">
        <v>26591055</v>
      </c>
      <c r="R474" t="s">
        <v>7762</v>
      </c>
      <c r="S474">
        <v>88142377</v>
      </c>
      <c r="T474" t="s">
        <v>14529</v>
      </c>
      <c r="U474">
        <v>88879780</v>
      </c>
      <c r="V474" t="s">
        <v>32</v>
      </c>
      <c r="W474" t="s">
        <v>1387</v>
      </c>
      <c r="X474" t="s">
        <v>16499</v>
      </c>
      <c r="Y474" t="s">
        <v>4072</v>
      </c>
    </row>
    <row r="475" spans="1:25" x14ac:dyDescent="0.25">
      <c r="A475" t="s">
        <v>8569</v>
      </c>
      <c r="B475" t="s">
        <v>1672</v>
      </c>
      <c r="C475" t="s">
        <v>4127</v>
      </c>
      <c r="D475" t="s">
        <v>4010</v>
      </c>
      <c r="E475" t="s">
        <v>6</v>
      </c>
      <c r="F475" t="s">
        <v>208</v>
      </c>
      <c r="G475" t="s">
        <v>15</v>
      </c>
      <c r="H475" t="s">
        <v>2</v>
      </c>
      <c r="I475">
        <v>51101</v>
      </c>
      <c r="J475" t="s">
        <v>11438</v>
      </c>
      <c r="K475" t="s">
        <v>209</v>
      </c>
      <c r="L475" t="s">
        <v>4110</v>
      </c>
      <c r="M475" t="s">
        <v>4110</v>
      </c>
      <c r="N475" t="s">
        <v>4110</v>
      </c>
      <c r="O475" t="s">
        <v>13535</v>
      </c>
      <c r="P475">
        <v>62183868</v>
      </c>
      <c r="Q475" t="s">
        <v>15386</v>
      </c>
      <c r="R475" t="s">
        <v>4165</v>
      </c>
      <c r="S475">
        <v>83334876</v>
      </c>
      <c r="T475" t="s">
        <v>15476</v>
      </c>
      <c r="U475">
        <v>63790353</v>
      </c>
      <c r="V475" t="s">
        <v>32</v>
      </c>
      <c r="W475" t="s">
        <v>6724</v>
      </c>
      <c r="X475" t="s">
        <v>16500</v>
      </c>
      <c r="Y475" t="s">
        <v>4127</v>
      </c>
    </row>
    <row r="476" spans="1:25" x14ac:dyDescent="0.25">
      <c r="A476" t="s">
        <v>4166</v>
      </c>
      <c r="B476" t="s">
        <v>1676</v>
      </c>
      <c r="C476" t="s">
        <v>4167</v>
      </c>
      <c r="D476" t="s">
        <v>4010</v>
      </c>
      <c r="E476" t="s">
        <v>7</v>
      </c>
      <c r="F476" t="s">
        <v>208</v>
      </c>
      <c r="G476" t="s">
        <v>3</v>
      </c>
      <c r="H476" t="s">
        <v>7</v>
      </c>
      <c r="I476">
        <v>50206</v>
      </c>
      <c r="J476" t="s">
        <v>11595</v>
      </c>
      <c r="K476" t="s">
        <v>209</v>
      </c>
      <c r="L476" t="s">
        <v>4010</v>
      </c>
      <c r="M476" t="s">
        <v>11345</v>
      </c>
      <c r="N476" t="s">
        <v>10582</v>
      </c>
      <c r="O476" t="s">
        <v>13535</v>
      </c>
      <c r="P476">
        <v>22155261</v>
      </c>
      <c r="Q476" t="s">
        <v>15386</v>
      </c>
      <c r="R476" t="s">
        <v>14802</v>
      </c>
      <c r="S476">
        <v>83320741</v>
      </c>
      <c r="T476" t="s">
        <v>14530</v>
      </c>
      <c r="U476">
        <v>26855230</v>
      </c>
      <c r="V476" t="s">
        <v>32</v>
      </c>
      <c r="W476" t="s">
        <v>6725</v>
      </c>
      <c r="X476" t="s">
        <v>16501</v>
      </c>
      <c r="Y476" t="s">
        <v>4167</v>
      </c>
    </row>
    <row r="477" spans="1:25" x14ac:dyDescent="0.25">
      <c r="A477" t="s">
        <v>4181</v>
      </c>
      <c r="B477" t="s">
        <v>1679</v>
      </c>
      <c r="C477" t="s">
        <v>12940</v>
      </c>
      <c r="D477" t="s">
        <v>4010</v>
      </c>
      <c r="E477" t="s">
        <v>8</v>
      </c>
      <c r="F477" t="s">
        <v>208</v>
      </c>
      <c r="G477" t="s">
        <v>11</v>
      </c>
      <c r="H477" t="s">
        <v>2</v>
      </c>
      <c r="I477">
        <v>50901</v>
      </c>
      <c r="J477" t="s">
        <v>11432</v>
      </c>
      <c r="K477" t="s">
        <v>209</v>
      </c>
      <c r="L477" t="s">
        <v>4134</v>
      </c>
      <c r="M477" t="s">
        <v>12941</v>
      </c>
      <c r="N477" t="s">
        <v>10583</v>
      </c>
      <c r="O477" t="s">
        <v>13535</v>
      </c>
      <c r="P477">
        <v>83770478</v>
      </c>
      <c r="Q477" t="s">
        <v>15386</v>
      </c>
      <c r="R477" t="s">
        <v>14062</v>
      </c>
      <c r="S477">
        <v>83770478</v>
      </c>
      <c r="T477" t="s">
        <v>14531</v>
      </c>
      <c r="U477">
        <v>88495890</v>
      </c>
      <c r="V477" t="s">
        <v>32</v>
      </c>
      <c r="W477" t="s">
        <v>4082</v>
      </c>
      <c r="X477" t="s">
        <v>16502</v>
      </c>
      <c r="Y477" t="s">
        <v>12940</v>
      </c>
    </row>
    <row r="478" spans="1:25" x14ac:dyDescent="0.25">
      <c r="A478" t="s">
        <v>4179</v>
      </c>
      <c r="B478" t="s">
        <v>1681</v>
      </c>
      <c r="C478" t="s">
        <v>4180</v>
      </c>
      <c r="D478" t="s">
        <v>4010</v>
      </c>
      <c r="E478" t="s">
        <v>8</v>
      </c>
      <c r="F478" t="s">
        <v>208</v>
      </c>
      <c r="G478" t="s">
        <v>11</v>
      </c>
      <c r="H478" t="s">
        <v>3</v>
      </c>
      <c r="I478">
        <v>50902</v>
      </c>
      <c r="J478" t="s">
        <v>11466</v>
      </c>
      <c r="K478" t="s">
        <v>209</v>
      </c>
      <c r="L478" t="s">
        <v>4134</v>
      </c>
      <c r="M478" t="s">
        <v>1923</v>
      </c>
      <c r="N478" t="s">
        <v>1923</v>
      </c>
      <c r="O478" t="s">
        <v>13535</v>
      </c>
      <c r="P478">
        <v>26575434</v>
      </c>
      <c r="Q478" t="s">
        <v>15386</v>
      </c>
      <c r="R478" t="s">
        <v>13355</v>
      </c>
      <c r="S478">
        <v>26545434</v>
      </c>
      <c r="T478" t="s">
        <v>14531</v>
      </c>
      <c r="U478">
        <v>88495890</v>
      </c>
      <c r="V478" t="s">
        <v>32</v>
      </c>
      <c r="W478" t="s">
        <v>2715</v>
      </c>
      <c r="X478" t="s">
        <v>16503</v>
      </c>
      <c r="Y478" t="s">
        <v>4180</v>
      </c>
    </row>
    <row r="479" spans="1:25" x14ac:dyDescent="0.25">
      <c r="A479" t="s">
        <v>4242</v>
      </c>
      <c r="B479" t="s">
        <v>1682</v>
      </c>
      <c r="C479" t="s">
        <v>7929</v>
      </c>
      <c r="D479" t="s">
        <v>207</v>
      </c>
      <c r="E479" t="s">
        <v>8</v>
      </c>
      <c r="F479" t="s">
        <v>208</v>
      </c>
      <c r="G479" t="s">
        <v>4</v>
      </c>
      <c r="H479" t="s">
        <v>8</v>
      </c>
      <c r="I479">
        <v>50307</v>
      </c>
      <c r="J479" t="s">
        <v>12825</v>
      </c>
      <c r="K479" t="s">
        <v>209</v>
      </c>
      <c r="L479" t="s">
        <v>207</v>
      </c>
      <c r="M479" t="s">
        <v>4223</v>
      </c>
      <c r="N479" t="s">
        <v>3605</v>
      </c>
      <c r="O479" t="s">
        <v>13535</v>
      </c>
      <c r="P479">
        <v>40801763</v>
      </c>
      <c r="Q479" t="s">
        <v>15386</v>
      </c>
      <c r="R479" t="s">
        <v>11861</v>
      </c>
      <c r="S479">
        <v>89980135</v>
      </c>
      <c r="T479" t="s">
        <v>14532</v>
      </c>
      <c r="U479">
        <v>26801211</v>
      </c>
      <c r="V479" t="s">
        <v>32</v>
      </c>
      <c r="W479" t="s">
        <v>1058</v>
      </c>
      <c r="X479" t="s">
        <v>16504</v>
      </c>
      <c r="Y479" t="s">
        <v>7929</v>
      </c>
    </row>
    <row r="480" spans="1:25" x14ac:dyDescent="0.25">
      <c r="A480" t="s">
        <v>4236</v>
      </c>
      <c r="B480" t="s">
        <v>1684</v>
      </c>
      <c r="C480" t="s">
        <v>7928</v>
      </c>
      <c r="D480" t="s">
        <v>207</v>
      </c>
      <c r="E480" t="s">
        <v>2</v>
      </c>
      <c r="F480" t="s">
        <v>208</v>
      </c>
      <c r="G480" t="s">
        <v>4</v>
      </c>
      <c r="H480" t="s">
        <v>2</v>
      </c>
      <c r="I480">
        <v>50301</v>
      </c>
      <c r="J480" t="s">
        <v>11409</v>
      </c>
      <c r="K480" t="s">
        <v>209</v>
      </c>
      <c r="L480" t="s">
        <v>207</v>
      </c>
      <c r="M480" t="s">
        <v>207</v>
      </c>
      <c r="N480" t="s">
        <v>10584</v>
      </c>
      <c r="O480" t="s">
        <v>13535</v>
      </c>
      <c r="P480">
        <v>26806519</v>
      </c>
      <c r="Q480" t="s">
        <v>15386</v>
      </c>
      <c r="R480" t="s">
        <v>14533</v>
      </c>
      <c r="S480">
        <v>26806519</v>
      </c>
      <c r="T480" t="s">
        <v>14534</v>
      </c>
      <c r="U480">
        <v>26801666</v>
      </c>
      <c r="V480" t="s">
        <v>32</v>
      </c>
      <c r="W480" t="s">
        <v>4235</v>
      </c>
      <c r="X480" t="s">
        <v>16505</v>
      </c>
      <c r="Y480" t="s">
        <v>7928</v>
      </c>
    </row>
    <row r="481" spans="1:25" x14ac:dyDescent="0.25">
      <c r="A481" t="s">
        <v>6214</v>
      </c>
      <c r="B481" t="s">
        <v>1686</v>
      </c>
      <c r="C481" t="s">
        <v>7836</v>
      </c>
      <c r="D481" t="s">
        <v>207</v>
      </c>
      <c r="E481" t="s">
        <v>2</v>
      </c>
      <c r="F481" t="s">
        <v>208</v>
      </c>
      <c r="G481" t="s">
        <v>4</v>
      </c>
      <c r="H481" t="s">
        <v>2</v>
      </c>
      <c r="I481">
        <v>50301</v>
      </c>
      <c r="J481" t="s">
        <v>11409</v>
      </c>
      <c r="K481" t="s">
        <v>209</v>
      </c>
      <c r="L481" t="s">
        <v>207</v>
      </c>
      <c r="M481" t="s">
        <v>207</v>
      </c>
      <c r="N481" t="s">
        <v>207</v>
      </c>
      <c r="O481" t="s">
        <v>13535</v>
      </c>
      <c r="P481">
        <v>26806161</v>
      </c>
      <c r="Q481">
        <v>26806161</v>
      </c>
      <c r="R481" t="s">
        <v>7837</v>
      </c>
      <c r="S481">
        <v>87209233</v>
      </c>
      <c r="T481" t="s">
        <v>14534</v>
      </c>
      <c r="U481">
        <v>21004099</v>
      </c>
      <c r="V481" t="s">
        <v>35</v>
      </c>
      <c r="W481" t="s">
        <v>12230</v>
      </c>
    </row>
    <row r="482" spans="1:25" x14ac:dyDescent="0.25">
      <c r="A482" t="s">
        <v>4248</v>
      </c>
      <c r="B482" t="s">
        <v>1691</v>
      </c>
      <c r="C482" t="s">
        <v>4249</v>
      </c>
      <c r="D482" t="s">
        <v>207</v>
      </c>
      <c r="E482" t="s">
        <v>3</v>
      </c>
      <c r="F482" t="s">
        <v>208</v>
      </c>
      <c r="G482" t="s">
        <v>4</v>
      </c>
      <c r="H482" t="s">
        <v>4</v>
      </c>
      <c r="I482">
        <v>50303</v>
      </c>
      <c r="J482" t="s">
        <v>11489</v>
      </c>
      <c r="K482" t="s">
        <v>209</v>
      </c>
      <c r="L482" t="s">
        <v>207</v>
      </c>
      <c r="M482" t="s">
        <v>12942</v>
      </c>
      <c r="N482" t="s">
        <v>4249</v>
      </c>
      <c r="O482" t="s">
        <v>13535</v>
      </c>
      <c r="P482">
        <v>26580935</v>
      </c>
      <c r="Q482">
        <v>26580803</v>
      </c>
      <c r="R482" t="s">
        <v>15477</v>
      </c>
      <c r="S482">
        <v>88368315</v>
      </c>
      <c r="T482" t="s">
        <v>14536</v>
      </c>
      <c r="U482">
        <v>83769266</v>
      </c>
      <c r="V482" t="s">
        <v>32</v>
      </c>
      <c r="W482" t="s">
        <v>4247</v>
      </c>
      <c r="X482" t="s">
        <v>16506</v>
      </c>
      <c r="Y482" t="s">
        <v>4249</v>
      </c>
    </row>
    <row r="483" spans="1:25" x14ac:dyDescent="0.25">
      <c r="A483" t="s">
        <v>4283</v>
      </c>
      <c r="B483" t="s">
        <v>1692</v>
      </c>
      <c r="C483" t="s">
        <v>4284</v>
      </c>
      <c r="D483" t="s">
        <v>207</v>
      </c>
      <c r="E483" t="s">
        <v>4</v>
      </c>
      <c r="F483" t="s">
        <v>208</v>
      </c>
      <c r="G483" t="s">
        <v>4</v>
      </c>
      <c r="H483" t="s">
        <v>6</v>
      </c>
      <c r="I483">
        <v>50305</v>
      </c>
      <c r="J483" t="s">
        <v>11584</v>
      </c>
      <c r="K483" t="s">
        <v>209</v>
      </c>
      <c r="L483" t="s">
        <v>207</v>
      </c>
      <c r="M483" t="s">
        <v>4284</v>
      </c>
      <c r="N483" t="s">
        <v>4284</v>
      </c>
      <c r="O483" t="s">
        <v>13535</v>
      </c>
      <c r="P483">
        <v>26750080</v>
      </c>
      <c r="Q483">
        <v>26750080</v>
      </c>
      <c r="R483" t="s">
        <v>12435</v>
      </c>
      <c r="S483">
        <v>84789004</v>
      </c>
      <c r="T483" t="s">
        <v>14535</v>
      </c>
      <c r="U483">
        <v>88891839</v>
      </c>
      <c r="V483" t="s">
        <v>32</v>
      </c>
      <c r="W483" t="s">
        <v>1537</v>
      </c>
      <c r="X483" t="s">
        <v>16507</v>
      </c>
      <c r="Y483" t="s">
        <v>4284</v>
      </c>
    </row>
    <row r="484" spans="1:25" x14ac:dyDescent="0.25">
      <c r="A484" t="s">
        <v>4325</v>
      </c>
      <c r="B484" t="s">
        <v>1693</v>
      </c>
      <c r="C484" t="s">
        <v>7935</v>
      </c>
      <c r="D484" t="s">
        <v>207</v>
      </c>
      <c r="E484" t="s">
        <v>7</v>
      </c>
      <c r="F484" t="s">
        <v>208</v>
      </c>
      <c r="G484" t="s">
        <v>6</v>
      </c>
      <c r="H484" t="s">
        <v>3</v>
      </c>
      <c r="I484">
        <v>50502</v>
      </c>
      <c r="J484" t="s">
        <v>11452</v>
      </c>
      <c r="K484" t="s">
        <v>209</v>
      </c>
      <c r="L484" t="s">
        <v>12943</v>
      </c>
      <c r="M484" t="s">
        <v>1743</v>
      </c>
      <c r="N484" t="s">
        <v>10585</v>
      </c>
      <c r="O484" t="s">
        <v>13535</v>
      </c>
      <c r="P484">
        <v>26670254</v>
      </c>
      <c r="Q484" t="s">
        <v>15386</v>
      </c>
      <c r="R484" t="s">
        <v>15478</v>
      </c>
      <c r="S484">
        <v>63470188</v>
      </c>
      <c r="T484" t="s">
        <v>8683</v>
      </c>
      <c r="U484">
        <v>83909628</v>
      </c>
      <c r="V484" t="s">
        <v>32</v>
      </c>
      <c r="W484" t="s">
        <v>2478</v>
      </c>
      <c r="X484" t="s">
        <v>16508</v>
      </c>
      <c r="Y484" t="s">
        <v>7935</v>
      </c>
    </row>
    <row r="485" spans="1:25" x14ac:dyDescent="0.25">
      <c r="A485" t="s">
        <v>4327</v>
      </c>
      <c r="B485" t="s">
        <v>1159</v>
      </c>
      <c r="C485" t="s">
        <v>3626</v>
      </c>
      <c r="D485" t="s">
        <v>207</v>
      </c>
      <c r="E485" t="s">
        <v>6</v>
      </c>
      <c r="F485" t="s">
        <v>208</v>
      </c>
      <c r="G485" t="s">
        <v>6</v>
      </c>
      <c r="H485" t="s">
        <v>5</v>
      </c>
      <c r="I485">
        <v>50504</v>
      </c>
      <c r="J485" t="s">
        <v>12792</v>
      </c>
      <c r="K485" t="s">
        <v>209</v>
      </c>
      <c r="L485" t="s">
        <v>12943</v>
      </c>
      <c r="M485" t="s">
        <v>3626</v>
      </c>
      <c r="N485" t="s">
        <v>3626</v>
      </c>
      <c r="O485" t="s">
        <v>13535</v>
      </c>
      <c r="P485">
        <v>26511232</v>
      </c>
      <c r="Q485">
        <v>26511232</v>
      </c>
      <c r="R485" t="s">
        <v>8682</v>
      </c>
      <c r="S485">
        <v>60406003</v>
      </c>
      <c r="T485" t="s">
        <v>15479</v>
      </c>
      <c r="U485">
        <v>88359553</v>
      </c>
      <c r="V485" t="s">
        <v>32</v>
      </c>
      <c r="W485" t="s">
        <v>4326</v>
      </c>
      <c r="X485" t="s">
        <v>16509</v>
      </c>
      <c r="Y485" t="s">
        <v>3626</v>
      </c>
    </row>
    <row r="486" spans="1:25" x14ac:dyDescent="0.25">
      <c r="A486" t="s">
        <v>6215</v>
      </c>
      <c r="B486" t="s">
        <v>1148</v>
      </c>
      <c r="C486" t="s">
        <v>6404</v>
      </c>
      <c r="D486" t="s">
        <v>207</v>
      </c>
      <c r="E486" t="s">
        <v>6</v>
      </c>
      <c r="F486" t="s">
        <v>208</v>
      </c>
      <c r="G486" t="s">
        <v>6</v>
      </c>
      <c r="H486" t="s">
        <v>2</v>
      </c>
      <c r="I486">
        <v>50501</v>
      </c>
      <c r="J486" t="s">
        <v>11419</v>
      </c>
      <c r="K486" t="s">
        <v>209</v>
      </c>
      <c r="L486" t="s">
        <v>12943</v>
      </c>
      <c r="M486" t="s">
        <v>1772</v>
      </c>
      <c r="N486" t="s">
        <v>1772</v>
      </c>
      <c r="O486" t="s">
        <v>13535</v>
      </c>
      <c r="P486">
        <v>26889522</v>
      </c>
      <c r="Q486">
        <v>26889522</v>
      </c>
      <c r="R486" t="s">
        <v>14537</v>
      </c>
      <c r="S486">
        <v>26889522</v>
      </c>
      <c r="T486" t="s">
        <v>15479</v>
      </c>
      <c r="U486">
        <v>88359553</v>
      </c>
      <c r="V486" t="s">
        <v>35</v>
      </c>
      <c r="W486" t="s">
        <v>12230</v>
      </c>
    </row>
    <row r="487" spans="1:25" x14ac:dyDescent="0.25">
      <c r="A487" t="s">
        <v>4329</v>
      </c>
      <c r="B487" t="s">
        <v>1151</v>
      </c>
      <c r="C487" t="s">
        <v>1858</v>
      </c>
      <c r="D487" t="s">
        <v>207</v>
      </c>
      <c r="E487" t="s">
        <v>7</v>
      </c>
      <c r="F487" t="s">
        <v>208</v>
      </c>
      <c r="G487" t="s">
        <v>6</v>
      </c>
      <c r="H487" t="s">
        <v>4</v>
      </c>
      <c r="I487">
        <v>50503</v>
      </c>
      <c r="J487" t="s">
        <v>11503</v>
      </c>
      <c r="K487" t="s">
        <v>209</v>
      </c>
      <c r="L487" t="s">
        <v>12943</v>
      </c>
      <c r="M487" t="s">
        <v>10202</v>
      </c>
      <c r="N487" t="s">
        <v>10586</v>
      </c>
      <c r="O487" t="s">
        <v>13535</v>
      </c>
      <c r="P487">
        <v>26700491</v>
      </c>
      <c r="Q487">
        <v>26700491</v>
      </c>
      <c r="R487" t="s">
        <v>13770</v>
      </c>
      <c r="S487">
        <v>26700491</v>
      </c>
      <c r="T487" t="s">
        <v>8683</v>
      </c>
      <c r="U487">
        <v>26678291</v>
      </c>
      <c r="V487" t="s">
        <v>32</v>
      </c>
      <c r="W487" t="s">
        <v>6726</v>
      </c>
      <c r="X487" t="s">
        <v>16510</v>
      </c>
      <c r="Y487" t="s">
        <v>1858</v>
      </c>
    </row>
    <row r="488" spans="1:25" x14ac:dyDescent="0.25">
      <c r="A488" t="s">
        <v>4314</v>
      </c>
      <c r="B488" t="s">
        <v>1155</v>
      </c>
      <c r="C488" t="s">
        <v>71</v>
      </c>
      <c r="D488" t="s">
        <v>207</v>
      </c>
      <c r="E488" t="s">
        <v>6</v>
      </c>
      <c r="F488" t="s">
        <v>208</v>
      </c>
      <c r="G488" t="s">
        <v>6</v>
      </c>
      <c r="H488" t="s">
        <v>5</v>
      </c>
      <c r="I488">
        <v>50504</v>
      </c>
      <c r="J488" t="s">
        <v>12792</v>
      </c>
      <c r="K488" t="s">
        <v>209</v>
      </c>
      <c r="L488" t="s">
        <v>12943</v>
      </c>
      <c r="M488" t="s">
        <v>3626</v>
      </c>
      <c r="N488" t="s">
        <v>296</v>
      </c>
      <c r="O488" t="s">
        <v>13535</v>
      </c>
      <c r="P488">
        <v>26511256</v>
      </c>
      <c r="Q488">
        <v>26511256</v>
      </c>
      <c r="R488" t="s">
        <v>11858</v>
      </c>
      <c r="S488">
        <v>26511256</v>
      </c>
      <c r="T488" t="s">
        <v>15479</v>
      </c>
      <c r="U488">
        <v>26886206</v>
      </c>
      <c r="V488" t="s">
        <v>32</v>
      </c>
      <c r="W488" t="s">
        <v>2978</v>
      </c>
      <c r="X488" t="s">
        <v>16511</v>
      </c>
      <c r="Y488" t="s">
        <v>71</v>
      </c>
    </row>
    <row r="489" spans="1:25" x14ac:dyDescent="0.25">
      <c r="A489" t="s">
        <v>4330</v>
      </c>
      <c r="B489" t="s">
        <v>1173</v>
      </c>
      <c r="C489" t="s">
        <v>7937</v>
      </c>
      <c r="D489" t="s">
        <v>207</v>
      </c>
      <c r="E489" t="s">
        <v>7</v>
      </c>
      <c r="F489" t="s">
        <v>208</v>
      </c>
      <c r="G489" t="s">
        <v>6</v>
      </c>
      <c r="H489" t="s">
        <v>4</v>
      </c>
      <c r="I489">
        <v>50503</v>
      </c>
      <c r="J489" t="s">
        <v>11503</v>
      </c>
      <c r="K489" t="s">
        <v>209</v>
      </c>
      <c r="L489" t="s">
        <v>12943</v>
      </c>
      <c r="M489" t="s">
        <v>10202</v>
      </c>
      <c r="N489" t="s">
        <v>10202</v>
      </c>
      <c r="O489" t="s">
        <v>13535</v>
      </c>
      <c r="P489">
        <v>21012077</v>
      </c>
      <c r="Q489">
        <v>21011473</v>
      </c>
      <c r="R489" t="s">
        <v>12365</v>
      </c>
      <c r="S489">
        <v>83010977</v>
      </c>
      <c r="T489" t="s">
        <v>8683</v>
      </c>
      <c r="U489">
        <v>26970017</v>
      </c>
      <c r="V489" t="s">
        <v>32</v>
      </c>
      <c r="W489" t="s">
        <v>2594</v>
      </c>
      <c r="X489" t="s">
        <v>16512</v>
      </c>
      <c r="Y489" t="s">
        <v>7937</v>
      </c>
    </row>
    <row r="490" spans="1:25" x14ac:dyDescent="0.25">
      <c r="A490" t="s">
        <v>4363</v>
      </c>
      <c r="B490" t="s">
        <v>1177</v>
      </c>
      <c r="C490" t="s">
        <v>4364</v>
      </c>
      <c r="D490" t="s">
        <v>9030</v>
      </c>
      <c r="E490" t="s">
        <v>2</v>
      </c>
      <c r="F490" t="s">
        <v>35</v>
      </c>
      <c r="G490" t="s">
        <v>17</v>
      </c>
      <c r="H490" t="s">
        <v>2</v>
      </c>
      <c r="I490">
        <v>21301</v>
      </c>
      <c r="J490" t="s">
        <v>11541</v>
      </c>
      <c r="K490" t="s">
        <v>79</v>
      </c>
      <c r="L490" t="s">
        <v>10587</v>
      </c>
      <c r="M490" t="s">
        <v>10587</v>
      </c>
      <c r="N490" t="s">
        <v>10587</v>
      </c>
      <c r="O490" t="s">
        <v>13535</v>
      </c>
      <c r="P490">
        <v>24700113</v>
      </c>
      <c r="Q490">
        <v>24700113</v>
      </c>
      <c r="R490" t="s">
        <v>13235</v>
      </c>
      <c r="S490">
        <v>86596745</v>
      </c>
      <c r="T490" t="s">
        <v>14538</v>
      </c>
      <c r="U490">
        <v>24700533</v>
      </c>
      <c r="V490" t="s">
        <v>32</v>
      </c>
      <c r="W490" t="s">
        <v>860</v>
      </c>
      <c r="X490" t="s">
        <v>16513</v>
      </c>
      <c r="Y490" t="s">
        <v>4364</v>
      </c>
    </row>
    <row r="491" spans="1:25" x14ac:dyDescent="0.25">
      <c r="A491" t="s">
        <v>4420</v>
      </c>
      <c r="B491" t="s">
        <v>1188</v>
      </c>
      <c r="C491" t="s">
        <v>10588</v>
      </c>
      <c r="D491" t="s">
        <v>9030</v>
      </c>
      <c r="E491" t="s">
        <v>5</v>
      </c>
      <c r="F491" t="s">
        <v>35</v>
      </c>
      <c r="G491" t="s">
        <v>17</v>
      </c>
      <c r="H491" t="s">
        <v>5</v>
      </c>
      <c r="I491">
        <v>21304</v>
      </c>
      <c r="J491" t="s">
        <v>11545</v>
      </c>
      <c r="K491" t="s">
        <v>79</v>
      </c>
      <c r="L491" t="s">
        <v>10587</v>
      </c>
      <c r="M491" t="s">
        <v>10588</v>
      </c>
      <c r="N491" t="s">
        <v>10588</v>
      </c>
      <c r="O491" t="s">
        <v>13535</v>
      </c>
      <c r="P491">
        <v>24668401</v>
      </c>
      <c r="Q491">
        <v>24668401</v>
      </c>
      <c r="R491" t="s">
        <v>11941</v>
      </c>
      <c r="S491">
        <v>24668401</v>
      </c>
      <c r="T491" t="s">
        <v>14539</v>
      </c>
      <c r="U491">
        <v>21006045</v>
      </c>
      <c r="V491" t="s">
        <v>32</v>
      </c>
      <c r="W491" t="s">
        <v>4419</v>
      </c>
      <c r="X491" t="s">
        <v>16514</v>
      </c>
      <c r="Y491" t="s">
        <v>10588</v>
      </c>
    </row>
    <row r="492" spans="1:25" x14ac:dyDescent="0.25">
      <c r="A492" t="s">
        <v>4443</v>
      </c>
      <c r="B492" t="s">
        <v>1194</v>
      </c>
      <c r="C492" t="s">
        <v>4444</v>
      </c>
      <c r="D492" t="s">
        <v>1609</v>
      </c>
      <c r="E492" t="s">
        <v>2</v>
      </c>
      <c r="F492" t="s">
        <v>208</v>
      </c>
      <c r="G492" t="s">
        <v>7</v>
      </c>
      <c r="H492" t="s">
        <v>2</v>
      </c>
      <c r="I492">
        <v>50601</v>
      </c>
      <c r="J492" t="s">
        <v>11424</v>
      </c>
      <c r="K492" t="s">
        <v>209</v>
      </c>
      <c r="L492" t="s">
        <v>1609</v>
      </c>
      <c r="M492" t="s">
        <v>1609</v>
      </c>
      <c r="N492" t="s">
        <v>828</v>
      </c>
      <c r="O492" t="s">
        <v>13535</v>
      </c>
      <c r="P492">
        <v>26693627</v>
      </c>
      <c r="Q492" t="s">
        <v>15386</v>
      </c>
      <c r="R492" t="s">
        <v>6431</v>
      </c>
      <c r="S492">
        <v>83530505</v>
      </c>
      <c r="T492" t="s">
        <v>14540</v>
      </c>
      <c r="U492">
        <v>87309259</v>
      </c>
      <c r="V492" t="s">
        <v>32</v>
      </c>
      <c r="W492" t="s">
        <v>1766</v>
      </c>
      <c r="X492" t="s">
        <v>16515</v>
      </c>
      <c r="Y492" t="s">
        <v>4444</v>
      </c>
    </row>
    <row r="493" spans="1:25" x14ac:dyDescent="0.25">
      <c r="A493" t="s">
        <v>4445</v>
      </c>
      <c r="B493" t="s">
        <v>1164</v>
      </c>
      <c r="C493" t="s">
        <v>4435</v>
      </c>
      <c r="D493" t="s">
        <v>1609</v>
      </c>
      <c r="E493" t="s">
        <v>2</v>
      </c>
      <c r="F493" t="s">
        <v>208</v>
      </c>
      <c r="G493" t="s">
        <v>7</v>
      </c>
      <c r="H493" t="s">
        <v>5</v>
      </c>
      <c r="I493">
        <v>50604</v>
      </c>
      <c r="J493" t="s">
        <v>11562</v>
      </c>
      <c r="K493" t="s">
        <v>209</v>
      </c>
      <c r="L493" t="s">
        <v>1609</v>
      </c>
      <c r="M493" t="s">
        <v>4435</v>
      </c>
      <c r="N493" t="s">
        <v>4435</v>
      </c>
      <c r="O493" t="s">
        <v>13535</v>
      </c>
      <c r="P493">
        <v>26740462</v>
      </c>
      <c r="Q493" t="s">
        <v>15386</v>
      </c>
      <c r="R493" t="s">
        <v>9334</v>
      </c>
      <c r="S493">
        <v>87040704</v>
      </c>
      <c r="T493" t="s">
        <v>14540</v>
      </c>
      <c r="U493">
        <v>26692611</v>
      </c>
      <c r="V493" t="s">
        <v>32</v>
      </c>
      <c r="W493" t="s">
        <v>6572</v>
      </c>
      <c r="X493" t="s">
        <v>16516</v>
      </c>
      <c r="Y493" t="s">
        <v>4435</v>
      </c>
    </row>
    <row r="494" spans="1:25" x14ac:dyDescent="0.25">
      <c r="A494" t="s">
        <v>6216</v>
      </c>
      <c r="B494" t="s">
        <v>962</v>
      </c>
      <c r="C494" t="s">
        <v>6405</v>
      </c>
      <c r="D494" t="s">
        <v>1609</v>
      </c>
      <c r="E494" t="s">
        <v>2</v>
      </c>
      <c r="F494" t="s">
        <v>208</v>
      </c>
      <c r="G494" t="s">
        <v>7</v>
      </c>
      <c r="H494" t="s">
        <v>2</v>
      </c>
      <c r="I494">
        <v>50601</v>
      </c>
      <c r="J494" t="s">
        <v>11424</v>
      </c>
      <c r="K494" t="s">
        <v>209</v>
      </c>
      <c r="L494" t="s">
        <v>1609</v>
      </c>
      <c r="M494" t="s">
        <v>1609</v>
      </c>
      <c r="N494" t="s">
        <v>1609</v>
      </c>
      <c r="O494" t="s">
        <v>13535</v>
      </c>
      <c r="P494">
        <v>26695552</v>
      </c>
      <c r="Q494">
        <v>26695552</v>
      </c>
      <c r="R494" t="s">
        <v>11612</v>
      </c>
      <c r="S494">
        <v>26695552</v>
      </c>
      <c r="T494" t="s">
        <v>14540</v>
      </c>
      <c r="U494">
        <v>26692611</v>
      </c>
      <c r="V494" t="s">
        <v>35</v>
      </c>
      <c r="W494" t="s">
        <v>12230</v>
      </c>
    </row>
    <row r="495" spans="1:25" x14ac:dyDescent="0.25">
      <c r="A495" t="s">
        <v>4481</v>
      </c>
      <c r="B495" t="s">
        <v>1171</v>
      </c>
      <c r="C495" t="s">
        <v>1700</v>
      </c>
      <c r="D495" t="s">
        <v>1609</v>
      </c>
      <c r="E495" t="s">
        <v>5</v>
      </c>
      <c r="F495" t="s">
        <v>208</v>
      </c>
      <c r="G495" t="s">
        <v>8</v>
      </c>
      <c r="H495" t="s">
        <v>5</v>
      </c>
      <c r="I495">
        <v>50704</v>
      </c>
      <c r="J495" t="s">
        <v>11564</v>
      </c>
      <c r="K495" t="s">
        <v>209</v>
      </c>
      <c r="L495" t="s">
        <v>12945</v>
      </c>
      <c r="M495" t="s">
        <v>1700</v>
      </c>
      <c r="N495" t="s">
        <v>1700</v>
      </c>
      <c r="O495" t="s">
        <v>13535</v>
      </c>
      <c r="P495">
        <v>26780028</v>
      </c>
      <c r="Q495">
        <v>26780028</v>
      </c>
      <c r="R495" t="s">
        <v>11866</v>
      </c>
      <c r="S495">
        <v>26780028</v>
      </c>
      <c r="T495" t="s">
        <v>14541</v>
      </c>
      <c r="U495">
        <v>26687010</v>
      </c>
      <c r="V495" t="s">
        <v>32</v>
      </c>
      <c r="W495" t="s">
        <v>2150</v>
      </c>
      <c r="X495" t="s">
        <v>16517</v>
      </c>
      <c r="Y495" t="s">
        <v>1700</v>
      </c>
    </row>
    <row r="496" spans="1:25" x14ac:dyDescent="0.25">
      <c r="A496" t="s">
        <v>4488</v>
      </c>
      <c r="B496" t="s">
        <v>1224</v>
      </c>
      <c r="C496" t="s">
        <v>4489</v>
      </c>
      <c r="D496" t="s">
        <v>1609</v>
      </c>
      <c r="E496" t="s">
        <v>3</v>
      </c>
      <c r="F496" t="s">
        <v>208</v>
      </c>
      <c r="G496" t="s">
        <v>8</v>
      </c>
      <c r="H496" t="s">
        <v>2</v>
      </c>
      <c r="I496">
        <v>50701</v>
      </c>
      <c r="J496" t="s">
        <v>11427</v>
      </c>
      <c r="K496" t="s">
        <v>209</v>
      </c>
      <c r="L496" t="s">
        <v>12945</v>
      </c>
      <c r="M496" t="s">
        <v>1568</v>
      </c>
      <c r="N496" t="s">
        <v>1568</v>
      </c>
      <c r="O496" t="s">
        <v>13535</v>
      </c>
      <c r="P496">
        <v>26620362</v>
      </c>
      <c r="Q496">
        <v>26620016</v>
      </c>
      <c r="R496" t="s">
        <v>12946</v>
      </c>
      <c r="S496">
        <v>26620362</v>
      </c>
      <c r="T496" t="s">
        <v>15480</v>
      </c>
      <c r="U496">
        <v>26620685</v>
      </c>
      <c r="V496" t="s">
        <v>32</v>
      </c>
      <c r="W496" t="s">
        <v>4133</v>
      </c>
      <c r="X496" t="s">
        <v>16518</v>
      </c>
      <c r="Y496" t="s">
        <v>4489</v>
      </c>
    </row>
    <row r="497" spans="1:25" x14ac:dyDescent="0.25">
      <c r="A497" t="s">
        <v>4515</v>
      </c>
      <c r="B497" t="s">
        <v>1233</v>
      </c>
      <c r="C497" t="s">
        <v>854</v>
      </c>
      <c r="D497" t="s">
        <v>1609</v>
      </c>
      <c r="E497" t="s">
        <v>4</v>
      </c>
      <c r="F497" t="s">
        <v>208</v>
      </c>
      <c r="G497" t="s">
        <v>10</v>
      </c>
      <c r="H497" t="s">
        <v>8</v>
      </c>
      <c r="I497">
        <v>50807</v>
      </c>
      <c r="J497" t="s">
        <v>12828</v>
      </c>
      <c r="K497" t="s">
        <v>209</v>
      </c>
      <c r="L497" t="s">
        <v>2685</v>
      </c>
      <c r="M497" t="s">
        <v>854</v>
      </c>
      <c r="N497" t="s">
        <v>854</v>
      </c>
      <c r="O497" t="s">
        <v>13535</v>
      </c>
      <c r="P497">
        <v>26944000</v>
      </c>
      <c r="Q497">
        <v>26944110</v>
      </c>
      <c r="R497" t="s">
        <v>13771</v>
      </c>
      <c r="S497">
        <v>26944000</v>
      </c>
      <c r="T497" t="s">
        <v>14543</v>
      </c>
      <c r="U497">
        <v>26955509</v>
      </c>
      <c r="V497" t="s">
        <v>32</v>
      </c>
      <c r="W497" t="s">
        <v>6727</v>
      </c>
      <c r="X497" t="s">
        <v>16519</v>
      </c>
      <c r="Y497" t="s">
        <v>854</v>
      </c>
    </row>
    <row r="498" spans="1:25" x14ac:dyDescent="0.25">
      <c r="A498" t="s">
        <v>4516</v>
      </c>
      <c r="B498" t="s">
        <v>1207</v>
      </c>
      <c r="C498" t="s">
        <v>316</v>
      </c>
      <c r="D498" t="s">
        <v>1609</v>
      </c>
      <c r="E498" t="s">
        <v>4</v>
      </c>
      <c r="F498" t="s">
        <v>208</v>
      </c>
      <c r="G498" t="s">
        <v>10</v>
      </c>
      <c r="H498" t="s">
        <v>2</v>
      </c>
      <c r="I498">
        <v>50801</v>
      </c>
      <c r="J498" t="s">
        <v>12665</v>
      </c>
      <c r="K498" t="s">
        <v>209</v>
      </c>
      <c r="L498" t="s">
        <v>2685</v>
      </c>
      <c r="M498" t="s">
        <v>2685</v>
      </c>
      <c r="N498" t="s">
        <v>316</v>
      </c>
      <c r="O498" t="s">
        <v>13535</v>
      </c>
      <c r="P498">
        <v>26956889</v>
      </c>
      <c r="Q498">
        <v>26956889</v>
      </c>
      <c r="R498" t="s">
        <v>14544</v>
      </c>
      <c r="S498">
        <v>26956889</v>
      </c>
      <c r="T498" t="s">
        <v>14543</v>
      </c>
      <c r="U498">
        <v>26955509</v>
      </c>
      <c r="V498" t="s">
        <v>32</v>
      </c>
      <c r="W498" t="s">
        <v>6578</v>
      </c>
      <c r="X498" t="s">
        <v>16520</v>
      </c>
      <c r="Y498" t="s">
        <v>316</v>
      </c>
    </row>
    <row r="499" spans="1:25" x14ac:dyDescent="0.25">
      <c r="A499" t="s">
        <v>4525</v>
      </c>
      <c r="B499" t="s">
        <v>1213</v>
      </c>
      <c r="C499" t="s">
        <v>6728</v>
      </c>
      <c r="D499" t="s">
        <v>1609</v>
      </c>
      <c r="E499" t="s">
        <v>4</v>
      </c>
      <c r="F499" t="s">
        <v>208</v>
      </c>
      <c r="G499" t="s">
        <v>10</v>
      </c>
      <c r="H499" t="s">
        <v>2</v>
      </c>
      <c r="I499">
        <v>50801</v>
      </c>
      <c r="J499" t="s">
        <v>12665</v>
      </c>
      <c r="K499" t="s">
        <v>209</v>
      </c>
      <c r="L499" t="s">
        <v>2685</v>
      </c>
      <c r="M499" t="s">
        <v>2685</v>
      </c>
      <c r="N499" t="s">
        <v>2685</v>
      </c>
      <c r="O499" t="s">
        <v>13535</v>
      </c>
      <c r="P499">
        <v>26958490</v>
      </c>
      <c r="Q499" t="s">
        <v>15386</v>
      </c>
      <c r="R499" t="s">
        <v>6514</v>
      </c>
      <c r="S499">
        <v>26944000</v>
      </c>
      <c r="T499" t="s">
        <v>14543</v>
      </c>
      <c r="U499">
        <v>26955509</v>
      </c>
      <c r="V499" t="s">
        <v>32</v>
      </c>
      <c r="W499" t="s">
        <v>6579</v>
      </c>
      <c r="X499" t="s">
        <v>16521</v>
      </c>
      <c r="Y499" t="s">
        <v>6728</v>
      </c>
    </row>
    <row r="500" spans="1:25" x14ac:dyDescent="0.25">
      <c r="A500" t="s">
        <v>6217</v>
      </c>
      <c r="B500" t="s">
        <v>1257</v>
      </c>
      <c r="C500" t="s">
        <v>6406</v>
      </c>
      <c r="D500" t="s">
        <v>125</v>
      </c>
      <c r="E500" t="s">
        <v>2</v>
      </c>
      <c r="F500" t="s">
        <v>124</v>
      </c>
      <c r="G500" t="s">
        <v>2</v>
      </c>
      <c r="H500" t="s">
        <v>179</v>
      </c>
      <c r="I500">
        <v>60115</v>
      </c>
      <c r="J500" t="s">
        <v>11609</v>
      </c>
      <c r="K500" t="s">
        <v>125</v>
      </c>
      <c r="L500" t="s">
        <v>125</v>
      </c>
      <c r="M500" t="s">
        <v>1241</v>
      </c>
      <c r="N500" t="s">
        <v>1241</v>
      </c>
      <c r="O500" t="s">
        <v>13535</v>
      </c>
      <c r="P500">
        <v>26632900</v>
      </c>
      <c r="Q500">
        <v>26632900</v>
      </c>
      <c r="R500" t="s">
        <v>9191</v>
      </c>
      <c r="S500">
        <v>88213690</v>
      </c>
      <c r="T500" t="s">
        <v>14545</v>
      </c>
      <c r="U500">
        <v>26639730</v>
      </c>
      <c r="V500" t="s">
        <v>35</v>
      </c>
      <c r="W500" t="s">
        <v>12230</v>
      </c>
    </row>
    <row r="501" spans="1:25" x14ac:dyDescent="0.25">
      <c r="A501" t="s">
        <v>4543</v>
      </c>
      <c r="B501" t="s">
        <v>1218</v>
      </c>
      <c r="C501" t="s">
        <v>4544</v>
      </c>
      <c r="D501" t="s">
        <v>125</v>
      </c>
      <c r="E501" t="s">
        <v>2</v>
      </c>
      <c r="F501" t="s">
        <v>124</v>
      </c>
      <c r="G501" t="s">
        <v>2</v>
      </c>
      <c r="H501" t="s">
        <v>10</v>
      </c>
      <c r="I501">
        <v>60108</v>
      </c>
      <c r="J501" t="s">
        <v>11602</v>
      </c>
      <c r="K501" t="s">
        <v>125</v>
      </c>
      <c r="L501" t="s">
        <v>125</v>
      </c>
      <c r="M501" t="s">
        <v>10589</v>
      </c>
      <c r="N501" t="s">
        <v>10589</v>
      </c>
      <c r="O501" t="s">
        <v>13535</v>
      </c>
      <c r="P501">
        <v>26630004</v>
      </c>
      <c r="Q501">
        <v>26630004</v>
      </c>
      <c r="R501" t="s">
        <v>14546</v>
      </c>
      <c r="S501">
        <v>85273056</v>
      </c>
      <c r="T501" t="s">
        <v>14545</v>
      </c>
      <c r="U501">
        <v>26639730</v>
      </c>
      <c r="V501" t="s">
        <v>32</v>
      </c>
      <c r="W501" t="s">
        <v>4081</v>
      </c>
      <c r="X501" t="s">
        <v>16522</v>
      </c>
      <c r="Y501" t="s">
        <v>4544</v>
      </c>
    </row>
    <row r="502" spans="1:25" x14ac:dyDescent="0.25">
      <c r="A502" t="s">
        <v>6218</v>
      </c>
      <c r="B502" t="s">
        <v>6255</v>
      </c>
      <c r="C502" t="s">
        <v>6407</v>
      </c>
      <c r="D502" t="s">
        <v>125</v>
      </c>
      <c r="E502" t="s">
        <v>2</v>
      </c>
      <c r="F502" t="s">
        <v>124</v>
      </c>
      <c r="G502" t="s">
        <v>2</v>
      </c>
      <c r="H502" t="s">
        <v>10</v>
      </c>
      <c r="I502">
        <v>60108</v>
      </c>
      <c r="J502" t="s">
        <v>11602</v>
      </c>
      <c r="K502" t="s">
        <v>125</v>
      </c>
      <c r="L502" t="s">
        <v>125</v>
      </c>
      <c r="M502" t="s">
        <v>10589</v>
      </c>
      <c r="N502" t="s">
        <v>2776</v>
      </c>
      <c r="O502" t="s">
        <v>13535</v>
      </c>
      <c r="P502">
        <v>26632845</v>
      </c>
      <c r="Q502">
        <v>26632845</v>
      </c>
      <c r="R502" t="s">
        <v>15481</v>
      </c>
      <c r="S502">
        <v>87087061</v>
      </c>
      <c r="T502" t="s">
        <v>14545</v>
      </c>
      <c r="U502">
        <v>26639730</v>
      </c>
      <c r="V502" t="s">
        <v>35</v>
      </c>
      <c r="W502" t="s">
        <v>12230</v>
      </c>
    </row>
    <row r="503" spans="1:25" x14ac:dyDescent="0.25">
      <c r="A503" t="s">
        <v>4537</v>
      </c>
      <c r="B503" t="s">
        <v>1295</v>
      </c>
      <c r="C503" t="s">
        <v>4538</v>
      </c>
      <c r="D503" t="s">
        <v>125</v>
      </c>
      <c r="E503" t="s">
        <v>2</v>
      </c>
      <c r="F503" t="s">
        <v>124</v>
      </c>
      <c r="G503" t="s">
        <v>2</v>
      </c>
      <c r="H503" t="s">
        <v>10</v>
      </c>
      <c r="I503">
        <v>60108</v>
      </c>
      <c r="J503" t="s">
        <v>11602</v>
      </c>
      <c r="K503" t="s">
        <v>125</v>
      </c>
      <c r="L503" t="s">
        <v>125</v>
      </c>
      <c r="M503" t="s">
        <v>10589</v>
      </c>
      <c r="N503" t="s">
        <v>10590</v>
      </c>
      <c r="O503" t="s">
        <v>13535</v>
      </c>
      <c r="P503">
        <v>26640069</v>
      </c>
      <c r="Q503" t="s">
        <v>15386</v>
      </c>
      <c r="R503" t="s">
        <v>13772</v>
      </c>
      <c r="S503">
        <v>88201008</v>
      </c>
      <c r="T503" t="s">
        <v>14545</v>
      </c>
      <c r="U503">
        <v>26639730</v>
      </c>
      <c r="V503" t="s">
        <v>32</v>
      </c>
      <c r="W503" t="s">
        <v>6729</v>
      </c>
      <c r="X503" t="s">
        <v>16523</v>
      </c>
      <c r="Y503" t="s">
        <v>4538</v>
      </c>
    </row>
    <row r="504" spans="1:25" x14ac:dyDescent="0.25">
      <c r="A504" t="s">
        <v>4542</v>
      </c>
      <c r="B504" t="s">
        <v>1278</v>
      </c>
      <c r="C504" t="s">
        <v>316</v>
      </c>
      <c r="D504" t="s">
        <v>125</v>
      </c>
      <c r="E504" t="s">
        <v>6</v>
      </c>
      <c r="F504" t="s">
        <v>124</v>
      </c>
      <c r="G504" t="s">
        <v>2</v>
      </c>
      <c r="H504" t="s">
        <v>2</v>
      </c>
      <c r="I504">
        <v>60101</v>
      </c>
      <c r="J504" t="s">
        <v>11404</v>
      </c>
      <c r="K504" t="s">
        <v>125</v>
      </c>
      <c r="L504" t="s">
        <v>125</v>
      </c>
      <c r="M504" t="s">
        <v>125</v>
      </c>
      <c r="N504" t="s">
        <v>3373</v>
      </c>
      <c r="O504" t="s">
        <v>13535</v>
      </c>
      <c r="P504">
        <v>26613123</v>
      </c>
      <c r="Q504">
        <v>26613123</v>
      </c>
      <c r="R504" t="s">
        <v>15482</v>
      </c>
      <c r="S504">
        <v>26613123</v>
      </c>
      <c r="T504" t="s">
        <v>14547</v>
      </c>
      <c r="U504">
        <v>26611133</v>
      </c>
      <c r="V504" t="s">
        <v>32</v>
      </c>
      <c r="W504" t="s">
        <v>6730</v>
      </c>
      <c r="X504" t="s">
        <v>16524</v>
      </c>
      <c r="Y504" t="s">
        <v>316</v>
      </c>
    </row>
    <row r="505" spans="1:25" x14ac:dyDescent="0.25">
      <c r="A505" t="s">
        <v>4552</v>
      </c>
      <c r="B505" t="s">
        <v>1343</v>
      </c>
      <c r="C505" t="s">
        <v>7600</v>
      </c>
      <c r="D505" t="s">
        <v>125</v>
      </c>
      <c r="E505" t="s">
        <v>6</v>
      </c>
      <c r="F505" t="s">
        <v>124</v>
      </c>
      <c r="G505" t="s">
        <v>2</v>
      </c>
      <c r="H505" t="s">
        <v>16</v>
      </c>
      <c r="I505">
        <v>60112</v>
      </c>
      <c r="J505" t="s">
        <v>11606</v>
      </c>
      <c r="K505" t="s">
        <v>125</v>
      </c>
      <c r="L505" t="s">
        <v>125</v>
      </c>
      <c r="M505" t="s">
        <v>10591</v>
      </c>
      <c r="N505" t="s">
        <v>10591</v>
      </c>
      <c r="O505" t="s">
        <v>13535</v>
      </c>
      <c r="P505">
        <v>26330093</v>
      </c>
      <c r="Q505" t="s">
        <v>15386</v>
      </c>
      <c r="R505" t="s">
        <v>8657</v>
      </c>
      <c r="S505">
        <v>86395270</v>
      </c>
      <c r="T505" t="s">
        <v>14547</v>
      </c>
      <c r="U505">
        <v>26611133</v>
      </c>
      <c r="V505" t="s">
        <v>32</v>
      </c>
      <c r="W505" t="s">
        <v>4120</v>
      </c>
      <c r="X505" t="s">
        <v>16525</v>
      </c>
      <c r="Y505" t="s">
        <v>7600</v>
      </c>
    </row>
    <row r="506" spans="1:25" x14ac:dyDescent="0.25">
      <c r="A506" t="s">
        <v>4535</v>
      </c>
      <c r="B506" t="s">
        <v>1346</v>
      </c>
      <c r="C506" t="s">
        <v>4536</v>
      </c>
      <c r="D506" t="s">
        <v>125</v>
      </c>
      <c r="E506" t="s">
        <v>6</v>
      </c>
      <c r="F506" t="s">
        <v>124</v>
      </c>
      <c r="G506" t="s">
        <v>2</v>
      </c>
      <c r="H506" t="s">
        <v>16</v>
      </c>
      <c r="I506">
        <v>60112</v>
      </c>
      <c r="J506" t="s">
        <v>11606</v>
      </c>
      <c r="K506" t="s">
        <v>125</v>
      </c>
      <c r="L506" t="s">
        <v>125</v>
      </c>
      <c r="M506" t="s">
        <v>10591</v>
      </c>
      <c r="N506" t="s">
        <v>4536</v>
      </c>
      <c r="O506" t="s">
        <v>13535</v>
      </c>
      <c r="P506">
        <v>26630429</v>
      </c>
      <c r="Q506" t="s">
        <v>15386</v>
      </c>
      <c r="R506" t="s">
        <v>9290</v>
      </c>
      <c r="S506">
        <v>26630429</v>
      </c>
      <c r="T506" t="s">
        <v>14547</v>
      </c>
      <c r="U506">
        <v>26611133</v>
      </c>
      <c r="V506" t="s">
        <v>32</v>
      </c>
      <c r="W506" t="s">
        <v>801</v>
      </c>
      <c r="X506" t="s">
        <v>16526</v>
      </c>
      <c r="Y506" t="s">
        <v>4536</v>
      </c>
    </row>
    <row r="507" spans="1:25" x14ac:dyDescent="0.25">
      <c r="A507" t="s">
        <v>4540</v>
      </c>
      <c r="B507" t="s">
        <v>1351</v>
      </c>
      <c r="C507" t="s">
        <v>4541</v>
      </c>
      <c r="D507" t="s">
        <v>125</v>
      </c>
      <c r="E507" t="s">
        <v>6</v>
      </c>
      <c r="F507" t="s">
        <v>124</v>
      </c>
      <c r="G507" t="s">
        <v>2</v>
      </c>
      <c r="H507" t="s">
        <v>16</v>
      </c>
      <c r="I507">
        <v>60112</v>
      </c>
      <c r="J507" t="s">
        <v>11606</v>
      </c>
      <c r="K507" t="s">
        <v>125</v>
      </c>
      <c r="L507" t="s">
        <v>125</v>
      </c>
      <c r="M507" t="s">
        <v>10591</v>
      </c>
      <c r="N507" t="s">
        <v>239</v>
      </c>
      <c r="O507" t="s">
        <v>13535</v>
      </c>
      <c r="P507">
        <v>26633427</v>
      </c>
      <c r="Q507">
        <v>26633916</v>
      </c>
      <c r="R507" t="s">
        <v>13773</v>
      </c>
      <c r="S507">
        <v>88232378</v>
      </c>
      <c r="T507" t="s">
        <v>14547</v>
      </c>
      <c r="U507">
        <v>87029436</v>
      </c>
      <c r="V507" t="s">
        <v>32</v>
      </c>
      <c r="W507" t="s">
        <v>4539</v>
      </c>
      <c r="X507" t="s">
        <v>16527</v>
      </c>
      <c r="Y507" t="s">
        <v>4541</v>
      </c>
    </row>
    <row r="508" spans="1:25" x14ac:dyDescent="0.25">
      <c r="A508" t="s">
        <v>4550</v>
      </c>
      <c r="B508" t="s">
        <v>1371</v>
      </c>
      <c r="C508" t="s">
        <v>4551</v>
      </c>
      <c r="D508" t="s">
        <v>125</v>
      </c>
      <c r="E508" t="s">
        <v>6</v>
      </c>
      <c r="F508" t="s">
        <v>124</v>
      </c>
      <c r="G508" t="s">
        <v>2</v>
      </c>
      <c r="H508" t="s">
        <v>2</v>
      </c>
      <c r="I508">
        <v>60101</v>
      </c>
      <c r="J508" t="s">
        <v>11404</v>
      </c>
      <c r="K508" t="s">
        <v>125</v>
      </c>
      <c r="L508" t="s">
        <v>125</v>
      </c>
      <c r="M508" t="s">
        <v>125</v>
      </c>
      <c r="N508" t="s">
        <v>10592</v>
      </c>
      <c r="O508" t="s">
        <v>13535</v>
      </c>
      <c r="P508">
        <v>26610519</v>
      </c>
      <c r="Q508" t="s">
        <v>15386</v>
      </c>
      <c r="R508" t="s">
        <v>14548</v>
      </c>
      <c r="S508">
        <v>85966641</v>
      </c>
      <c r="T508" t="s">
        <v>14547</v>
      </c>
      <c r="U508">
        <v>26611133</v>
      </c>
      <c r="V508" t="s">
        <v>32</v>
      </c>
      <c r="W508" t="s">
        <v>4549</v>
      </c>
      <c r="X508" t="s">
        <v>16528</v>
      </c>
      <c r="Y508" t="s">
        <v>4551</v>
      </c>
    </row>
    <row r="509" spans="1:25" x14ac:dyDescent="0.25">
      <c r="A509" t="s">
        <v>6219</v>
      </c>
      <c r="B509" t="s">
        <v>1731</v>
      </c>
      <c r="C509" t="s">
        <v>6408</v>
      </c>
      <c r="D509" t="s">
        <v>125</v>
      </c>
      <c r="E509" t="s">
        <v>6</v>
      </c>
      <c r="F509" t="s">
        <v>124</v>
      </c>
      <c r="G509" t="s">
        <v>2</v>
      </c>
      <c r="H509" t="s">
        <v>2</v>
      </c>
      <c r="I509">
        <v>60101</v>
      </c>
      <c r="J509" t="s">
        <v>11404</v>
      </c>
      <c r="K509" t="s">
        <v>125</v>
      </c>
      <c r="L509" t="s">
        <v>125</v>
      </c>
      <c r="M509" t="s">
        <v>125</v>
      </c>
      <c r="N509" t="s">
        <v>125</v>
      </c>
      <c r="O509" t="s">
        <v>13535</v>
      </c>
      <c r="P509">
        <v>26610290</v>
      </c>
      <c r="Q509" t="s">
        <v>15386</v>
      </c>
      <c r="R509" t="s">
        <v>7715</v>
      </c>
      <c r="S509">
        <v>26610290</v>
      </c>
      <c r="T509" t="s">
        <v>14547</v>
      </c>
      <c r="U509">
        <v>26611133</v>
      </c>
      <c r="V509" t="s">
        <v>35</v>
      </c>
      <c r="W509" t="s">
        <v>12230</v>
      </c>
    </row>
    <row r="510" spans="1:25" x14ac:dyDescent="0.25">
      <c r="A510" t="s">
        <v>4545</v>
      </c>
      <c r="B510" t="s">
        <v>1709</v>
      </c>
      <c r="C510" t="s">
        <v>4546</v>
      </c>
      <c r="D510" t="s">
        <v>125</v>
      </c>
      <c r="E510" t="s">
        <v>6</v>
      </c>
      <c r="F510" t="s">
        <v>124</v>
      </c>
      <c r="G510" t="s">
        <v>2</v>
      </c>
      <c r="H510" t="s">
        <v>16</v>
      </c>
      <c r="I510">
        <v>60112</v>
      </c>
      <c r="J510" t="s">
        <v>11606</v>
      </c>
      <c r="K510" t="s">
        <v>125</v>
      </c>
      <c r="L510" t="s">
        <v>125</v>
      </c>
      <c r="M510" t="s">
        <v>10591</v>
      </c>
      <c r="N510" t="s">
        <v>4546</v>
      </c>
      <c r="O510" t="s">
        <v>13535</v>
      </c>
      <c r="P510">
        <v>26631881</v>
      </c>
      <c r="Q510" t="s">
        <v>15386</v>
      </c>
      <c r="R510" t="s">
        <v>12402</v>
      </c>
      <c r="S510">
        <v>61678509</v>
      </c>
      <c r="T510" t="s">
        <v>14547</v>
      </c>
      <c r="U510">
        <v>26611133</v>
      </c>
      <c r="V510" t="s">
        <v>32</v>
      </c>
      <c r="W510" t="s">
        <v>4065</v>
      </c>
      <c r="X510" t="s">
        <v>16529</v>
      </c>
      <c r="Y510" t="s">
        <v>4546</v>
      </c>
    </row>
    <row r="511" spans="1:25" x14ac:dyDescent="0.25">
      <c r="A511" t="s">
        <v>6220</v>
      </c>
      <c r="B511" t="s">
        <v>1454</v>
      </c>
      <c r="C511" t="s">
        <v>6409</v>
      </c>
      <c r="D511" t="s">
        <v>125</v>
      </c>
      <c r="E511" t="s">
        <v>6</v>
      </c>
      <c r="F511" t="s">
        <v>124</v>
      </c>
      <c r="G511" t="s">
        <v>2</v>
      </c>
      <c r="H511" t="s">
        <v>16</v>
      </c>
      <c r="I511">
        <v>60112</v>
      </c>
      <c r="J511" t="s">
        <v>11606</v>
      </c>
      <c r="K511" t="s">
        <v>125</v>
      </c>
      <c r="L511" t="s">
        <v>125</v>
      </c>
      <c r="M511" t="s">
        <v>10591</v>
      </c>
      <c r="N511" t="s">
        <v>10593</v>
      </c>
      <c r="O511" t="s">
        <v>13535</v>
      </c>
      <c r="P511">
        <v>26637676</v>
      </c>
      <c r="Q511" t="s">
        <v>15386</v>
      </c>
      <c r="R511" t="s">
        <v>15483</v>
      </c>
      <c r="S511">
        <v>83150839</v>
      </c>
      <c r="T511" t="s">
        <v>14547</v>
      </c>
      <c r="U511">
        <v>26611133</v>
      </c>
      <c r="V511" t="s">
        <v>35</v>
      </c>
      <c r="W511" t="s">
        <v>12230</v>
      </c>
    </row>
    <row r="512" spans="1:25" x14ac:dyDescent="0.25">
      <c r="A512" t="s">
        <v>4625</v>
      </c>
      <c r="B512" t="s">
        <v>1450</v>
      </c>
      <c r="C512" t="s">
        <v>2372</v>
      </c>
      <c r="D512" t="s">
        <v>4304</v>
      </c>
      <c r="E512" t="s">
        <v>5</v>
      </c>
      <c r="F512" t="s">
        <v>124</v>
      </c>
      <c r="G512" t="s">
        <v>2</v>
      </c>
      <c r="H512" t="s">
        <v>5</v>
      </c>
      <c r="I512">
        <v>60104</v>
      </c>
      <c r="J512" t="s">
        <v>11534</v>
      </c>
      <c r="K512" t="s">
        <v>125</v>
      </c>
      <c r="L512" t="s">
        <v>125</v>
      </c>
      <c r="M512" t="s">
        <v>4208</v>
      </c>
      <c r="N512" t="s">
        <v>10594</v>
      </c>
      <c r="O512" t="s">
        <v>13535</v>
      </c>
      <c r="P512">
        <v>26500295</v>
      </c>
      <c r="Q512">
        <v>26500295</v>
      </c>
      <c r="R512" t="s">
        <v>14170</v>
      </c>
      <c r="S512">
        <v>26500295</v>
      </c>
      <c r="T512" t="s">
        <v>14549</v>
      </c>
      <c r="U512">
        <v>86505339</v>
      </c>
      <c r="V512" t="s">
        <v>32</v>
      </c>
      <c r="W512" t="s">
        <v>1547</v>
      </c>
      <c r="X512" t="s">
        <v>16530</v>
      </c>
      <c r="Y512" t="s">
        <v>2372</v>
      </c>
    </row>
    <row r="513" spans="1:25" x14ac:dyDescent="0.25">
      <c r="A513" t="s">
        <v>4634</v>
      </c>
      <c r="B513" t="s">
        <v>1469</v>
      </c>
      <c r="C513" t="s">
        <v>9370</v>
      </c>
      <c r="D513" t="s">
        <v>4304</v>
      </c>
      <c r="E513" t="s">
        <v>2</v>
      </c>
      <c r="F513" t="s">
        <v>124</v>
      </c>
      <c r="G513" t="s">
        <v>2</v>
      </c>
      <c r="H513" t="s">
        <v>6</v>
      </c>
      <c r="I513">
        <v>60105</v>
      </c>
      <c r="J513" t="s">
        <v>11576</v>
      </c>
      <c r="K513" t="s">
        <v>125</v>
      </c>
      <c r="L513" t="s">
        <v>125</v>
      </c>
      <c r="M513" t="s">
        <v>10595</v>
      </c>
      <c r="N513" t="s">
        <v>10595</v>
      </c>
      <c r="O513" t="s">
        <v>13535</v>
      </c>
      <c r="P513">
        <v>26410123</v>
      </c>
      <c r="Q513" t="s">
        <v>15386</v>
      </c>
      <c r="R513" t="s">
        <v>15484</v>
      </c>
      <c r="S513">
        <v>26410123</v>
      </c>
      <c r="T513" t="s">
        <v>14550</v>
      </c>
      <c r="U513">
        <v>21007583</v>
      </c>
      <c r="V513" t="s">
        <v>32</v>
      </c>
      <c r="W513" t="s">
        <v>4633</v>
      </c>
      <c r="X513" t="s">
        <v>16531</v>
      </c>
      <c r="Y513" t="s">
        <v>9370</v>
      </c>
    </row>
    <row r="514" spans="1:25" x14ac:dyDescent="0.25">
      <c r="A514" t="s">
        <v>4655</v>
      </c>
      <c r="B514" t="s">
        <v>1476</v>
      </c>
      <c r="C514" t="s">
        <v>431</v>
      </c>
      <c r="D514" t="s">
        <v>125</v>
      </c>
      <c r="E514" t="s">
        <v>7</v>
      </c>
      <c r="F514" t="s">
        <v>124</v>
      </c>
      <c r="G514" t="s">
        <v>16</v>
      </c>
      <c r="H514" t="s">
        <v>2</v>
      </c>
      <c r="I514">
        <v>61201</v>
      </c>
      <c r="J514" t="s">
        <v>13510</v>
      </c>
      <c r="K514" t="s">
        <v>125</v>
      </c>
      <c r="L514" t="s">
        <v>5307</v>
      </c>
      <c r="M514" t="s">
        <v>5307</v>
      </c>
      <c r="N514" t="s">
        <v>431</v>
      </c>
      <c r="O514" t="s">
        <v>13535</v>
      </c>
      <c r="P514">
        <v>26455555</v>
      </c>
      <c r="Q514">
        <v>26455555</v>
      </c>
      <c r="R514" t="s">
        <v>13774</v>
      </c>
      <c r="S514">
        <v>26455555</v>
      </c>
      <c r="T514" t="s">
        <v>14551</v>
      </c>
      <c r="U514">
        <v>26455244</v>
      </c>
      <c r="V514" t="s">
        <v>32</v>
      </c>
      <c r="W514" t="s">
        <v>6582</v>
      </c>
      <c r="X514" t="s">
        <v>16532</v>
      </c>
      <c r="Y514" t="s">
        <v>431</v>
      </c>
    </row>
    <row r="515" spans="1:25" x14ac:dyDescent="0.25">
      <c r="A515" t="s">
        <v>4685</v>
      </c>
      <c r="B515" t="s">
        <v>1741</v>
      </c>
      <c r="C515" t="s">
        <v>4686</v>
      </c>
      <c r="D515" t="s">
        <v>125</v>
      </c>
      <c r="E515" t="s">
        <v>8</v>
      </c>
      <c r="F515" t="s">
        <v>124</v>
      </c>
      <c r="G515" t="s">
        <v>3</v>
      </c>
      <c r="H515" t="s">
        <v>4</v>
      </c>
      <c r="I515">
        <v>60203</v>
      </c>
      <c r="J515" t="s">
        <v>11484</v>
      </c>
      <c r="K515" t="s">
        <v>125</v>
      </c>
      <c r="L515" t="s">
        <v>10596</v>
      </c>
      <c r="M515" t="s">
        <v>12947</v>
      </c>
      <c r="N515" t="s">
        <v>4686</v>
      </c>
      <c r="O515" t="s">
        <v>13535</v>
      </c>
      <c r="P515">
        <v>26355551</v>
      </c>
      <c r="Q515">
        <v>26355551</v>
      </c>
      <c r="R515" t="s">
        <v>14552</v>
      </c>
      <c r="S515">
        <v>26355551</v>
      </c>
      <c r="T515" t="s">
        <v>14553</v>
      </c>
      <c r="U515">
        <v>26350583</v>
      </c>
      <c r="V515" t="s">
        <v>32</v>
      </c>
      <c r="W515" t="s">
        <v>3687</v>
      </c>
      <c r="X515" t="s">
        <v>16533</v>
      </c>
      <c r="Y515" t="s">
        <v>4686</v>
      </c>
    </row>
    <row r="516" spans="1:25" x14ac:dyDescent="0.25">
      <c r="A516" t="s">
        <v>6221</v>
      </c>
      <c r="B516" t="s">
        <v>1742</v>
      </c>
      <c r="C516" t="s">
        <v>6410</v>
      </c>
      <c r="D516" t="s">
        <v>125</v>
      </c>
      <c r="E516" t="s">
        <v>10</v>
      </c>
      <c r="F516" t="s">
        <v>124</v>
      </c>
      <c r="G516" t="s">
        <v>3</v>
      </c>
      <c r="H516" t="s">
        <v>2</v>
      </c>
      <c r="I516">
        <v>60201</v>
      </c>
      <c r="J516" t="s">
        <v>12615</v>
      </c>
      <c r="K516" t="s">
        <v>125</v>
      </c>
      <c r="L516" t="s">
        <v>10596</v>
      </c>
      <c r="M516" t="s">
        <v>4681</v>
      </c>
      <c r="N516" t="s">
        <v>10596</v>
      </c>
      <c r="O516" t="s">
        <v>13535</v>
      </c>
      <c r="P516">
        <v>26355205</v>
      </c>
      <c r="Q516">
        <v>26355205</v>
      </c>
      <c r="R516" t="s">
        <v>15485</v>
      </c>
      <c r="S516">
        <v>84468157</v>
      </c>
      <c r="T516" t="s">
        <v>15486</v>
      </c>
      <c r="U516">
        <v>26355272</v>
      </c>
      <c r="V516" t="s">
        <v>35</v>
      </c>
      <c r="W516" t="s">
        <v>12230</v>
      </c>
    </row>
    <row r="517" spans="1:25" x14ac:dyDescent="0.25">
      <c r="A517" t="s">
        <v>4715</v>
      </c>
      <c r="B517" t="s">
        <v>6256</v>
      </c>
      <c r="C517" t="s">
        <v>268</v>
      </c>
      <c r="D517" t="s">
        <v>125</v>
      </c>
      <c r="E517" t="s">
        <v>5</v>
      </c>
      <c r="F517" t="s">
        <v>124</v>
      </c>
      <c r="G517" t="s">
        <v>5</v>
      </c>
      <c r="H517" t="s">
        <v>2</v>
      </c>
      <c r="I517">
        <v>60401</v>
      </c>
      <c r="J517" t="s">
        <v>11414</v>
      </c>
      <c r="K517" t="s">
        <v>125</v>
      </c>
      <c r="L517" t="s">
        <v>12948</v>
      </c>
      <c r="M517" t="s">
        <v>4047</v>
      </c>
      <c r="N517" t="s">
        <v>4047</v>
      </c>
      <c r="O517" t="s">
        <v>13535</v>
      </c>
      <c r="P517">
        <v>26399068</v>
      </c>
      <c r="Q517">
        <v>26398229</v>
      </c>
      <c r="R517" t="s">
        <v>12949</v>
      </c>
      <c r="S517">
        <v>26399068</v>
      </c>
      <c r="T517" t="s">
        <v>15487</v>
      </c>
      <c r="U517">
        <v>26399237</v>
      </c>
      <c r="V517" t="s">
        <v>32</v>
      </c>
      <c r="W517" t="s">
        <v>4714</v>
      </c>
      <c r="X517" t="s">
        <v>16534</v>
      </c>
      <c r="Y517" t="s">
        <v>268</v>
      </c>
    </row>
    <row r="518" spans="1:25" x14ac:dyDescent="0.25">
      <c r="A518" t="s">
        <v>4737</v>
      </c>
      <c r="B518" t="s">
        <v>1746</v>
      </c>
      <c r="C518" t="s">
        <v>4738</v>
      </c>
      <c r="D518" t="s">
        <v>1235</v>
      </c>
      <c r="E518" t="s">
        <v>2</v>
      </c>
      <c r="F518" t="s">
        <v>124</v>
      </c>
      <c r="G518" t="s">
        <v>7</v>
      </c>
      <c r="H518" t="s">
        <v>2</v>
      </c>
      <c r="I518">
        <v>60601</v>
      </c>
      <c r="J518" t="s">
        <v>15488</v>
      </c>
      <c r="K518" t="s">
        <v>125</v>
      </c>
      <c r="L518" t="s">
        <v>12841</v>
      </c>
      <c r="M518" t="s">
        <v>12841</v>
      </c>
      <c r="N518" t="s">
        <v>4739</v>
      </c>
      <c r="O518" t="s">
        <v>13535</v>
      </c>
      <c r="P518">
        <v>27770250</v>
      </c>
      <c r="Q518">
        <v>27774792</v>
      </c>
      <c r="R518" t="s">
        <v>13775</v>
      </c>
      <c r="S518">
        <v>27770250</v>
      </c>
      <c r="T518" t="s">
        <v>14386</v>
      </c>
      <c r="U518">
        <v>27740318</v>
      </c>
      <c r="V518" t="s">
        <v>32</v>
      </c>
      <c r="W518" t="s">
        <v>4209</v>
      </c>
      <c r="X518" t="s">
        <v>16535</v>
      </c>
      <c r="Y518" t="s">
        <v>4738</v>
      </c>
    </row>
    <row r="519" spans="1:25" x14ac:dyDescent="0.25">
      <c r="A519" t="s">
        <v>4731</v>
      </c>
      <c r="B519" t="s">
        <v>1748</v>
      </c>
      <c r="C519" t="s">
        <v>4732</v>
      </c>
      <c r="D519" t="s">
        <v>1235</v>
      </c>
      <c r="E519" t="s">
        <v>2</v>
      </c>
      <c r="F519" t="s">
        <v>124</v>
      </c>
      <c r="G519" t="s">
        <v>7</v>
      </c>
      <c r="H519" t="s">
        <v>2</v>
      </c>
      <c r="I519">
        <v>60601</v>
      </c>
      <c r="J519" t="s">
        <v>15488</v>
      </c>
      <c r="K519" t="s">
        <v>125</v>
      </c>
      <c r="L519" t="s">
        <v>12841</v>
      </c>
      <c r="M519" t="s">
        <v>12841</v>
      </c>
      <c r="N519" t="s">
        <v>10597</v>
      </c>
      <c r="O519" t="s">
        <v>13535</v>
      </c>
      <c r="P519">
        <v>27770440</v>
      </c>
      <c r="Q519" t="s">
        <v>15386</v>
      </c>
      <c r="R519" t="s">
        <v>14554</v>
      </c>
      <c r="S519">
        <v>87314198</v>
      </c>
      <c r="T519" t="s">
        <v>14386</v>
      </c>
      <c r="U519">
        <v>27740318</v>
      </c>
      <c r="V519" t="s">
        <v>32</v>
      </c>
      <c r="W519" t="s">
        <v>2259</v>
      </c>
      <c r="X519" t="s">
        <v>16536</v>
      </c>
      <c r="Y519" t="s">
        <v>4732</v>
      </c>
    </row>
    <row r="520" spans="1:25" x14ac:dyDescent="0.25">
      <c r="A520" t="s">
        <v>4768</v>
      </c>
      <c r="B520" t="s">
        <v>1751</v>
      </c>
      <c r="C520" t="s">
        <v>15489</v>
      </c>
      <c r="D520" t="s">
        <v>1235</v>
      </c>
      <c r="E520" t="s">
        <v>4</v>
      </c>
      <c r="F520" t="s">
        <v>124</v>
      </c>
      <c r="G520" t="s">
        <v>11</v>
      </c>
      <c r="H520" t="s">
        <v>2</v>
      </c>
      <c r="I520">
        <v>60901</v>
      </c>
      <c r="J520" t="s">
        <v>11433</v>
      </c>
      <c r="K520" t="s">
        <v>125</v>
      </c>
      <c r="L520" t="s">
        <v>499</v>
      </c>
      <c r="M520" t="s">
        <v>499</v>
      </c>
      <c r="N520" t="s">
        <v>10598</v>
      </c>
      <c r="O520" t="s">
        <v>13535</v>
      </c>
      <c r="P520">
        <v>27799151</v>
      </c>
      <c r="Q520" t="s">
        <v>15386</v>
      </c>
      <c r="R520" t="s">
        <v>12466</v>
      </c>
      <c r="S520">
        <v>27799151</v>
      </c>
      <c r="T520" t="s">
        <v>14555</v>
      </c>
      <c r="U520">
        <v>27798158</v>
      </c>
      <c r="V520" t="s">
        <v>32</v>
      </c>
      <c r="W520" t="s">
        <v>3883</v>
      </c>
      <c r="X520" t="s">
        <v>16537</v>
      </c>
      <c r="Y520" t="s">
        <v>499</v>
      </c>
    </row>
    <row r="521" spans="1:25" x14ac:dyDescent="0.25">
      <c r="A521" t="s">
        <v>4796</v>
      </c>
      <c r="B521" t="s">
        <v>1752</v>
      </c>
      <c r="C521" t="s">
        <v>4680</v>
      </c>
      <c r="D521" t="s">
        <v>1235</v>
      </c>
      <c r="E521" t="s">
        <v>5</v>
      </c>
      <c r="F521" t="s">
        <v>124</v>
      </c>
      <c r="G521" t="s">
        <v>11</v>
      </c>
      <c r="H521" t="s">
        <v>2</v>
      </c>
      <c r="I521">
        <v>60901</v>
      </c>
      <c r="J521" t="s">
        <v>11433</v>
      </c>
      <c r="K521" t="s">
        <v>125</v>
      </c>
      <c r="L521" t="s">
        <v>499</v>
      </c>
      <c r="M521" t="s">
        <v>499</v>
      </c>
      <c r="N521" t="s">
        <v>4680</v>
      </c>
      <c r="O521" t="s">
        <v>13535</v>
      </c>
      <c r="P521">
        <v>27799097</v>
      </c>
      <c r="Q521">
        <v>27799135</v>
      </c>
      <c r="R521" t="s">
        <v>7537</v>
      </c>
      <c r="S521">
        <v>27799135</v>
      </c>
      <c r="T521" t="s">
        <v>14623</v>
      </c>
      <c r="U521">
        <v>27799004</v>
      </c>
      <c r="V521" t="s">
        <v>32</v>
      </c>
      <c r="W521" t="s">
        <v>4795</v>
      </c>
      <c r="X521" t="s">
        <v>16538</v>
      </c>
      <c r="Y521" t="s">
        <v>4680</v>
      </c>
    </row>
    <row r="522" spans="1:25" x14ac:dyDescent="0.25">
      <c r="A522" t="s">
        <v>4804</v>
      </c>
      <c r="B522" t="s">
        <v>1756</v>
      </c>
      <c r="C522" t="s">
        <v>4805</v>
      </c>
      <c r="D522" t="s">
        <v>9019</v>
      </c>
      <c r="E522" t="s">
        <v>7</v>
      </c>
      <c r="F522" t="s">
        <v>124</v>
      </c>
      <c r="G522" t="s">
        <v>6</v>
      </c>
      <c r="H522" t="s">
        <v>2</v>
      </c>
      <c r="I522">
        <v>60501</v>
      </c>
      <c r="J522" t="s">
        <v>12642</v>
      </c>
      <c r="K522" t="s">
        <v>125</v>
      </c>
      <c r="L522" t="s">
        <v>12950</v>
      </c>
      <c r="M522" t="s">
        <v>12951</v>
      </c>
      <c r="N522" t="s">
        <v>33</v>
      </c>
      <c r="O522" t="s">
        <v>13535</v>
      </c>
      <c r="P522">
        <v>27887195</v>
      </c>
      <c r="Q522" t="s">
        <v>15386</v>
      </c>
      <c r="R522" t="s">
        <v>14556</v>
      </c>
      <c r="S522">
        <v>27887195</v>
      </c>
      <c r="T522" t="s">
        <v>14557</v>
      </c>
      <c r="U522">
        <v>27869013</v>
      </c>
      <c r="V522" t="s">
        <v>32</v>
      </c>
      <c r="W522" t="s">
        <v>6731</v>
      </c>
      <c r="X522" t="s">
        <v>16539</v>
      </c>
      <c r="Y522" t="s">
        <v>4805</v>
      </c>
    </row>
    <row r="523" spans="1:25" x14ac:dyDescent="0.25">
      <c r="A523" t="s">
        <v>4802</v>
      </c>
      <c r="B523" t="s">
        <v>1759</v>
      </c>
      <c r="C523" t="s">
        <v>4803</v>
      </c>
      <c r="D523" t="s">
        <v>9019</v>
      </c>
      <c r="E523" t="s">
        <v>7</v>
      </c>
      <c r="F523" t="s">
        <v>124</v>
      </c>
      <c r="G523" t="s">
        <v>6</v>
      </c>
      <c r="H523" t="s">
        <v>2</v>
      </c>
      <c r="I523">
        <v>60501</v>
      </c>
      <c r="J523" t="s">
        <v>12642</v>
      </c>
      <c r="K523" t="s">
        <v>125</v>
      </c>
      <c r="L523" t="s">
        <v>12950</v>
      </c>
      <c r="M523" t="s">
        <v>12951</v>
      </c>
      <c r="N523" t="s">
        <v>12419</v>
      </c>
      <c r="O523" t="s">
        <v>13535</v>
      </c>
      <c r="P523">
        <v>27888330</v>
      </c>
      <c r="Q523" t="s">
        <v>15386</v>
      </c>
      <c r="R523" t="s">
        <v>12952</v>
      </c>
      <c r="S523">
        <v>27888330</v>
      </c>
      <c r="T523" t="s">
        <v>14557</v>
      </c>
      <c r="U523">
        <v>27869013</v>
      </c>
      <c r="V523" t="s">
        <v>32</v>
      </c>
      <c r="W523" t="s">
        <v>3196</v>
      </c>
      <c r="X523" t="s">
        <v>16540</v>
      </c>
      <c r="Y523" t="s">
        <v>4803</v>
      </c>
    </row>
    <row r="524" spans="1:25" x14ac:dyDescent="0.25">
      <c r="A524" t="s">
        <v>4844</v>
      </c>
      <c r="B524" t="s">
        <v>1760</v>
      </c>
      <c r="C524" t="s">
        <v>4845</v>
      </c>
      <c r="D524" t="s">
        <v>9019</v>
      </c>
      <c r="E524" t="s">
        <v>8</v>
      </c>
      <c r="F524" t="s">
        <v>124</v>
      </c>
      <c r="G524" t="s">
        <v>6</v>
      </c>
      <c r="H524" t="s">
        <v>3</v>
      </c>
      <c r="I524">
        <v>60502</v>
      </c>
      <c r="J524" t="s">
        <v>11453</v>
      </c>
      <c r="K524" t="s">
        <v>125</v>
      </c>
      <c r="L524" t="s">
        <v>12950</v>
      </c>
      <c r="M524" t="s">
        <v>12953</v>
      </c>
      <c r="N524" t="s">
        <v>10599</v>
      </c>
      <c r="O524" t="s">
        <v>13535</v>
      </c>
      <c r="P524">
        <v>27866560</v>
      </c>
      <c r="Q524">
        <v>27866016</v>
      </c>
      <c r="R524" t="s">
        <v>14558</v>
      </c>
      <c r="S524">
        <v>27866560</v>
      </c>
      <c r="T524" t="s">
        <v>14559</v>
      </c>
      <c r="U524">
        <v>27866209</v>
      </c>
      <c r="V524" t="s">
        <v>32</v>
      </c>
      <c r="W524" t="s">
        <v>4582</v>
      </c>
      <c r="X524" t="s">
        <v>16541</v>
      </c>
      <c r="Y524" t="s">
        <v>4845</v>
      </c>
    </row>
    <row r="525" spans="1:25" x14ac:dyDescent="0.25">
      <c r="A525" t="s">
        <v>4884</v>
      </c>
      <c r="B525" t="s">
        <v>1762</v>
      </c>
      <c r="C525" t="s">
        <v>9031</v>
      </c>
      <c r="D525" t="s">
        <v>123</v>
      </c>
      <c r="E525" t="s">
        <v>2</v>
      </c>
      <c r="F525" t="s">
        <v>124</v>
      </c>
      <c r="G525" t="s">
        <v>8</v>
      </c>
      <c r="H525" t="s">
        <v>2</v>
      </c>
      <c r="I525">
        <v>60701</v>
      </c>
      <c r="J525" t="s">
        <v>11428</v>
      </c>
      <c r="K525" t="s">
        <v>125</v>
      </c>
      <c r="L525" t="s">
        <v>11123</v>
      </c>
      <c r="M525" t="s">
        <v>11123</v>
      </c>
      <c r="N525" t="s">
        <v>4885</v>
      </c>
      <c r="O525" t="s">
        <v>13535</v>
      </c>
      <c r="P525">
        <v>27751117</v>
      </c>
      <c r="Q525" t="s">
        <v>15386</v>
      </c>
      <c r="R525" t="s">
        <v>13046</v>
      </c>
      <c r="S525">
        <v>27751117</v>
      </c>
      <c r="T525" t="s">
        <v>14560</v>
      </c>
      <c r="U525">
        <v>27750256</v>
      </c>
      <c r="V525" t="s">
        <v>32</v>
      </c>
      <c r="W525" t="s">
        <v>6732</v>
      </c>
      <c r="X525" t="s">
        <v>16542</v>
      </c>
      <c r="Y525" t="s">
        <v>9031</v>
      </c>
    </row>
    <row r="526" spans="1:25" x14ac:dyDescent="0.25">
      <c r="A526" t="s">
        <v>4878</v>
      </c>
      <c r="B526" t="s">
        <v>1767</v>
      </c>
      <c r="C526" t="s">
        <v>9032</v>
      </c>
      <c r="D526" t="s">
        <v>123</v>
      </c>
      <c r="E526" t="s">
        <v>2</v>
      </c>
      <c r="F526" t="s">
        <v>124</v>
      </c>
      <c r="G526" t="s">
        <v>8</v>
      </c>
      <c r="H526" t="s">
        <v>2</v>
      </c>
      <c r="I526">
        <v>60701</v>
      </c>
      <c r="J526" t="s">
        <v>11428</v>
      </c>
      <c r="K526" t="s">
        <v>125</v>
      </c>
      <c r="L526" t="s">
        <v>11123</v>
      </c>
      <c r="M526" t="s">
        <v>11123</v>
      </c>
      <c r="N526" t="s">
        <v>10600</v>
      </c>
      <c r="O526" t="s">
        <v>13535</v>
      </c>
      <c r="P526">
        <v>27750456</v>
      </c>
      <c r="Q526">
        <v>27750456</v>
      </c>
      <c r="R526" t="s">
        <v>11892</v>
      </c>
      <c r="S526">
        <v>27750456</v>
      </c>
      <c r="T526" t="s">
        <v>14560</v>
      </c>
      <c r="U526">
        <v>27750256</v>
      </c>
      <c r="V526" t="s">
        <v>32</v>
      </c>
      <c r="W526" t="s">
        <v>126</v>
      </c>
      <c r="X526" t="s">
        <v>16543</v>
      </c>
      <c r="Y526" t="s">
        <v>9032</v>
      </c>
    </row>
    <row r="527" spans="1:25" x14ac:dyDescent="0.25">
      <c r="A527" t="s">
        <v>4873</v>
      </c>
      <c r="B527" t="s">
        <v>1769</v>
      </c>
      <c r="C527" t="s">
        <v>9033</v>
      </c>
      <c r="D527" t="s">
        <v>123</v>
      </c>
      <c r="E527" t="s">
        <v>2</v>
      </c>
      <c r="F527" t="s">
        <v>124</v>
      </c>
      <c r="G527" t="s">
        <v>8</v>
      </c>
      <c r="H527" t="s">
        <v>2</v>
      </c>
      <c r="I527">
        <v>60701</v>
      </c>
      <c r="J527" t="s">
        <v>11428</v>
      </c>
      <c r="K527" t="s">
        <v>125</v>
      </c>
      <c r="L527" t="s">
        <v>11123</v>
      </c>
      <c r="M527" t="s">
        <v>11123</v>
      </c>
      <c r="N527" t="s">
        <v>10601</v>
      </c>
      <c r="O527" t="s">
        <v>13535</v>
      </c>
      <c r="P527">
        <v>27750083</v>
      </c>
      <c r="Q527">
        <v>27750083</v>
      </c>
      <c r="R527" t="s">
        <v>7497</v>
      </c>
      <c r="S527">
        <v>27750083</v>
      </c>
      <c r="T527" t="s">
        <v>14560</v>
      </c>
      <c r="U527">
        <v>27750256</v>
      </c>
      <c r="V527" t="s">
        <v>32</v>
      </c>
      <c r="W527" t="s">
        <v>6733</v>
      </c>
      <c r="X527" t="s">
        <v>16544</v>
      </c>
      <c r="Y527" t="s">
        <v>9033</v>
      </c>
    </row>
    <row r="528" spans="1:25" x14ac:dyDescent="0.25">
      <c r="A528" t="s">
        <v>4877</v>
      </c>
      <c r="B528" t="s">
        <v>1771</v>
      </c>
      <c r="C528" t="s">
        <v>9034</v>
      </c>
      <c r="D528" t="s">
        <v>123</v>
      </c>
      <c r="E528" t="s">
        <v>2</v>
      </c>
      <c r="F528" t="s">
        <v>124</v>
      </c>
      <c r="G528" t="s">
        <v>8</v>
      </c>
      <c r="H528" t="s">
        <v>2</v>
      </c>
      <c r="I528">
        <v>60701</v>
      </c>
      <c r="J528" t="s">
        <v>11428</v>
      </c>
      <c r="K528" t="s">
        <v>125</v>
      </c>
      <c r="L528" t="s">
        <v>11123</v>
      </c>
      <c r="M528" t="s">
        <v>11123</v>
      </c>
      <c r="N528" t="s">
        <v>10602</v>
      </c>
      <c r="O528" t="s">
        <v>13535</v>
      </c>
      <c r="P528">
        <v>27751521</v>
      </c>
      <c r="Q528">
        <v>27751521</v>
      </c>
      <c r="R528" t="s">
        <v>13777</v>
      </c>
      <c r="S528">
        <v>27751521</v>
      </c>
      <c r="T528" t="s">
        <v>14560</v>
      </c>
      <c r="U528">
        <v>27750256</v>
      </c>
      <c r="V528" t="s">
        <v>32</v>
      </c>
      <c r="W528" t="s">
        <v>4876</v>
      </c>
      <c r="X528" t="s">
        <v>16545</v>
      </c>
      <c r="Y528" t="s">
        <v>9034</v>
      </c>
    </row>
    <row r="529" spans="1:25" x14ac:dyDescent="0.25">
      <c r="A529" t="s">
        <v>4930</v>
      </c>
      <c r="B529" t="s">
        <v>1773</v>
      </c>
      <c r="C529" t="s">
        <v>4931</v>
      </c>
      <c r="D529" t="s">
        <v>123</v>
      </c>
      <c r="E529" t="s">
        <v>4</v>
      </c>
      <c r="F529" t="s">
        <v>124</v>
      </c>
      <c r="G529" t="s">
        <v>17</v>
      </c>
      <c r="H529" t="s">
        <v>2</v>
      </c>
      <c r="I529">
        <v>61301</v>
      </c>
      <c r="J529" t="s">
        <v>13514</v>
      </c>
      <c r="K529" t="s">
        <v>125</v>
      </c>
      <c r="L529" t="s">
        <v>10603</v>
      </c>
      <c r="M529" t="s">
        <v>10603</v>
      </c>
      <c r="N529" t="s">
        <v>704</v>
      </c>
      <c r="O529" t="s">
        <v>13535</v>
      </c>
      <c r="P529">
        <v>23751134</v>
      </c>
      <c r="Q529">
        <v>27351134</v>
      </c>
      <c r="R529" t="s">
        <v>15490</v>
      </c>
      <c r="S529">
        <v>27351134</v>
      </c>
      <c r="T529" t="s">
        <v>14561</v>
      </c>
      <c r="U529">
        <v>27355041</v>
      </c>
      <c r="V529" t="s">
        <v>32</v>
      </c>
      <c r="W529" t="s">
        <v>4929</v>
      </c>
      <c r="X529" t="s">
        <v>16546</v>
      </c>
      <c r="Y529" t="s">
        <v>4931</v>
      </c>
    </row>
    <row r="530" spans="1:25" x14ac:dyDescent="0.25">
      <c r="A530" t="s">
        <v>4932</v>
      </c>
      <c r="B530" t="s">
        <v>1774</v>
      </c>
      <c r="C530" t="s">
        <v>4933</v>
      </c>
      <c r="D530" t="s">
        <v>123</v>
      </c>
      <c r="E530" t="s">
        <v>4</v>
      </c>
      <c r="F530" t="s">
        <v>124</v>
      </c>
      <c r="G530" t="s">
        <v>17</v>
      </c>
      <c r="H530" t="s">
        <v>2</v>
      </c>
      <c r="I530">
        <v>61301</v>
      </c>
      <c r="J530" t="s">
        <v>13514</v>
      </c>
      <c r="K530" t="s">
        <v>125</v>
      </c>
      <c r="L530" t="s">
        <v>10603</v>
      </c>
      <c r="M530" t="s">
        <v>10603</v>
      </c>
      <c r="N530" t="s">
        <v>10603</v>
      </c>
      <c r="O530" t="s">
        <v>13535</v>
      </c>
      <c r="P530">
        <v>27355103</v>
      </c>
      <c r="Q530">
        <v>27355103</v>
      </c>
      <c r="R530" t="s">
        <v>14562</v>
      </c>
      <c r="S530">
        <v>27355103</v>
      </c>
      <c r="T530" t="s">
        <v>14561</v>
      </c>
      <c r="U530">
        <v>27355041</v>
      </c>
      <c r="V530" t="s">
        <v>32</v>
      </c>
      <c r="W530" t="s">
        <v>3052</v>
      </c>
      <c r="X530" t="s">
        <v>16547</v>
      </c>
      <c r="Y530" t="s">
        <v>4933</v>
      </c>
    </row>
    <row r="531" spans="1:25" x14ac:dyDescent="0.25">
      <c r="A531" t="s">
        <v>4964</v>
      </c>
      <c r="B531" t="s">
        <v>1776</v>
      </c>
      <c r="C531" t="s">
        <v>9035</v>
      </c>
      <c r="D531" t="s">
        <v>123</v>
      </c>
      <c r="E531" t="s">
        <v>5</v>
      </c>
      <c r="F531" t="s">
        <v>124</v>
      </c>
      <c r="G531" t="s">
        <v>8</v>
      </c>
      <c r="H531" t="s">
        <v>4</v>
      </c>
      <c r="I531">
        <v>60703</v>
      </c>
      <c r="J531" t="s">
        <v>12777</v>
      </c>
      <c r="K531" t="s">
        <v>125</v>
      </c>
      <c r="L531" t="s">
        <v>11123</v>
      </c>
      <c r="M531" t="s">
        <v>12954</v>
      </c>
      <c r="N531" t="s">
        <v>10604</v>
      </c>
      <c r="O531" t="s">
        <v>13535</v>
      </c>
      <c r="P531">
        <v>27899454</v>
      </c>
      <c r="Q531">
        <v>27899454</v>
      </c>
      <c r="R531" t="s">
        <v>7490</v>
      </c>
      <c r="S531">
        <v>27898550</v>
      </c>
      <c r="T531" t="s">
        <v>14563</v>
      </c>
      <c r="U531">
        <v>27899336</v>
      </c>
      <c r="V531" t="s">
        <v>32</v>
      </c>
      <c r="W531" t="s">
        <v>3800</v>
      </c>
      <c r="X531" t="s">
        <v>16548</v>
      </c>
      <c r="Y531" t="s">
        <v>9035</v>
      </c>
    </row>
    <row r="532" spans="1:25" x14ac:dyDescent="0.25">
      <c r="A532" t="s">
        <v>4997</v>
      </c>
      <c r="B532" t="s">
        <v>6257</v>
      </c>
      <c r="C532" t="s">
        <v>62</v>
      </c>
      <c r="D532" t="s">
        <v>123</v>
      </c>
      <c r="E532" t="s">
        <v>6</v>
      </c>
      <c r="F532" t="s">
        <v>124</v>
      </c>
      <c r="G532" t="s">
        <v>10</v>
      </c>
      <c r="H532" t="s">
        <v>2</v>
      </c>
      <c r="I532">
        <v>60801</v>
      </c>
      <c r="J532" t="s">
        <v>11429</v>
      </c>
      <c r="K532" t="s">
        <v>125</v>
      </c>
      <c r="L532" t="s">
        <v>12955</v>
      </c>
      <c r="M532" t="s">
        <v>2844</v>
      </c>
      <c r="N532" t="s">
        <v>62</v>
      </c>
      <c r="O532" t="s">
        <v>13535</v>
      </c>
      <c r="P532">
        <v>27733297</v>
      </c>
      <c r="Q532">
        <v>27733297</v>
      </c>
      <c r="R532" t="s">
        <v>9209</v>
      </c>
      <c r="S532">
        <v>27733297</v>
      </c>
      <c r="T532" t="s">
        <v>14564</v>
      </c>
      <c r="U532">
        <v>27733387</v>
      </c>
      <c r="V532" t="s">
        <v>32</v>
      </c>
      <c r="W532" t="s">
        <v>4996</v>
      </c>
      <c r="X532" t="s">
        <v>16549</v>
      </c>
      <c r="Y532" t="s">
        <v>62</v>
      </c>
    </row>
    <row r="533" spans="1:25" x14ac:dyDescent="0.25">
      <c r="A533" t="s">
        <v>5030</v>
      </c>
      <c r="B533" t="s">
        <v>1777</v>
      </c>
      <c r="C533" t="s">
        <v>9036</v>
      </c>
      <c r="D533" t="s">
        <v>123</v>
      </c>
      <c r="E533" t="s">
        <v>7</v>
      </c>
      <c r="F533" t="s">
        <v>124</v>
      </c>
      <c r="G533" t="s">
        <v>10</v>
      </c>
      <c r="H533" t="s">
        <v>3</v>
      </c>
      <c r="I533">
        <v>60802</v>
      </c>
      <c r="J533" t="s">
        <v>11462</v>
      </c>
      <c r="K533" t="s">
        <v>125</v>
      </c>
      <c r="L533" t="s">
        <v>12955</v>
      </c>
      <c r="M533" t="s">
        <v>10230</v>
      </c>
      <c r="N533" t="s">
        <v>144</v>
      </c>
      <c r="O533" t="s">
        <v>13535</v>
      </c>
      <c r="P533">
        <v>27840250</v>
      </c>
      <c r="Q533">
        <v>25402627</v>
      </c>
      <c r="R533" t="s">
        <v>7509</v>
      </c>
      <c r="S533">
        <v>25402627</v>
      </c>
      <c r="T533" t="s">
        <v>14565</v>
      </c>
      <c r="U533">
        <v>27840230</v>
      </c>
      <c r="V533" t="s">
        <v>32</v>
      </c>
      <c r="W533" t="s">
        <v>662</v>
      </c>
      <c r="X533" t="s">
        <v>16550</v>
      </c>
      <c r="Y533" t="s">
        <v>9036</v>
      </c>
    </row>
    <row r="534" spans="1:25" x14ac:dyDescent="0.25">
      <c r="A534" t="s">
        <v>5061</v>
      </c>
      <c r="B534" t="s">
        <v>987</v>
      </c>
      <c r="C534" t="s">
        <v>6734</v>
      </c>
      <c r="D534" t="s">
        <v>123</v>
      </c>
      <c r="E534" t="s">
        <v>7</v>
      </c>
      <c r="F534" t="s">
        <v>124</v>
      </c>
      <c r="G534" t="s">
        <v>10</v>
      </c>
      <c r="H534" t="s">
        <v>3</v>
      </c>
      <c r="I534">
        <v>60802</v>
      </c>
      <c r="J534" t="s">
        <v>11462</v>
      </c>
      <c r="K534" t="s">
        <v>125</v>
      </c>
      <c r="L534" t="s">
        <v>12955</v>
      </c>
      <c r="M534" t="s">
        <v>10230</v>
      </c>
      <c r="N534" t="s">
        <v>221</v>
      </c>
      <c r="O534" t="s">
        <v>13535</v>
      </c>
      <c r="P534">
        <v>27840225</v>
      </c>
      <c r="Q534">
        <v>27840225</v>
      </c>
      <c r="R534" t="s">
        <v>8686</v>
      </c>
      <c r="S534">
        <v>27840225</v>
      </c>
      <c r="T534" t="s">
        <v>14565</v>
      </c>
      <c r="U534">
        <v>27840230</v>
      </c>
      <c r="V534" t="s">
        <v>32</v>
      </c>
      <c r="W534" t="s">
        <v>6613</v>
      </c>
      <c r="X534" t="s">
        <v>16551</v>
      </c>
      <c r="Y534" t="s">
        <v>6734</v>
      </c>
    </row>
    <row r="535" spans="1:25" x14ac:dyDescent="0.25">
      <c r="A535" t="s">
        <v>5063</v>
      </c>
      <c r="B535" t="s">
        <v>777</v>
      </c>
      <c r="C535" t="s">
        <v>6735</v>
      </c>
      <c r="D535" t="s">
        <v>123</v>
      </c>
      <c r="E535" t="s">
        <v>8</v>
      </c>
      <c r="F535" t="s">
        <v>124</v>
      </c>
      <c r="G535" t="s">
        <v>10</v>
      </c>
      <c r="H535" t="s">
        <v>4</v>
      </c>
      <c r="I535">
        <v>60803</v>
      </c>
      <c r="J535" t="s">
        <v>14370</v>
      </c>
      <c r="K535" t="s">
        <v>125</v>
      </c>
      <c r="L535" t="s">
        <v>12955</v>
      </c>
      <c r="M535" t="s">
        <v>12956</v>
      </c>
      <c r="N535" t="s">
        <v>10605</v>
      </c>
      <c r="O535" t="s">
        <v>13535</v>
      </c>
      <c r="P535">
        <v>27340330</v>
      </c>
      <c r="Q535">
        <v>27340330</v>
      </c>
      <c r="R535" t="s">
        <v>5062</v>
      </c>
      <c r="S535">
        <v>27340720</v>
      </c>
      <c r="T535" t="s">
        <v>14566</v>
      </c>
      <c r="U535">
        <v>27340120</v>
      </c>
      <c r="V535" t="s">
        <v>32</v>
      </c>
      <c r="W535" t="s">
        <v>1634</v>
      </c>
      <c r="X535" t="s">
        <v>16552</v>
      </c>
      <c r="Y535" t="s">
        <v>6735</v>
      </c>
    </row>
    <row r="536" spans="1:25" x14ac:dyDescent="0.25">
      <c r="A536" t="s">
        <v>841</v>
      </c>
      <c r="B536" t="s">
        <v>843</v>
      </c>
      <c r="C536" t="s">
        <v>842</v>
      </c>
      <c r="D536" t="s">
        <v>311</v>
      </c>
      <c r="E536" t="s">
        <v>4</v>
      </c>
      <c r="F536" t="s">
        <v>32</v>
      </c>
      <c r="G536" t="s">
        <v>5</v>
      </c>
      <c r="H536" t="s">
        <v>11</v>
      </c>
      <c r="I536">
        <v>10409</v>
      </c>
      <c r="J536" t="s">
        <v>12646</v>
      </c>
      <c r="K536" t="s">
        <v>33</v>
      </c>
      <c r="L536" t="s">
        <v>311</v>
      </c>
      <c r="M536" t="s">
        <v>11086</v>
      </c>
      <c r="N536" t="s">
        <v>842</v>
      </c>
      <c r="O536" t="s">
        <v>13535</v>
      </c>
      <c r="P536">
        <v>22005502</v>
      </c>
      <c r="Q536" t="s">
        <v>15386</v>
      </c>
      <c r="R536" t="s">
        <v>15491</v>
      </c>
      <c r="S536">
        <v>62639522</v>
      </c>
      <c r="T536" t="s">
        <v>14567</v>
      </c>
      <c r="U536">
        <v>27781047</v>
      </c>
      <c r="V536" t="s">
        <v>32</v>
      </c>
      <c r="W536" t="s">
        <v>840</v>
      </c>
      <c r="X536" t="s">
        <v>16553</v>
      </c>
      <c r="Y536" t="s">
        <v>842</v>
      </c>
    </row>
    <row r="537" spans="1:25" x14ac:dyDescent="0.25">
      <c r="A537" t="s">
        <v>5122</v>
      </c>
      <c r="B537" t="s">
        <v>981</v>
      </c>
      <c r="C537" t="s">
        <v>1854</v>
      </c>
      <c r="D537" t="s">
        <v>123</v>
      </c>
      <c r="E537" t="s">
        <v>11</v>
      </c>
      <c r="F537" t="s">
        <v>124</v>
      </c>
      <c r="G537" t="s">
        <v>12</v>
      </c>
      <c r="H537" t="s">
        <v>2</v>
      </c>
      <c r="I537">
        <v>61001</v>
      </c>
      <c r="J537" t="s">
        <v>11436</v>
      </c>
      <c r="K537" t="s">
        <v>125</v>
      </c>
      <c r="L537" t="s">
        <v>12957</v>
      </c>
      <c r="M537" t="s">
        <v>12958</v>
      </c>
      <c r="N537" t="s">
        <v>10606</v>
      </c>
      <c r="O537" t="s">
        <v>13535</v>
      </c>
      <c r="P537">
        <v>27833821</v>
      </c>
      <c r="Q537">
        <v>27833821</v>
      </c>
      <c r="R537" t="s">
        <v>15492</v>
      </c>
      <c r="S537">
        <v>27833821</v>
      </c>
      <c r="T537" t="s">
        <v>14570</v>
      </c>
      <c r="U537">
        <v>21010746</v>
      </c>
      <c r="V537" t="s">
        <v>32</v>
      </c>
      <c r="W537" t="s">
        <v>4909</v>
      </c>
      <c r="X537" t="s">
        <v>16554</v>
      </c>
      <c r="Y537" t="s">
        <v>1854</v>
      </c>
    </row>
    <row r="538" spans="1:25" x14ac:dyDescent="0.25">
      <c r="A538" t="s">
        <v>5096</v>
      </c>
      <c r="B538" t="s">
        <v>888</v>
      </c>
      <c r="C538" t="s">
        <v>1363</v>
      </c>
      <c r="D538" t="s">
        <v>123</v>
      </c>
      <c r="E538" t="s">
        <v>11</v>
      </c>
      <c r="F538" t="s">
        <v>124</v>
      </c>
      <c r="G538" t="s">
        <v>12</v>
      </c>
      <c r="H538" t="s">
        <v>2</v>
      </c>
      <c r="I538">
        <v>61001</v>
      </c>
      <c r="J538" t="s">
        <v>11436</v>
      </c>
      <c r="K538" t="s">
        <v>125</v>
      </c>
      <c r="L538" t="s">
        <v>12957</v>
      </c>
      <c r="M538" t="s">
        <v>12958</v>
      </c>
      <c r="N538" t="s">
        <v>1363</v>
      </c>
      <c r="O538" t="s">
        <v>13535</v>
      </c>
      <c r="P538">
        <v>21011976</v>
      </c>
      <c r="Q538" t="s">
        <v>15386</v>
      </c>
      <c r="R538" t="s">
        <v>9256</v>
      </c>
      <c r="S538">
        <v>88293116</v>
      </c>
      <c r="T538" t="s">
        <v>14570</v>
      </c>
      <c r="U538">
        <v>21010746</v>
      </c>
      <c r="V538" t="s">
        <v>32</v>
      </c>
      <c r="W538" t="s">
        <v>5095</v>
      </c>
      <c r="X538" t="s">
        <v>16555</v>
      </c>
      <c r="Y538" t="s">
        <v>1363</v>
      </c>
    </row>
    <row r="539" spans="1:25" x14ac:dyDescent="0.25">
      <c r="A539" t="s">
        <v>5102</v>
      </c>
      <c r="B539" t="s">
        <v>945</v>
      </c>
      <c r="C539" t="s">
        <v>6736</v>
      </c>
      <c r="D539" t="s">
        <v>123</v>
      </c>
      <c r="E539" t="s">
        <v>11</v>
      </c>
      <c r="F539" t="s">
        <v>124</v>
      </c>
      <c r="G539" t="s">
        <v>12</v>
      </c>
      <c r="H539" t="s">
        <v>2</v>
      </c>
      <c r="I539">
        <v>61001</v>
      </c>
      <c r="J539" t="s">
        <v>11436</v>
      </c>
      <c r="K539" t="s">
        <v>125</v>
      </c>
      <c r="L539" t="s">
        <v>12957</v>
      </c>
      <c r="M539" t="s">
        <v>12958</v>
      </c>
      <c r="N539" t="s">
        <v>10607</v>
      </c>
      <c r="O539" t="s">
        <v>13535</v>
      </c>
      <c r="P539">
        <v>27811103</v>
      </c>
      <c r="Q539">
        <v>27811103</v>
      </c>
      <c r="R539" t="s">
        <v>14569</v>
      </c>
      <c r="S539">
        <v>89467918</v>
      </c>
      <c r="T539" t="s">
        <v>14570</v>
      </c>
      <c r="U539">
        <v>21010746</v>
      </c>
      <c r="V539" t="s">
        <v>32</v>
      </c>
      <c r="W539" t="s">
        <v>5101</v>
      </c>
      <c r="X539" t="s">
        <v>16556</v>
      </c>
      <c r="Y539" t="s">
        <v>6736</v>
      </c>
    </row>
    <row r="540" spans="1:25" x14ac:dyDescent="0.25">
      <c r="A540" t="s">
        <v>5148</v>
      </c>
      <c r="B540" t="s">
        <v>938</v>
      </c>
      <c r="C540" t="s">
        <v>5149</v>
      </c>
      <c r="D540" t="s">
        <v>123</v>
      </c>
      <c r="E540" t="s">
        <v>12</v>
      </c>
      <c r="F540" t="s">
        <v>124</v>
      </c>
      <c r="G540" t="s">
        <v>12</v>
      </c>
      <c r="H540" t="s">
        <v>4</v>
      </c>
      <c r="I540">
        <v>61003</v>
      </c>
      <c r="J540" t="s">
        <v>11524</v>
      </c>
      <c r="K540" t="s">
        <v>125</v>
      </c>
      <c r="L540" t="s">
        <v>12957</v>
      </c>
      <c r="M540" t="s">
        <v>10495</v>
      </c>
      <c r="N540" t="s">
        <v>10495</v>
      </c>
      <c r="O540" t="s">
        <v>13535</v>
      </c>
      <c r="P540">
        <v>27321279</v>
      </c>
      <c r="Q540">
        <v>27321279</v>
      </c>
      <c r="R540" t="s">
        <v>9211</v>
      </c>
      <c r="S540">
        <v>27321279</v>
      </c>
      <c r="T540" t="s">
        <v>15493</v>
      </c>
      <c r="U540">
        <v>27322287</v>
      </c>
      <c r="V540" t="s">
        <v>32</v>
      </c>
      <c r="W540" t="s">
        <v>4449</v>
      </c>
      <c r="X540" t="s">
        <v>16557</v>
      </c>
      <c r="Y540" t="s">
        <v>5149</v>
      </c>
    </row>
    <row r="541" spans="1:25" x14ac:dyDescent="0.25">
      <c r="A541" t="s">
        <v>5190</v>
      </c>
      <c r="B541" t="s">
        <v>954</v>
      </c>
      <c r="C541" t="s">
        <v>5191</v>
      </c>
      <c r="D541" t="s">
        <v>123</v>
      </c>
      <c r="E541" t="s">
        <v>15</v>
      </c>
      <c r="F541" t="s">
        <v>124</v>
      </c>
      <c r="G541" t="s">
        <v>12</v>
      </c>
      <c r="H541" t="s">
        <v>3</v>
      </c>
      <c r="I541">
        <v>61002</v>
      </c>
      <c r="J541" t="s">
        <v>11472</v>
      </c>
      <c r="K541" t="s">
        <v>125</v>
      </c>
      <c r="L541" t="s">
        <v>12957</v>
      </c>
      <c r="M541" t="s">
        <v>3139</v>
      </c>
      <c r="N541" t="s">
        <v>3139</v>
      </c>
      <c r="O541" t="s">
        <v>13535</v>
      </c>
      <c r="P541">
        <v>27322135</v>
      </c>
      <c r="Q541">
        <v>27322135</v>
      </c>
      <c r="R541" t="s">
        <v>9994</v>
      </c>
      <c r="S541">
        <v>27322135</v>
      </c>
      <c r="T541" t="s">
        <v>14571</v>
      </c>
      <c r="U541">
        <v>89771930</v>
      </c>
      <c r="V541" t="s">
        <v>32</v>
      </c>
      <c r="W541" t="s">
        <v>2987</v>
      </c>
      <c r="X541" t="s">
        <v>16558</v>
      </c>
      <c r="Y541" t="s">
        <v>5191</v>
      </c>
    </row>
    <row r="542" spans="1:25" x14ac:dyDescent="0.25">
      <c r="A542" t="s">
        <v>5225</v>
      </c>
      <c r="B542" t="s">
        <v>849</v>
      </c>
      <c r="C542" t="s">
        <v>5226</v>
      </c>
      <c r="D542" t="s">
        <v>82</v>
      </c>
      <c r="E542" t="s">
        <v>2</v>
      </c>
      <c r="F542" t="s">
        <v>83</v>
      </c>
      <c r="G542" t="s">
        <v>2</v>
      </c>
      <c r="H542" t="s">
        <v>2</v>
      </c>
      <c r="I542">
        <v>70101</v>
      </c>
      <c r="J542" t="s">
        <v>12606</v>
      </c>
      <c r="K542" t="s">
        <v>82</v>
      </c>
      <c r="L542" t="s">
        <v>82</v>
      </c>
      <c r="M542" t="s">
        <v>82</v>
      </c>
      <c r="N542" t="s">
        <v>5226</v>
      </c>
      <c r="O542" t="s">
        <v>13535</v>
      </c>
      <c r="P542">
        <v>27951022</v>
      </c>
      <c r="Q542">
        <v>27951022</v>
      </c>
      <c r="R542" t="s">
        <v>11896</v>
      </c>
      <c r="S542">
        <v>83133956</v>
      </c>
      <c r="T542" t="s">
        <v>14572</v>
      </c>
      <c r="U542">
        <v>22017169</v>
      </c>
      <c r="V542" t="s">
        <v>32</v>
      </c>
      <c r="W542" t="s">
        <v>671</v>
      </c>
      <c r="X542" t="s">
        <v>16559</v>
      </c>
      <c r="Y542" t="s">
        <v>5226</v>
      </c>
    </row>
    <row r="543" spans="1:25" x14ac:dyDescent="0.25">
      <c r="A543" t="s">
        <v>5227</v>
      </c>
      <c r="B543" t="s">
        <v>1800</v>
      </c>
      <c r="C543" t="s">
        <v>7599</v>
      </c>
      <c r="D543" t="s">
        <v>82</v>
      </c>
      <c r="E543" t="s">
        <v>2</v>
      </c>
      <c r="F543" t="s">
        <v>83</v>
      </c>
      <c r="G543" t="s">
        <v>2</v>
      </c>
      <c r="H543" t="s">
        <v>2</v>
      </c>
      <c r="I543">
        <v>70101</v>
      </c>
      <c r="J543" t="s">
        <v>12606</v>
      </c>
      <c r="K543" t="s">
        <v>82</v>
      </c>
      <c r="L543" t="s">
        <v>82</v>
      </c>
      <c r="M543" t="s">
        <v>82</v>
      </c>
      <c r="N543" t="s">
        <v>10608</v>
      </c>
      <c r="O543" t="s">
        <v>13535</v>
      </c>
      <c r="P543">
        <v>27580807</v>
      </c>
      <c r="Q543" t="s">
        <v>15386</v>
      </c>
      <c r="R543" t="s">
        <v>7961</v>
      </c>
      <c r="S543">
        <v>27580807</v>
      </c>
      <c r="T543" t="s">
        <v>14572</v>
      </c>
      <c r="U543">
        <v>22017169</v>
      </c>
      <c r="V543" t="s">
        <v>32</v>
      </c>
      <c r="W543" t="s">
        <v>933</v>
      </c>
      <c r="X543" t="s">
        <v>16560</v>
      </c>
      <c r="Y543" t="s">
        <v>7599</v>
      </c>
    </row>
    <row r="544" spans="1:25" x14ac:dyDescent="0.25">
      <c r="A544" t="s">
        <v>5228</v>
      </c>
      <c r="B544" t="s">
        <v>979</v>
      </c>
      <c r="C544" t="s">
        <v>7962</v>
      </c>
      <c r="D544" t="s">
        <v>82</v>
      </c>
      <c r="E544" t="s">
        <v>2</v>
      </c>
      <c r="F544" t="s">
        <v>83</v>
      </c>
      <c r="G544" t="s">
        <v>2</v>
      </c>
      <c r="H544" t="s">
        <v>2</v>
      </c>
      <c r="I544">
        <v>70101</v>
      </c>
      <c r="J544" t="s">
        <v>12606</v>
      </c>
      <c r="K544" t="s">
        <v>82</v>
      </c>
      <c r="L544" t="s">
        <v>82</v>
      </c>
      <c r="M544" t="s">
        <v>82</v>
      </c>
      <c r="N544" t="s">
        <v>10609</v>
      </c>
      <c r="O544" t="s">
        <v>13535</v>
      </c>
      <c r="P544">
        <v>27580131</v>
      </c>
      <c r="Q544">
        <v>21010249</v>
      </c>
      <c r="R544" t="s">
        <v>15494</v>
      </c>
      <c r="S544">
        <v>83338437</v>
      </c>
      <c r="T544" t="s">
        <v>14572</v>
      </c>
      <c r="U544">
        <v>22017169</v>
      </c>
      <c r="V544" t="s">
        <v>32</v>
      </c>
      <c r="W544" t="s">
        <v>6625</v>
      </c>
      <c r="X544" t="s">
        <v>16561</v>
      </c>
      <c r="Y544" t="s">
        <v>7962</v>
      </c>
    </row>
    <row r="545" spans="1:25" x14ac:dyDescent="0.25">
      <c r="A545" t="s">
        <v>5214</v>
      </c>
      <c r="B545" t="s">
        <v>1805</v>
      </c>
      <c r="C545" t="s">
        <v>7959</v>
      </c>
      <c r="D545" t="s">
        <v>82</v>
      </c>
      <c r="E545" t="s">
        <v>2</v>
      </c>
      <c r="F545" t="s">
        <v>83</v>
      </c>
      <c r="G545" t="s">
        <v>2</v>
      </c>
      <c r="H545" t="s">
        <v>2</v>
      </c>
      <c r="I545">
        <v>70101</v>
      </c>
      <c r="J545" t="s">
        <v>12606</v>
      </c>
      <c r="K545" t="s">
        <v>82</v>
      </c>
      <c r="L545" t="s">
        <v>82</v>
      </c>
      <c r="M545" t="s">
        <v>82</v>
      </c>
      <c r="N545" t="s">
        <v>15495</v>
      </c>
      <c r="O545" t="s">
        <v>13535</v>
      </c>
      <c r="P545">
        <v>27581567</v>
      </c>
      <c r="Q545" t="s">
        <v>15386</v>
      </c>
      <c r="R545" t="s">
        <v>14574</v>
      </c>
      <c r="S545">
        <v>88583691</v>
      </c>
      <c r="T545" t="s">
        <v>14572</v>
      </c>
      <c r="U545">
        <v>60484003</v>
      </c>
      <c r="V545" t="s">
        <v>32</v>
      </c>
      <c r="W545" t="s">
        <v>6737</v>
      </c>
      <c r="X545" t="s">
        <v>16562</v>
      </c>
      <c r="Y545" t="s">
        <v>7959</v>
      </c>
    </row>
    <row r="546" spans="1:25" x14ac:dyDescent="0.25">
      <c r="A546" t="s">
        <v>5218</v>
      </c>
      <c r="B546" t="s">
        <v>1808</v>
      </c>
      <c r="C546" t="s">
        <v>6411</v>
      </c>
      <c r="D546" t="s">
        <v>82</v>
      </c>
      <c r="E546" t="s">
        <v>2</v>
      </c>
      <c r="F546" t="s">
        <v>83</v>
      </c>
      <c r="G546" t="s">
        <v>2</v>
      </c>
      <c r="H546" t="s">
        <v>2</v>
      </c>
      <c r="I546">
        <v>70101</v>
      </c>
      <c r="J546" t="s">
        <v>12606</v>
      </c>
      <c r="K546" t="s">
        <v>82</v>
      </c>
      <c r="L546" t="s">
        <v>82</v>
      </c>
      <c r="M546" t="s">
        <v>82</v>
      </c>
      <c r="N546" t="s">
        <v>10608</v>
      </c>
      <c r="O546" t="s">
        <v>13535</v>
      </c>
      <c r="P546">
        <v>27580537</v>
      </c>
      <c r="Q546">
        <v>27580537</v>
      </c>
      <c r="R546" t="s">
        <v>12441</v>
      </c>
      <c r="S546">
        <v>27580537</v>
      </c>
      <c r="T546" t="s">
        <v>14572</v>
      </c>
      <c r="U546">
        <v>22017169</v>
      </c>
      <c r="V546" t="s">
        <v>32</v>
      </c>
      <c r="W546" t="s">
        <v>5217</v>
      </c>
      <c r="X546" t="s">
        <v>16563</v>
      </c>
      <c r="Y546" t="s">
        <v>6411</v>
      </c>
    </row>
    <row r="547" spans="1:25" x14ac:dyDescent="0.25">
      <c r="A547" t="s">
        <v>5215</v>
      </c>
      <c r="B547" t="s">
        <v>1809</v>
      </c>
      <c r="C547" t="s">
        <v>1143</v>
      </c>
      <c r="D547" t="s">
        <v>82</v>
      </c>
      <c r="E547" t="s">
        <v>2</v>
      </c>
      <c r="F547" t="s">
        <v>83</v>
      </c>
      <c r="G547" t="s">
        <v>2</v>
      </c>
      <c r="H547" t="s">
        <v>2</v>
      </c>
      <c r="I547">
        <v>70101</v>
      </c>
      <c r="J547" t="s">
        <v>12606</v>
      </c>
      <c r="K547" t="s">
        <v>82</v>
      </c>
      <c r="L547" t="s">
        <v>82</v>
      </c>
      <c r="M547" t="s">
        <v>82</v>
      </c>
      <c r="N547" t="s">
        <v>1143</v>
      </c>
      <c r="O547" t="s">
        <v>13535</v>
      </c>
      <c r="P547">
        <v>27580184</v>
      </c>
      <c r="Q547">
        <v>27580184</v>
      </c>
      <c r="R547" t="s">
        <v>14575</v>
      </c>
      <c r="S547">
        <v>88250507</v>
      </c>
      <c r="T547" t="s">
        <v>14572</v>
      </c>
      <c r="U547">
        <v>22017169</v>
      </c>
      <c r="V547" t="s">
        <v>32</v>
      </c>
      <c r="W547" t="s">
        <v>6622</v>
      </c>
      <c r="X547" t="s">
        <v>16564</v>
      </c>
      <c r="Y547" t="s">
        <v>1143</v>
      </c>
    </row>
    <row r="548" spans="1:25" x14ac:dyDescent="0.25">
      <c r="A548" t="s">
        <v>5249</v>
      </c>
      <c r="B548" t="s">
        <v>1820</v>
      </c>
      <c r="C548" t="s">
        <v>5250</v>
      </c>
      <c r="D548" t="s">
        <v>82</v>
      </c>
      <c r="E548" t="s">
        <v>3</v>
      </c>
      <c r="F548" t="s">
        <v>83</v>
      </c>
      <c r="G548" t="s">
        <v>2</v>
      </c>
      <c r="H548" t="s">
        <v>2</v>
      </c>
      <c r="I548">
        <v>70101</v>
      </c>
      <c r="J548" t="s">
        <v>12606</v>
      </c>
      <c r="K548" t="s">
        <v>82</v>
      </c>
      <c r="L548" t="s">
        <v>82</v>
      </c>
      <c r="M548" t="s">
        <v>82</v>
      </c>
      <c r="N548" t="s">
        <v>15496</v>
      </c>
      <c r="O548" t="s">
        <v>13535</v>
      </c>
      <c r="P548">
        <v>27581456</v>
      </c>
      <c r="Q548" t="s">
        <v>15386</v>
      </c>
      <c r="R548" t="s">
        <v>7970</v>
      </c>
      <c r="S548">
        <v>27581456</v>
      </c>
      <c r="T548" t="s">
        <v>14576</v>
      </c>
      <c r="U548">
        <v>27582530</v>
      </c>
      <c r="V548" t="s">
        <v>32</v>
      </c>
      <c r="W548" t="s">
        <v>5248</v>
      </c>
      <c r="X548" t="s">
        <v>16565</v>
      </c>
      <c r="Y548" t="s">
        <v>5250</v>
      </c>
    </row>
    <row r="549" spans="1:25" x14ac:dyDescent="0.25">
      <c r="A549" t="s">
        <v>5239</v>
      </c>
      <c r="B549" t="s">
        <v>1824</v>
      </c>
      <c r="C549" t="s">
        <v>5240</v>
      </c>
      <c r="D549" t="s">
        <v>82</v>
      </c>
      <c r="E549" t="s">
        <v>3</v>
      </c>
      <c r="F549" t="s">
        <v>83</v>
      </c>
      <c r="G549" t="s">
        <v>2</v>
      </c>
      <c r="H549" t="s">
        <v>2</v>
      </c>
      <c r="I549">
        <v>70101</v>
      </c>
      <c r="J549" t="s">
        <v>12606</v>
      </c>
      <c r="K549" t="s">
        <v>82</v>
      </c>
      <c r="L549" t="s">
        <v>82</v>
      </c>
      <c r="M549" t="s">
        <v>82</v>
      </c>
      <c r="N549" t="s">
        <v>156</v>
      </c>
      <c r="O549" t="s">
        <v>13535</v>
      </c>
      <c r="P549">
        <v>27987416</v>
      </c>
      <c r="Q549">
        <v>27987416</v>
      </c>
      <c r="R549" t="s">
        <v>12443</v>
      </c>
      <c r="S549">
        <v>86692239</v>
      </c>
      <c r="T549" t="s">
        <v>14576</v>
      </c>
      <c r="U549">
        <v>27582530</v>
      </c>
      <c r="V549" t="s">
        <v>32</v>
      </c>
      <c r="W549" t="s">
        <v>3592</v>
      </c>
      <c r="X549" t="s">
        <v>16566</v>
      </c>
      <c r="Y549" t="s">
        <v>5240</v>
      </c>
    </row>
    <row r="550" spans="1:25" x14ac:dyDescent="0.25">
      <c r="A550" t="s">
        <v>5244</v>
      </c>
      <c r="B550" t="s">
        <v>1829</v>
      </c>
      <c r="C550" t="s">
        <v>5245</v>
      </c>
      <c r="D550" t="s">
        <v>82</v>
      </c>
      <c r="E550" t="s">
        <v>3</v>
      </c>
      <c r="F550" t="s">
        <v>83</v>
      </c>
      <c r="G550" t="s">
        <v>2</v>
      </c>
      <c r="H550" t="s">
        <v>2</v>
      </c>
      <c r="I550">
        <v>70101</v>
      </c>
      <c r="J550" t="s">
        <v>12606</v>
      </c>
      <c r="K550" t="s">
        <v>82</v>
      </c>
      <c r="L550" t="s">
        <v>82</v>
      </c>
      <c r="M550" t="s">
        <v>82</v>
      </c>
      <c r="N550" t="s">
        <v>5245</v>
      </c>
      <c r="O550" t="s">
        <v>13535</v>
      </c>
      <c r="P550">
        <v>27580685</v>
      </c>
      <c r="Q550">
        <v>27580685</v>
      </c>
      <c r="R550" t="s">
        <v>12439</v>
      </c>
      <c r="S550">
        <v>27580685</v>
      </c>
      <c r="T550" t="s">
        <v>14576</v>
      </c>
      <c r="U550">
        <v>47037698</v>
      </c>
      <c r="V550" t="s">
        <v>32</v>
      </c>
      <c r="W550" t="s">
        <v>5022</v>
      </c>
      <c r="X550" t="s">
        <v>16567</v>
      </c>
      <c r="Y550" t="s">
        <v>5245</v>
      </c>
    </row>
    <row r="551" spans="1:25" x14ac:dyDescent="0.25">
      <c r="A551" t="s">
        <v>5246</v>
      </c>
      <c r="B551" t="s">
        <v>210</v>
      </c>
      <c r="C551" t="s">
        <v>5247</v>
      </c>
      <c r="D551" t="s">
        <v>82</v>
      </c>
      <c r="E551" t="s">
        <v>3</v>
      </c>
      <c r="F551" t="s">
        <v>83</v>
      </c>
      <c r="G551" t="s">
        <v>2</v>
      </c>
      <c r="H551" t="s">
        <v>5</v>
      </c>
      <c r="I551">
        <v>70104</v>
      </c>
      <c r="J551" t="s">
        <v>12783</v>
      </c>
      <c r="K551" t="s">
        <v>82</v>
      </c>
      <c r="L551" t="s">
        <v>82</v>
      </c>
      <c r="M551" t="s">
        <v>12960</v>
      </c>
      <c r="N551" t="s">
        <v>5247</v>
      </c>
      <c r="O551" t="s">
        <v>13535</v>
      </c>
      <c r="P551">
        <v>27561415</v>
      </c>
      <c r="Q551">
        <v>27561415</v>
      </c>
      <c r="R551" t="s">
        <v>14577</v>
      </c>
      <c r="S551">
        <v>88679036</v>
      </c>
      <c r="T551" t="s">
        <v>14576</v>
      </c>
      <c r="U551">
        <v>27582530</v>
      </c>
      <c r="V551" t="s">
        <v>32</v>
      </c>
      <c r="W551" t="s">
        <v>4661</v>
      </c>
      <c r="X551" t="s">
        <v>16568</v>
      </c>
      <c r="Y551" t="s">
        <v>5247</v>
      </c>
    </row>
    <row r="552" spans="1:25" x14ac:dyDescent="0.25">
      <c r="A552" t="s">
        <v>5241</v>
      </c>
      <c r="B552" t="s">
        <v>1834</v>
      </c>
      <c r="C552" t="s">
        <v>5242</v>
      </c>
      <c r="D552" t="s">
        <v>82</v>
      </c>
      <c r="E552" t="s">
        <v>3</v>
      </c>
      <c r="F552" t="s">
        <v>83</v>
      </c>
      <c r="G552" t="s">
        <v>2</v>
      </c>
      <c r="H552" t="s">
        <v>2</v>
      </c>
      <c r="I552">
        <v>70101</v>
      </c>
      <c r="J552" t="s">
        <v>12606</v>
      </c>
      <c r="K552" t="s">
        <v>82</v>
      </c>
      <c r="L552" t="s">
        <v>82</v>
      </c>
      <c r="M552" t="s">
        <v>82</v>
      </c>
      <c r="N552" t="s">
        <v>5242</v>
      </c>
      <c r="O552" t="s">
        <v>13535</v>
      </c>
      <c r="P552">
        <v>27586873</v>
      </c>
      <c r="Q552">
        <v>27586873</v>
      </c>
      <c r="R552" t="s">
        <v>9237</v>
      </c>
      <c r="S552">
        <v>27586873</v>
      </c>
      <c r="T552" t="s">
        <v>14576</v>
      </c>
      <c r="U552">
        <v>47037698</v>
      </c>
      <c r="V552" t="s">
        <v>32</v>
      </c>
      <c r="W552" t="s">
        <v>6629</v>
      </c>
      <c r="X552" t="s">
        <v>16569</v>
      </c>
      <c r="Y552" t="s">
        <v>5242</v>
      </c>
    </row>
    <row r="553" spans="1:25" x14ac:dyDescent="0.25">
      <c r="A553" t="s">
        <v>964</v>
      </c>
      <c r="B553" t="s">
        <v>967</v>
      </c>
      <c r="C553" t="s">
        <v>965</v>
      </c>
      <c r="D553" t="s">
        <v>311</v>
      </c>
      <c r="E553" t="s">
        <v>6</v>
      </c>
      <c r="F553" t="s">
        <v>32</v>
      </c>
      <c r="G553" t="s">
        <v>16</v>
      </c>
      <c r="H553" t="s">
        <v>4</v>
      </c>
      <c r="I553">
        <v>11203</v>
      </c>
      <c r="J553" t="s">
        <v>12696</v>
      </c>
      <c r="K553" t="s">
        <v>33</v>
      </c>
      <c r="L553" t="s">
        <v>12867</v>
      </c>
      <c r="M553" t="s">
        <v>10485</v>
      </c>
      <c r="N553" t="s">
        <v>966</v>
      </c>
      <c r="O553" t="s">
        <v>13535</v>
      </c>
      <c r="P553">
        <v>24184275</v>
      </c>
      <c r="Q553" t="s">
        <v>15386</v>
      </c>
      <c r="R553" t="s">
        <v>15497</v>
      </c>
      <c r="S553">
        <v>86139372</v>
      </c>
      <c r="T553" t="s">
        <v>14426</v>
      </c>
      <c r="U553">
        <v>84932358</v>
      </c>
      <c r="V553" t="s">
        <v>32</v>
      </c>
      <c r="W553" t="s">
        <v>963</v>
      </c>
      <c r="X553" t="s">
        <v>16570</v>
      </c>
      <c r="Y553" t="s">
        <v>965</v>
      </c>
    </row>
    <row r="554" spans="1:25" x14ac:dyDescent="0.25">
      <c r="A554" t="s">
        <v>5295</v>
      </c>
      <c r="B554" t="s">
        <v>284</v>
      </c>
      <c r="C554" t="s">
        <v>5296</v>
      </c>
      <c r="D554" t="s">
        <v>82</v>
      </c>
      <c r="E554" t="s">
        <v>6</v>
      </c>
      <c r="F554" t="s">
        <v>83</v>
      </c>
      <c r="G554" t="s">
        <v>4</v>
      </c>
      <c r="H554" t="s">
        <v>2</v>
      </c>
      <c r="I554">
        <v>70301</v>
      </c>
      <c r="J554" t="s">
        <v>11411</v>
      </c>
      <c r="K554" t="s">
        <v>82</v>
      </c>
      <c r="L554" t="s">
        <v>12861</v>
      </c>
      <c r="M554" t="s">
        <v>12861</v>
      </c>
      <c r="N554" t="s">
        <v>828</v>
      </c>
      <c r="O554" t="s">
        <v>13535</v>
      </c>
      <c r="P554">
        <v>27681324</v>
      </c>
      <c r="Q554">
        <v>27681324</v>
      </c>
      <c r="R554" t="s">
        <v>5297</v>
      </c>
      <c r="S554">
        <v>27681324</v>
      </c>
      <c r="T554" t="s">
        <v>15405</v>
      </c>
      <c r="U554">
        <v>27687141</v>
      </c>
      <c r="V554" t="s">
        <v>32</v>
      </c>
      <c r="W554" t="s">
        <v>5294</v>
      </c>
      <c r="X554" t="s">
        <v>16571</v>
      </c>
      <c r="Y554" t="s">
        <v>5296</v>
      </c>
    </row>
    <row r="555" spans="1:25" x14ac:dyDescent="0.25">
      <c r="A555" t="s">
        <v>2188</v>
      </c>
      <c r="B555" t="s">
        <v>508</v>
      </c>
      <c r="C555" t="s">
        <v>7810</v>
      </c>
      <c r="D555" t="s">
        <v>78</v>
      </c>
      <c r="E555" t="s">
        <v>3</v>
      </c>
      <c r="F555" t="s">
        <v>35</v>
      </c>
      <c r="G555" t="s">
        <v>3</v>
      </c>
      <c r="H555" t="s">
        <v>5</v>
      </c>
      <c r="I555">
        <v>20204</v>
      </c>
      <c r="J555" t="s">
        <v>15498</v>
      </c>
      <c r="K555" t="s">
        <v>79</v>
      </c>
      <c r="L555" t="s">
        <v>80</v>
      </c>
      <c r="M555" t="s">
        <v>14578</v>
      </c>
      <c r="N555" t="s">
        <v>10299</v>
      </c>
      <c r="O555" t="s">
        <v>13535</v>
      </c>
      <c r="P555">
        <v>24473844</v>
      </c>
      <c r="Q555" t="s">
        <v>15386</v>
      </c>
      <c r="R555" t="s">
        <v>13778</v>
      </c>
      <c r="S555">
        <v>86454093</v>
      </c>
      <c r="T555" t="s">
        <v>14463</v>
      </c>
      <c r="U555">
        <v>24456861</v>
      </c>
      <c r="V555" t="s">
        <v>32</v>
      </c>
      <c r="W555" t="s">
        <v>2187</v>
      </c>
      <c r="X555" t="s">
        <v>16572</v>
      </c>
      <c r="Y555" t="s">
        <v>7810</v>
      </c>
    </row>
    <row r="556" spans="1:25" x14ac:dyDescent="0.25">
      <c r="A556" t="s">
        <v>5346</v>
      </c>
      <c r="B556" t="s">
        <v>619</v>
      </c>
      <c r="C556" t="s">
        <v>5347</v>
      </c>
      <c r="D556" t="s">
        <v>82</v>
      </c>
      <c r="E556" t="s">
        <v>5</v>
      </c>
      <c r="F556" t="s">
        <v>83</v>
      </c>
      <c r="G556" t="s">
        <v>4</v>
      </c>
      <c r="H556" t="s">
        <v>3</v>
      </c>
      <c r="I556">
        <v>70302</v>
      </c>
      <c r="J556" t="s">
        <v>11447</v>
      </c>
      <c r="K556" t="s">
        <v>82</v>
      </c>
      <c r="L556" t="s">
        <v>12861</v>
      </c>
      <c r="M556" t="s">
        <v>1201</v>
      </c>
      <c r="N556" t="s">
        <v>5347</v>
      </c>
      <c r="O556" t="s">
        <v>13535</v>
      </c>
      <c r="P556">
        <v>22001826</v>
      </c>
      <c r="Q556">
        <v>83113117</v>
      </c>
      <c r="R556" t="s">
        <v>7980</v>
      </c>
      <c r="S556">
        <v>83113117</v>
      </c>
      <c r="T556" t="s">
        <v>14413</v>
      </c>
      <c r="U556">
        <v>27685436</v>
      </c>
      <c r="V556" t="s">
        <v>32</v>
      </c>
      <c r="W556" t="s">
        <v>2914</v>
      </c>
      <c r="X556" t="s">
        <v>16573</v>
      </c>
      <c r="Y556" t="s">
        <v>5347</v>
      </c>
    </row>
    <row r="557" spans="1:25" x14ac:dyDescent="0.25">
      <c r="A557" t="s">
        <v>5341</v>
      </c>
      <c r="B557" t="s">
        <v>6258</v>
      </c>
      <c r="C557" t="s">
        <v>316</v>
      </c>
      <c r="D557" t="s">
        <v>82</v>
      </c>
      <c r="E557" t="s">
        <v>6</v>
      </c>
      <c r="F557" t="s">
        <v>83</v>
      </c>
      <c r="G557" t="s">
        <v>4</v>
      </c>
      <c r="H557" t="s">
        <v>8</v>
      </c>
      <c r="I557">
        <v>70307</v>
      </c>
      <c r="J557" t="s">
        <v>12827</v>
      </c>
      <c r="K557" t="s">
        <v>82</v>
      </c>
      <c r="L557" t="s">
        <v>12861</v>
      </c>
      <c r="M557" t="s">
        <v>12862</v>
      </c>
      <c r="N557" t="s">
        <v>316</v>
      </c>
      <c r="O557" t="s">
        <v>13535</v>
      </c>
      <c r="P557">
        <v>27691179</v>
      </c>
      <c r="Q557">
        <v>27691179</v>
      </c>
      <c r="R557" t="s">
        <v>12436</v>
      </c>
      <c r="S557">
        <v>22002911</v>
      </c>
      <c r="T557" t="s">
        <v>15405</v>
      </c>
      <c r="U557">
        <v>27687141</v>
      </c>
      <c r="V557" t="s">
        <v>32</v>
      </c>
      <c r="W557" t="s">
        <v>6643</v>
      </c>
      <c r="X557" t="s">
        <v>16574</v>
      </c>
      <c r="Y557" t="s">
        <v>316</v>
      </c>
    </row>
    <row r="558" spans="1:25" x14ac:dyDescent="0.25">
      <c r="A558" t="s">
        <v>5338</v>
      </c>
      <c r="B558" t="s">
        <v>672</v>
      </c>
      <c r="C558" t="s">
        <v>4704</v>
      </c>
      <c r="D558" t="s">
        <v>82</v>
      </c>
      <c r="E558" t="s">
        <v>6</v>
      </c>
      <c r="F558" t="s">
        <v>83</v>
      </c>
      <c r="G558" t="s">
        <v>4</v>
      </c>
      <c r="H558" t="s">
        <v>2</v>
      </c>
      <c r="I558">
        <v>70301</v>
      </c>
      <c r="J558" t="s">
        <v>11411</v>
      </c>
      <c r="K558" t="s">
        <v>82</v>
      </c>
      <c r="L558" t="s">
        <v>12861</v>
      </c>
      <c r="M558" t="s">
        <v>12861</v>
      </c>
      <c r="N558" t="s">
        <v>15499</v>
      </c>
      <c r="O558" t="s">
        <v>13535</v>
      </c>
      <c r="P558">
        <v>27688840</v>
      </c>
      <c r="Q558" t="s">
        <v>15386</v>
      </c>
      <c r="R558" t="s">
        <v>5320</v>
      </c>
      <c r="S558">
        <v>85478027</v>
      </c>
      <c r="T558" t="s">
        <v>15405</v>
      </c>
      <c r="U558">
        <v>27687141</v>
      </c>
      <c r="V558" t="s">
        <v>32</v>
      </c>
      <c r="W558" t="s">
        <v>5337</v>
      </c>
      <c r="X558" t="s">
        <v>16575</v>
      </c>
      <c r="Y558" t="s">
        <v>4704</v>
      </c>
    </row>
    <row r="559" spans="1:25" x14ac:dyDescent="0.25">
      <c r="A559" t="s">
        <v>5321</v>
      </c>
      <c r="B559" t="s">
        <v>659</v>
      </c>
      <c r="C559" t="s">
        <v>5322</v>
      </c>
      <c r="D559" t="s">
        <v>82</v>
      </c>
      <c r="E559" t="s">
        <v>6</v>
      </c>
      <c r="F559" t="s">
        <v>83</v>
      </c>
      <c r="G559" t="s">
        <v>4</v>
      </c>
      <c r="H559" t="s">
        <v>2</v>
      </c>
      <c r="I559">
        <v>70301</v>
      </c>
      <c r="J559" t="s">
        <v>11411</v>
      </c>
      <c r="K559" t="s">
        <v>82</v>
      </c>
      <c r="L559" t="s">
        <v>12861</v>
      </c>
      <c r="M559" t="s">
        <v>12861</v>
      </c>
      <c r="N559" t="s">
        <v>5322</v>
      </c>
      <c r="O559" t="s">
        <v>13535</v>
      </c>
      <c r="P559">
        <v>22002923</v>
      </c>
      <c r="Q559">
        <v>83033931</v>
      </c>
      <c r="R559" t="s">
        <v>11905</v>
      </c>
      <c r="S559">
        <v>83683914</v>
      </c>
      <c r="T559" t="s">
        <v>15405</v>
      </c>
      <c r="U559">
        <v>27687141</v>
      </c>
      <c r="V559" t="s">
        <v>32</v>
      </c>
      <c r="W559" t="s">
        <v>6738</v>
      </c>
      <c r="X559" t="s">
        <v>16576</v>
      </c>
      <c r="Y559" t="s">
        <v>5322</v>
      </c>
    </row>
    <row r="560" spans="1:25" x14ac:dyDescent="0.25">
      <c r="A560" t="s">
        <v>5378</v>
      </c>
      <c r="B560" t="s">
        <v>655</v>
      </c>
      <c r="C560" t="s">
        <v>5379</v>
      </c>
      <c r="D560" t="s">
        <v>9037</v>
      </c>
      <c r="E560" t="s">
        <v>3</v>
      </c>
      <c r="F560" t="s">
        <v>83</v>
      </c>
      <c r="G560" t="s">
        <v>5</v>
      </c>
      <c r="H560" t="s">
        <v>5</v>
      </c>
      <c r="I560">
        <v>70404</v>
      </c>
      <c r="J560" t="s">
        <v>11553</v>
      </c>
      <c r="K560" t="s">
        <v>82</v>
      </c>
      <c r="L560" t="s">
        <v>12961</v>
      </c>
      <c r="M560" t="s">
        <v>12962</v>
      </c>
      <c r="N560" t="s">
        <v>10610</v>
      </c>
      <c r="O560" t="s">
        <v>13535</v>
      </c>
      <c r="P560">
        <v>27100492</v>
      </c>
      <c r="Q560">
        <v>27100492</v>
      </c>
      <c r="R560" t="s">
        <v>13779</v>
      </c>
      <c r="S560">
        <v>87681578</v>
      </c>
      <c r="T560" t="s">
        <v>14579</v>
      </c>
      <c r="U560">
        <v>83768761</v>
      </c>
      <c r="V560" t="s">
        <v>32</v>
      </c>
      <c r="W560" t="s">
        <v>5132</v>
      </c>
      <c r="X560" t="s">
        <v>16577</v>
      </c>
      <c r="Y560" t="s">
        <v>5379</v>
      </c>
    </row>
    <row r="561" spans="1:25" x14ac:dyDescent="0.25">
      <c r="A561" t="s">
        <v>5380</v>
      </c>
      <c r="B561" t="s">
        <v>648</v>
      </c>
      <c r="C561" t="s">
        <v>12963</v>
      </c>
      <c r="D561" t="s">
        <v>9037</v>
      </c>
      <c r="E561" t="s">
        <v>2</v>
      </c>
      <c r="F561" t="s">
        <v>83</v>
      </c>
      <c r="G561" t="s">
        <v>5</v>
      </c>
      <c r="H561" t="s">
        <v>2</v>
      </c>
      <c r="I561">
        <v>70401</v>
      </c>
      <c r="J561" t="s">
        <v>11415</v>
      </c>
      <c r="K561" t="s">
        <v>82</v>
      </c>
      <c r="L561" t="s">
        <v>12961</v>
      </c>
      <c r="M561" t="s">
        <v>12964</v>
      </c>
      <c r="N561" t="s">
        <v>12963</v>
      </c>
      <c r="O561" t="s">
        <v>13535</v>
      </c>
      <c r="P561">
        <v>27510334</v>
      </c>
      <c r="Q561">
        <v>27511907</v>
      </c>
      <c r="R561" t="s">
        <v>5904</v>
      </c>
      <c r="S561">
        <v>89922195</v>
      </c>
      <c r="T561" t="s">
        <v>14580</v>
      </c>
      <c r="U561">
        <v>87286188</v>
      </c>
      <c r="V561" t="s">
        <v>32</v>
      </c>
      <c r="W561" t="s">
        <v>4106</v>
      </c>
      <c r="X561" t="s">
        <v>16578</v>
      </c>
      <c r="Y561" t="s">
        <v>12963</v>
      </c>
    </row>
    <row r="562" spans="1:25" x14ac:dyDescent="0.25">
      <c r="A562" t="s">
        <v>5375</v>
      </c>
      <c r="B562" t="s">
        <v>934</v>
      </c>
      <c r="C562" t="s">
        <v>5376</v>
      </c>
      <c r="D562" t="s">
        <v>9037</v>
      </c>
      <c r="E562" t="s">
        <v>2</v>
      </c>
      <c r="F562" t="s">
        <v>83</v>
      </c>
      <c r="G562" t="s">
        <v>5</v>
      </c>
      <c r="H562" t="s">
        <v>2</v>
      </c>
      <c r="I562">
        <v>70401</v>
      </c>
      <c r="J562" t="s">
        <v>11415</v>
      </c>
      <c r="K562" t="s">
        <v>82</v>
      </c>
      <c r="L562" t="s">
        <v>12961</v>
      </c>
      <c r="M562" t="s">
        <v>12964</v>
      </c>
      <c r="N562" t="s">
        <v>5376</v>
      </c>
      <c r="O562" t="s">
        <v>13535</v>
      </c>
      <c r="P562">
        <v>87889637</v>
      </c>
      <c r="Q562" t="s">
        <v>15386</v>
      </c>
      <c r="R562" t="s">
        <v>8695</v>
      </c>
      <c r="S562">
        <v>87889637</v>
      </c>
      <c r="T562" t="s">
        <v>14580</v>
      </c>
      <c r="U562">
        <v>87286188</v>
      </c>
      <c r="V562" t="s">
        <v>32</v>
      </c>
      <c r="W562" t="s">
        <v>6739</v>
      </c>
      <c r="X562" t="s">
        <v>16579</v>
      </c>
      <c r="Y562" t="s">
        <v>5376</v>
      </c>
    </row>
    <row r="563" spans="1:25" x14ac:dyDescent="0.25">
      <c r="A563" t="s">
        <v>5415</v>
      </c>
      <c r="B563" t="s">
        <v>638</v>
      </c>
      <c r="C563" t="s">
        <v>5405</v>
      </c>
      <c r="D563" t="s">
        <v>82</v>
      </c>
      <c r="E563" t="s">
        <v>10</v>
      </c>
      <c r="F563" t="s">
        <v>83</v>
      </c>
      <c r="G563" t="s">
        <v>5</v>
      </c>
      <c r="H563" t="s">
        <v>4</v>
      </c>
      <c r="I563">
        <v>70403</v>
      </c>
      <c r="J563" t="s">
        <v>11498</v>
      </c>
      <c r="K563" t="s">
        <v>82</v>
      </c>
      <c r="L563" t="s">
        <v>12961</v>
      </c>
      <c r="M563" t="s">
        <v>5405</v>
      </c>
      <c r="N563" t="s">
        <v>5405</v>
      </c>
      <c r="O563" t="s">
        <v>13535</v>
      </c>
      <c r="P563">
        <v>27550234</v>
      </c>
      <c r="Q563">
        <v>27550234</v>
      </c>
      <c r="R563" t="s">
        <v>14581</v>
      </c>
      <c r="S563" t="s">
        <v>15386</v>
      </c>
      <c r="T563" t="s">
        <v>14582</v>
      </c>
      <c r="U563">
        <v>27550289</v>
      </c>
      <c r="V563" t="s">
        <v>32</v>
      </c>
      <c r="W563" t="s">
        <v>6740</v>
      </c>
      <c r="X563" t="s">
        <v>16580</v>
      </c>
      <c r="Y563" t="s">
        <v>5405</v>
      </c>
    </row>
    <row r="564" spans="1:25" x14ac:dyDescent="0.25">
      <c r="A564" t="s">
        <v>5416</v>
      </c>
      <c r="B564" s="233" t="s">
        <v>663</v>
      </c>
      <c r="C564" t="s">
        <v>5417</v>
      </c>
      <c r="D564" t="s">
        <v>82</v>
      </c>
      <c r="E564" t="s">
        <v>10</v>
      </c>
      <c r="F564" t="s">
        <v>83</v>
      </c>
      <c r="G564" t="s">
        <v>5</v>
      </c>
      <c r="H564" t="s">
        <v>3</v>
      </c>
      <c r="I564">
        <v>70402</v>
      </c>
      <c r="J564" t="s">
        <v>11449</v>
      </c>
      <c r="K564" t="s">
        <v>82</v>
      </c>
      <c r="L564" t="s">
        <v>12961</v>
      </c>
      <c r="M564" t="s">
        <v>10611</v>
      </c>
      <c r="N564" t="s">
        <v>5417</v>
      </c>
      <c r="O564" t="s">
        <v>13535</v>
      </c>
      <c r="P564">
        <v>27542293</v>
      </c>
      <c r="Q564">
        <v>27542293</v>
      </c>
      <c r="R564" t="s">
        <v>14583</v>
      </c>
      <c r="S564">
        <v>83153565</v>
      </c>
      <c r="T564" t="s">
        <v>14582</v>
      </c>
      <c r="U564">
        <v>27550289</v>
      </c>
      <c r="V564" t="s">
        <v>32</v>
      </c>
      <c r="W564" t="s">
        <v>4050</v>
      </c>
      <c r="X564" t="s">
        <v>16581</v>
      </c>
      <c r="Y564" t="s">
        <v>5417</v>
      </c>
    </row>
    <row r="565" spans="1:25" x14ac:dyDescent="0.25">
      <c r="A565" t="s">
        <v>5409</v>
      </c>
      <c r="B565" t="s">
        <v>633</v>
      </c>
      <c r="C565" t="s">
        <v>5410</v>
      </c>
      <c r="D565" t="s">
        <v>82</v>
      </c>
      <c r="E565" t="s">
        <v>10</v>
      </c>
      <c r="F565" t="s">
        <v>83</v>
      </c>
      <c r="G565" t="s">
        <v>5</v>
      </c>
      <c r="H565" t="s">
        <v>4</v>
      </c>
      <c r="I565">
        <v>70403</v>
      </c>
      <c r="J565" t="s">
        <v>11498</v>
      </c>
      <c r="K565" t="s">
        <v>82</v>
      </c>
      <c r="L565" t="s">
        <v>12961</v>
      </c>
      <c r="M565" t="s">
        <v>5405</v>
      </c>
      <c r="N565" t="s">
        <v>5410</v>
      </c>
      <c r="O565" t="s">
        <v>13535</v>
      </c>
      <c r="P565">
        <v>27568023</v>
      </c>
      <c r="Q565">
        <v>27568023</v>
      </c>
      <c r="R565" t="s">
        <v>13780</v>
      </c>
      <c r="S565">
        <v>27568023</v>
      </c>
      <c r="T565" t="s">
        <v>14582</v>
      </c>
      <c r="U565">
        <v>27550289</v>
      </c>
      <c r="V565" t="s">
        <v>32</v>
      </c>
      <c r="W565" t="s">
        <v>6650</v>
      </c>
      <c r="X565" t="s">
        <v>16582</v>
      </c>
      <c r="Y565" t="s">
        <v>5410</v>
      </c>
    </row>
    <row r="566" spans="1:25" x14ac:dyDescent="0.25">
      <c r="A566" t="s">
        <v>5419</v>
      </c>
      <c r="B566" t="s">
        <v>631</v>
      </c>
      <c r="C566" t="s">
        <v>5420</v>
      </c>
      <c r="D566" t="s">
        <v>82</v>
      </c>
      <c r="E566" t="s">
        <v>10</v>
      </c>
      <c r="F566" t="s">
        <v>83</v>
      </c>
      <c r="G566" t="s">
        <v>5</v>
      </c>
      <c r="H566" t="s">
        <v>3</v>
      </c>
      <c r="I566">
        <v>70402</v>
      </c>
      <c r="J566" t="s">
        <v>11449</v>
      </c>
      <c r="K566" t="s">
        <v>82</v>
      </c>
      <c r="L566" t="s">
        <v>12961</v>
      </c>
      <c r="M566" t="s">
        <v>10611</v>
      </c>
      <c r="N566" t="s">
        <v>10611</v>
      </c>
      <c r="O566" t="s">
        <v>13535</v>
      </c>
      <c r="P566">
        <v>27542038</v>
      </c>
      <c r="Q566">
        <v>27542038</v>
      </c>
      <c r="R566" t="s">
        <v>7995</v>
      </c>
      <c r="S566">
        <v>85203015</v>
      </c>
      <c r="T566" t="s">
        <v>14582</v>
      </c>
      <c r="U566">
        <v>27550289</v>
      </c>
      <c r="V566" t="s">
        <v>32</v>
      </c>
      <c r="W566" t="s">
        <v>5418</v>
      </c>
      <c r="X566" t="s">
        <v>16583</v>
      </c>
      <c r="Y566" t="s">
        <v>5420</v>
      </c>
    </row>
    <row r="567" spans="1:25" x14ac:dyDescent="0.25">
      <c r="A567" t="s">
        <v>5424</v>
      </c>
      <c r="B567" t="s">
        <v>626</v>
      </c>
      <c r="C567" t="s">
        <v>5425</v>
      </c>
      <c r="D567" t="s">
        <v>82</v>
      </c>
      <c r="E567" t="s">
        <v>10</v>
      </c>
      <c r="F567" t="s">
        <v>83</v>
      </c>
      <c r="G567" t="s">
        <v>5</v>
      </c>
      <c r="H567" t="s">
        <v>3</v>
      </c>
      <c r="I567">
        <v>70402</v>
      </c>
      <c r="J567" t="s">
        <v>11449</v>
      </c>
      <c r="K567" t="s">
        <v>82</v>
      </c>
      <c r="L567" t="s">
        <v>12961</v>
      </c>
      <c r="M567" t="s">
        <v>10611</v>
      </c>
      <c r="N567" t="s">
        <v>10612</v>
      </c>
      <c r="O567" t="s">
        <v>13535</v>
      </c>
      <c r="P567">
        <v>27511201</v>
      </c>
      <c r="Q567">
        <v>27511201</v>
      </c>
      <c r="R567" t="s">
        <v>12438</v>
      </c>
      <c r="S567">
        <v>22002951</v>
      </c>
      <c r="T567" t="s">
        <v>14582</v>
      </c>
      <c r="U567">
        <v>27550289</v>
      </c>
      <c r="V567" t="s">
        <v>32</v>
      </c>
      <c r="W567" t="s">
        <v>6741</v>
      </c>
      <c r="X567" t="s">
        <v>16584</v>
      </c>
      <c r="Y567" t="s">
        <v>5425</v>
      </c>
    </row>
    <row r="568" spans="1:25" x14ac:dyDescent="0.25">
      <c r="A568" t="s">
        <v>5470</v>
      </c>
      <c r="B568" t="s">
        <v>665</v>
      </c>
      <c r="C568" t="s">
        <v>8000</v>
      </c>
      <c r="D568" t="s">
        <v>82</v>
      </c>
      <c r="E568" t="s">
        <v>11</v>
      </c>
      <c r="F568" t="s">
        <v>83</v>
      </c>
      <c r="G568" t="s">
        <v>6</v>
      </c>
      <c r="H568" t="s">
        <v>3</v>
      </c>
      <c r="I568">
        <v>70502</v>
      </c>
      <c r="J568" t="s">
        <v>12729</v>
      </c>
      <c r="K568" t="s">
        <v>82</v>
      </c>
      <c r="L568" t="s">
        <v>2796</v>
      </c>
      <c r="M568" t="s">
        <v>10613</v>
      </c>
      <c r="N568" t="s">
        <v>10613</v>
      </c>
      <c r="O568" t="s">
        <v>13535</v>
      </c>
      <c r="P568">
        <v>27186851</v>
      </c>
      <c r="Q568">
        <v>27184597</v>
      </c>
      <c r="R568" t="s">
        <v>11930</v>
      </c>
      <c r="S568">
        <v>27186851</v>
      </c>
      <c r="T568" t="s">
        <v>14584</v>
      </c>
      <c r="U568" t="s">
        <v>15386</v>
      </c>
      <c r="V568" t="s">
        <v>32</v>
      </c>
      <c r="W568" t="s">
        <v>4156</v>
      </c>
      <c r="X568" t="s">
        <v>16585</v>
      </c>
      <c r="Y568" t="s">
        <v>8000</v>
      </c>
    </row>
    <row r="569" spans="1:25" x14ac:dyDescent="0.25">
      <c r="A569" t="s">
        <v>5469</v>
      </c>
      <c r="B569" t="s">
        <v>668</v>
      </c>
      <c r="C569" t="s">
        <v>2796</v>
      </c>
      <c r="D569" t="s">
        <v>82</v>
      </c>
      <c r="E569" t="s">
        <v>11</v>
      </c>
      <c r="F569" t="s">
        <v>83</v>
      </c>
      <c r="G569" t="s">
        <v>6</v>
      </c>
      <c r="H569" t="s">
        <v>2</v>
      </c>
      <c r="I569">
        <v>70501</v>
      </c>
      <c r="J569" t="s">
        <v>11420</v>
      </c>
      <c r="K569" t="s">
        <v>82</v>
      </c>
      <c r="L569" t="s">
        <v>2796</v>
      </c>
      <c r="M569" t="s">
        <v>2796</v>
      </c>
      <c r="N569" t="s">
        <v>2796</v>
      </c>
      <c r="O569" t="s">
        <v>13535</v>
      </c>
      <c r="P569">
        <v>27181318</v>
      </c>
      <c r="Q569">
        <v>27181318</v>
      </c>
      <c r="R569" t="s">
        <v>14585</v>
      </c>
      <c r="S569">
        <v>85806919</v>
      </c>
      <c r="T569" t="s">
        <v>14584</v>
      </c>
      <c r="U569">
        <v>27186207</v>
      </c>
      <c r="V569" t="s">
        <v>32</v>
      </c>
      <c r="W569" t="s">
        <v>6654</v>
      </c>
      <c r="X569" t="s">
        <v>16586</v>
      </c>
      <c r="Y569" t="s">
        <v>2796</v>
      </c>
    </row>
    <row r="570" spans="1:25" x14ac:dyDescent="0.25">
      <c r="A570" t="s">
        <v>5463</v>
      </c>
      <c r="B570" t="s">
        <v>6259</v>
      </c>
      <c r="C570" t="s">
        <v>5464</v>
      </c>
      <c r="D570" t="s">
        <v>82</v>
      </c>
      <c r="E570" t="s">
        <v>11</v>
      </c>
      <c r="F570" t="s">
        <v>83</v>
      </c>
      <c r="G570" t="s">
        <v>6</v>
      </c>
      <c r="H570" t="s">
        <v>3</v>
      </c>
      <c r="I570">
        <v>70502</v>
      </c>
      <c r="J570" t="s">
        <v>12729</v>
      </c>
      <c r="K570" t="s">
        <v>82</v>
      </c>
      <c r="L570" t="s">
        <v>2796</v>
      </c>
      <c r="M570" t="s">
        <v>10613</v>
      </c>
      <c r="N570" t="s">
        <v>10614</v>
      </c>
      <c r="O570" t="s">
        <v>13535</v>
      </c>
      <c r="P570">
        <v>21001347</v>
      </c>
      <c r="Q570" t="s">
        <v>15386</v>
      </c>
      <c r="R570" t="s">
        <v>11922</v>
      </c>
      <c r="S570">
        <v>86215174</v>
      </c>
      <c r="T570" t="s">
        <v>14584</v>
      </c>
      <c r="U570">
        <v>27186207</v>
      </c>
      <c r="V570" t="s">
        <v>32</v>
      </c>
      <c r="W570" t="s">
        <v>6742</v>
      </c>
      <c r="X570" t="s">
        <v>16587</v>
      </c>
      <c r="Y570" t="s">
        <v>5464</v>
      </c>
    </row>
    <row r="571" spans="1:25" x14ac:dyDescent="0.25">
      <c r="A571" t="s">
        <v>6222</v>
      </c>
      <c r="B571" t="s">
        <v>712</v>
      </c>
      <c r="C571" t="s">
        <v>12965</v>
      </c>
      <c r="D571" t="s">
        <v>3000</v>
      </c>
      <c r="E571" t="s">
        <v>2</v>
      </c>
      <c r="F571" t="s">
        <v>83</v>
      </c>
      <c r="G571" t="s">
        <v>3</v>
      </c>
      <c r="H571" t="s">
        <v>2</v>
      </c>
      <c r="I571">
        <v>70201</v>
      </c>
      <c r="J571" t="s">
        <v>12617</v>
      </c>
      <c r="K571" t="s">
        <v>82</v>
      </c>
      <c r="L571" t="s">
        <v>3001</v>
      </c>
      <c r="M571" t="s">
        <v>3000</v>
      </c>
      <c r="N571" t="s">
        <v>3000</v>
      </c>
      <c r="O571" t="s">
        <v>13535</v>
      </c>
      <c r="P571">
        <v>27100623</v>
      </c>
      <c r="Q571" t="s">
        <v>15386</v>
      </c>
      <c r="R571" t="s">
        <v>12966</v>
      </c>
      <c r="S571">
        <v>27100623</v>
      </c>
      <c r="T571" t="s">
        <v>12460</v>
      </c>
      <c r="U571">
        <v>27111497</v>
      </c>
      <c r="V571" t="s">
        <v>35</v>
      </c>
      <c r="W571" t="s">
        <v>12230</v>
      </c>
    </row>
    <row r="572" spans="1:25" x14ac:dyDescent="0.25">
      <c r="A572" t="s">
        <v>5494</v>
      </c>
      <c r="B572" t="s">
        <v>685</v>
      </c>
      <c r="C572" t="s">
        <v>12913</v>
      </c>
      <c r="D572" t="s">
        <v>3000</v>
      </c>
      <c r="E572" t="s">
        <v>2</v>
      </c>
      <c r="F572" t="s">
        <v>83</v>
      </c>
      <c r="G572" t="s">
        <v>3</v>
      </c>
      <c r="H572" t="s">
        <v>3</v>
      </c>
      <c r="I572">
        <v>70202</v>
      </c>
      <c r="J572" t="s">
        <v>12701</v>
      </c>
      <c r="K572" t="s">
        <v>82</v>
      </c>
      <c r="L572" t="s">
        <v>3001</v>
      </c>
      <c r="M572" t="s">
        <v>12913</v>
      </c>
      <c r="N572" t="s">
        <v>12913</v>
      </c>
      <c r="O572" t="s">
        <v>13535</v>
      </c>
      <c r="P572">
        <v>27636653</v>
      </c>
      <c r="Q572" t="s">
        <v>15386</v>
      </c>
      <c r="R572" t="s">
        <v>14586</v>
      </c>
      <c r="S572">
        <v>27636653</v>
      </c>
      <c r="T572" t="s">
        <v>12460</v>
      </c>
      <c r="U572">
        <v>27111497</v>
      </c>
      <c r="V572" t="s">
        <v>32</v>
      </c>
      <c r="W572" t="s">
        <v>4152</v>
      </c>
      <c r="X572" t="s">
        <v>16588</v>
      </c>
      <c r="Y572" t="s">
        <v>12913</v>
      </c>
    </row>
    <row r="573" spans="1:25" x14ac:dyDescent="0.25">
      <c r="A573" t="s">
        <v>5495</v>
      </c>
      <c r="B573" t="s">
        <v>681</v>
      </c>
      <c r="C573" t="s">
        <v>5496</v>
      </c>
      <c r="D573" t="s">
        <v>3000</v>
      </c>
      <c r="E573" t="s">
        <v>2</v>
      </c>
      <c r="F573" t="s">
        <v>83</v>
      </c>
      <c r="G573" t="s">
        <v>3</v>
      </c>
      <c r="H573" t="s">
        <v>2</v>
      </c>
      <c r="I573">
        <v>70201</v>
      </c>
      <c r="J573" t="s">
        <v>12617</v>
      </c>
      <c r="K573" t="s">
        <v>82</v>
      </c>
      <c r="L573" t="s">
        <v>3001</v>
      </c>
      <c r="M573" t="s">
        <v>3000</v>
      </c>
      <c r="N573" t="s">
        <v>10615</v>
      </c>
      <c r="O573" t="s">
        <v>13535</v>
      </c>
      <c r="P573">
        <v>27102065</v>
      </c>
      <c r="Q573" t="s">
        <v>15386</v>
      </c>
      <c r="R573" t="s">
        <v>13781</v>
      </c>
      <c r="S573" t="s">
        <v>15386</v>
      </c>
      <c r="T573" t="s">
        <v>12460</v>
      </c>
      <c r="U573">
        <v>27111497</v>
      </c>
      <c r="V573" t="s">
        <v>32</v>
      </c>
      <c r="W573" t="s">
        <v>6659</v>
      </c>
      <c r="X573" t="s">
        <v>16589</v>
      </c>
      <c r="Y573" t="s">
        <v>5496</v>
      </c>
    </row>
    <row r="574" spans="1:25" x14ac:dyDescent="0.25">
      <c r="A574" t="s">
        <v>5497</v>
      </c>
      <c r="B574" t="s">
        <v>720</v>
      </c>
      <c r="C574" t="s">
        <v>5647</v>
      </c>
      <c r="D574" t="s">
        <v>3000</v>
      </c>
      <c r="E574" t="s">
        <v>2</v>
      </c>
      <c r="F574" t="s">
        <v>83</v>
      </c>
      <c r="G574" t="s">
        <v>3</v>
      </c>
      <c r="H574" t="s">
        <v>2</v>
      </c>
      <c r="I574">
        <v>70201</v>
      </c>
      <c r="J574" t="s">
        <v>12617</v>
      </c>
      <c r="K574" t="s">
        <v>82</v>
      </c>
      <c r="L574" t="s">
        <v>3001</v>
      </c>
      <c r="M574" t="s">
        <v>3000</v>
      </c>
      <c r="N574" t="s">
        <v>5647</v>
      </c>
      <c r="O574" t="s">
        <v>13535</v>
      </c>
      <c r="P574">
        <v>27100934</v>
      </c>
      <c r="Q574" t="s">
        <v>15386</v>
      </c>
      <c r="R574" t="s">
        <v>11921</v>
      </c>
      <c r="S574">
        <v>27100934</v>
      </c>
      <c r="T574" t="s">
        <v>12460</v>
      </c>
      <c r="U574">
        <v>27111497</v>
      </c>
      <c r="V574" t="s">
        <v>32</v>
      </c>
      <c r="W574" t="s">
        <v>6661</v>
      </c>
      <c r="X574" t="s">
        <v>16590</v>
      </c>
      <c r="Y574" t="s">
        <v>5647</v>
      </c>
    </row>
    <row r="575" spans="1:25" x14ac:dyDescent="0.25">
      <c r="A575" t="s">
        <v>5491</v>
      </c>
      <c r="B575" t="s">
        <v>677</v>
      </c>
      <c r="C575" t="s">
        <v>5492</v>
      </c>
      <c r="D575" t="s">
        <v>3000</v>
      </c>
      <c r="E575" t="s">
        <v>3</v>
      </c>
      <c r="F575" t="s">
        <v>83</v>
      </c>
      <c r="G575" t="s">
        <v>3</v>
      </c>
      <c r="H575" t="s">
        <v>2</v>
      </c>
      <c r="I575">
        <v>70201</v>
      </c>
      <c r="J575" t="s">
        <v>12617</v>
      </c>
      <c r="K575" t="s">
        <v>82</v>
      </c>
      <c r="L575" t="s">
        <v>3001</v>
      </c>
      <c r="M575" t="s">
        <v>3000</v>
      </c>
      <c r="N575" t="s">
        <v>5492</v>
      </c>
      <c r="O575" t="s">
        <v>13535</v>
      </c>
      <c r="P575">
        <v>40345179</v>
      </c>
      <c r="Q575">
        <v>85575209</v>
      </c>
      <c r="R575" t="s">
        <v>5493</v>
      </c>
      <c r="S575">
        <v>40345179</v>
      </c>
      <c r="T575" t="s">
        <v>15500</v>
      </c>
      <c r="U575">
        <v>27632900</v>
      </c>
      <c r="V575" t="s">
        <v>32</v>
      </c>
      <c r="W575" t="s">
        <v>5490</v>
      </c>
      <c r="X575" t="s">
        <v>16591</v>
      </c>
      <c r="Y575" t="s">
        <v>5492</v>
      </c>
    </row>
    <row r="576" spans="1:25" x14ac:dyDescent="0.25">
      <c r="A576" t="s">
        <v>5529</v>
      </c>
      <c r="B576" t="s">
        <v>1884</v>
      </c>
      <c r="C576" t="s">
        <v>5530</v>
      </c>
      <c r="D576" t="s">
        <v>3000</v>
      </c>
      <c r="E576" t="s">
        <v>3</v>
      </c>
      <c r="F576" t="s">
        <v>83</v>
      </c>
      <c r="G576" t="s">
        <v>3</v>
      </c>
      <c r="H576" t="s">
        <v>4</v>
      </c>
      <c r="I576">
        <v>70203</v>
      </c>
      <c r="J576" t="s">
        <v>14372</v>
      </c>
      <c r="K576" t="s">
        <v>82</v>
      </c>
      <c r="L576" t="s">
        <v>3001</v>
      </c>
      <c r="M576" t="s">
        <v>12967</v>
      </c>
      <c r="N576" t="s">
        <v>5530</v>
      </c>
      <c r="O576" t="s">
        <v>13535</v>
      </c>
      <c r="P576">
        <v>27633116</v>
      </c>
      <c r="Q576" t="s">
        <v>15386</v>
      </c>
      <c r="R576" t="s">
        <v>15501</v>
      </c>
      <c r="S576">
        <v>27633116</v>
      </c>
      <c r="T576" t="s">
        <v>15500</v>
      </c>
      <c r="U576">
        <v>27632900</v>
      </c>
      <c r="V576" t="s">
        <v>32</v>
      </c>
      <c r="W576" t="s">
        <v>6666</v>
      </c>
      <c r="X576" t="s">
        <v>16592</v>
      </c>
      <c r="Y576" t="s">
        <v>5530</v>
      </c>
    </row>
    <row r="577" spans="1:25" x14ac:dyDescent="0.25">
      <c r="A577" t="s">
        <v>5520</v>
      </c>
      <c r="B577" t="s">
        <v>1889</v>
      </c>
      <c r="C577" t="s">
        <v>12458</v>
      </c>
      <c r="D577" t="s">
        <v>3000</v>
      </c>
      <c r="E577" t="s">
        <v>10</v>
      </c>
      <c r="F577" t="s">
        <v>83</v>
      </c>
      <c r="G577" t="s">
        <v>3</v>
      </c>
      <c r="H577" t="s">
        <v>4</v>
      </c>
      <c r="I577">
        <v>70203</v>
      </c>
      <c r="J577" t="s">
        <v>14372</v>
      </c>
      <c r="K577" t="s">
        <v>82</v>
      </c>
      <c r="L577" t="s">
        <v>3001</v>
      </c>
      <c r="M577" t="s">
        <v>12967</v>
      </c>
      <c r="N577" t="s">
        <v>12968</v>
      </c>
      <c r="O577" t="s">
        <v>13535</v>
      </c>
      <c r="P577">
        <v>27625440</v>
      </c>
      <c r="Q577" t="s">
        <v>15386</v>
      </c>
      <c r="R577" t="s">
        <v>10014</v>
      </c>
      <c r="S577">
        <v>84090533</v>
      </c>
      <c r="T577" t="s">
        <v>14588</v>
      </c>
      <c r="U577">
        <v>83947325</v>
      </c>
      <c r="V577" t="s">
        <v>32</v>
      </c>
      <c r="W577" t="s">
        <v>2865</v>
      </c>
      <c r="X577" t="s">
        <v>16593</v>
      </c>
      <c r="Y577" t="s">
        <v>12458</v>
      </c>
    </row>
    <row r="578" spans="1:25" x14ac:dyDescent="0.25">
      <c r="A578" t="s">
        <v>5528</v>
      </c>
      <c r="B578" t="s">
        <v>1895</v>
      </c>
      <c r="C578" t="s">
        <v>502</v>
      </c>
      <c r="D578" t="s">
        <v>3000</v>
      </c>
      <c r="E578" t="s">
        <v>3</v>
      </c>
      <c r="F578" t="s">
        <v>83</v>
      </c>
      <c r="G578" t="s">
        <v>3</v>
      </c>
      <c r="H578" t="s">
        <v>4</v>
      </c>
      <c r="I578">
        <v>70203</v>
      </c>
      <c r="J578" t="s">
        <v>14372</v>
      </c>
      <c r="K578" t="s">
        <v>82</v>
      </c>
      <c r="L578" t="s">
        <v>3001</v>
      </c>
      <c r="M578" t="s">
        <v>12967</v>
      </c>
      <c r="N578" t="s">
        <v>502</v>
      </c>
      <c r="O578" t="s">
        <v>13535</v>
      </c>
      <c r="P578" t="s">
        <v>15386</v>
      </c>
      <c r="Q578" t="s">
        <v>15386</v>
      </c>
      <c r="R578" t="s">
        <v>13811</v>
      </c>
      <c r="S578">
        <v>88070033</v>
      </c>
      <c r="T578" t="s">
        <v>15500</v>
      </c>
      <c r="U578">
        <v>27632900</v>
      </c>
      <c r="V578" t="s">
        <v>32</v>
      </c>
      <c r="W578" t="s">
        <v>6743</v>
      </c>
      <c r="X578" t="s">
        <v>16594</v>
      </c>
      <c r="Y578" t="s">
        <v>502</v>
      </c>
    </row>
    <row r="579" spans="1:25" x14ac:dyDescent="0.25">
      <c r="A579" t="s">
        <v>5567</v>
      </c>
      <c r="B579" t="s">
        <v>1902</v>
      </c>
      <c r="C579" t="s">
        <v>12969</v>
      </c>
      <c r="D579" t="s">
        <v>3000</v>
      </c>
      <c r="E579" t="s">
        <v>4</v>
      </c>
      <c r="F579" t="s">
        <v>83</v>
      </c>
      <c r="G579" t="s">
        <v>3</v>
      </c>
      <c r="H579" t="s">
        <v>6</v>
      </c>
      <c r="I579">
        <v>70205</v>
      </c>
      <c r="J579" t="s">
        <v>12809</v>
      </c>
      <c r="K579" t="s">
        <v>82</v>
      </c>
      <c r="L579" t="s">
        <v>3001</v>
      </c>
      <c r="M579" t="s">
        <v>10617</v>
      </c>
      <c r="N579" t="s">
        <v>12969</v>
      </c>
      <c r="O579" t="s">
        <v>13535</v>
      </c>
      <c r="P579">
        <v>27677501</v>
      </c>
      <c r="Q579" t="s">
        <v>15386</v>
      </c>
      <c r="R579" t="s">
        <v>12454</v>
      </c>
      <c r="S579">
        <v>27677501</v>
      </c>
      <c r="T579" t="s">
        <v>14589</v>
      </c>
      <c r="U579">
        <v>21007274</v>
      </c>
      <c r="V579" t="s">
        <v>32</v>
      </c>
      <c r="W579" t="s">
        <v>5566</v>
      </c>
      <c r="X579" t="s">
        <v>16595</v>
      </c>
      <c r="Y579" t="s">
        <v>12969</v>
      </c>
    </row>
    <row r="580" spans="1:25" x14ac:dyDescent="0.25">
      <c r="A580" t="s">
        <v>5542</v>
      </c>
      <c r="B580" t="s">
        <v>1905</v>
      </c>
      <c r="C580" t="s">
        <v>5543</v>
      </c>
      <c r="D580" t="s">
        <v>3000</v>
      </c>
      <c r="E580" t="s">
        <v>4</v>
      </c>
      <c r="F580" t="s">
        <v>83</v>
      </c>
      <c r="G580" t="s">
        <v>3</v>
      </c>
      <c r="H580" t="s">
        <v>6</v>
      </c>
      <c r="I580">
        <v>70205</v>
      </c>
      <c r="J580" t="s">
        <v>12809</v>
      </c>
      <c r="K580" t="s">
        <v>82</v>
      </c>
      <c r="L580" t="s">
        <v>3001</v>
      </c>
      <c r="M580" t="s">
        <v>10617</v>
      </c>
      <c r="N580" t="s">
        <v>10616</v>
      </c>
      <c r="O580" t="s">
        <v>13535</v>
      </c>
      <c r="P580">
        <v>27674863</v>
      </c>
      <c r="Q580" t="s">
        <v>15386</v>
      </c>
      <c r="R580" t="s">
        <v>13782</v>
      </c>
      <c r="S580">
        <v>89227333</v>
      </c>
      <c r="T580" t="s">
        <v>14589</v>
      </c>
      <c r="U580">
        <v>21007274</v>
      </c>
      <c r="V580" t="s">
        <v>32</v>
      </c>
      <c r="W580" t="s">
        <v>6744</v>
      </c>
      <c r="X580" t="s">
        <v>16596</v>
      </c>
      <c r="Y580" t="s">
        <v>5543</v>
      </c>
    </row>
    <row r="581" spans="1:25" x14ac:dyDescent="0.25">
      <c r="A581" t="s">
        <v>5568</v>
      </c>
      <c r="B581" t="s">
        <v>1908</v>
      </c>
      <c r="C581" t="s">
        <v>5569</v>
      </c>
      <c r="D581" t="s">
        <v>3000</v>
      </c>
      <c r="E581" t="s">
        <v>4</v>
      </c>
      <c r="F581" t="s">
        <v>83</v>
      </c>
      <c r="G581" t="s">
        <v>3</v>
      </c>
      <c r="H581" t="s">
        <v>6</v>
      </c>
      <c r="I581">
        <v>70205</v>
      </c>
      <c r="J581" t="s">
        <v>12809</v>
      </c>
      <c r="K581" t="s">
        <v>82</v>
      </c>
      <c r="L581" t="s">
        <v>3001</v>
      </c>
      <c r="M581" t="s">
        <v>10617</v>
      </c>
      <c r="N581" t="s">
        <v>12451</v>
      </c>
      <c r="O581" t="s">
        <v>13535</v>
      </c>
      <c r="P581">
        <v>27677416</v>
      </c>
      <c r="Q581" t="s">
        <v>15386</v>
      </c>
      <c r="R581" t="s">
        <v>14111</v>
      </c>
      <c r="S581">
        <v>86270824</v>
      </c>
      <c r="T581" t="s">
        <v>14589</v>
      </c>
      <c r="U581">
        <v>21007274</v>
      </c>
      <c r="V581" t="s">
        <v>32</v>
      </c>
      <c r="W581" t="s">
        <v>2782</v>
      </c>
      <c r="X581" t="s">
        <v>16597</v>
      </c>
      <c r="Y581" t="s">
        <v>5569</v>
      </c>
    </row>
    <row r="582" spans="1:25" x14ac:dyDescent="0.25">
      <c r="A582" t="s">
        <v>5554</v>
      </c>
      <c r="B582" t="s">
        <v>1910</v>
      </c>
      <c r="C582" t="s">
        <v>5555</v>
      </c>
      <c r="D582" t="s">
        <v>3000</v>
      </c>
      <c r="E582" t="s">
        <v>4</v>
      </c>
      <c r="F582" t="s">
        <v>83</v>
      </c>
      <c r="G582" t="s">
        <v>3</v>
      </c>
      <c r="H582" t="s">
        <v>6</v>
      </c>
      <c r="I582">
        <v>70205</v>
      </c>
      <c r="J582" t="s">
        <v>12809</v>
      </c>
      <c r="K582" t="s">
        <v>82</v>
      </c>
      <c r="L582" t="s">
        <v>3001</v>
      </c>
      <c r="M582" t="s">
        <v>10617</v>
      </c>
      <c r="N582" t="s">
        <v>5555</v>
      </c>
      <c r="O582" t="s">
        <v>13535</v>
      </c>
      <c r="P582">
        <v>27673097</v>
      </c>
      <c r="Q582" t="s">
        <v>15386</v>
      </c>
      <c r="R582" t="s">
        <v>6510</v>
      </c>
      <c r="S582">
        <v>27673097</v>
      </c>
      <c r="T582" t="s">
        <v>14589</v>
      </c>
      <c r="U582">
        <v>21007274</v>
      </c>
      <c r="V582" t="s">
        <v>32</v>
      </c>
      <c r="W582" t="s">
        <v>6671</v>
      </c>
      <c r="X582" t="s">
        <v>16598</v>
      </c>
      <c r="Y582" t="s">
        <v>5555</v>
      </c>
    </row>
    <row r="583" spans="1:25" x14ac:dyDescent="0.25">
      <c r="A583" t="s">
        <v>5557</v>
      </c>
      <c r="B583" t="s">
        <v>1912</v>
      </c>
      <c r="C583" t="s">
        <v>1683</v>
      </c>
      <c r="D583" t="s">
        <v>3000</v>
      </c>
      <c r="E583" t="s">
        <v>4</v>
      </c>
      <c r="F583" t="s">
        <v>83</v>
      </c>
      <c r="G583" t="s">
        <v>3</v>
      </c>
      <c r="H583" t="s">
        <v>6</v>
      </c>
      <c r="I583">
        <v>70205</v>
      </c>
      <c r="J583" t="s">
        <v>12809</v>
      </c>
      <c r="K583" t="s">
        <v>82</v>
      </c>
      <c r="L583" t="s">
        <v>3001</v>
      </c>
      <c r="M583" t="s">
        <v>10617</v>
      </c>
      <c r="N583" t="s">
        <v>1683</v>
      </c>
      <c r="O583" t="s">
        <v>13535</v>
      </c>
      <c r="P583">
        <v>27677776</v>
      </c>
      <c r="Q583" t="s">
        <v>15386</v>
      </c>
      <c r="R583" t="s">
        <v>11920</v>
      </c>
      <c r="S583">
        <v>83459035</v>
      </c>
      <c r="T583" t="s">
        <v>14589</v>
      </c>
      <c r="U583">
        <v>21007274</v>
      </c>
      <c r="V583" t="s">
        <v>32</v>
      </c>
      <c r="W583" t="s">
        <v>4564</v>
      </c>
      <c r="X583" t="s">
        <v>16599</v>
      </c>
      <c r="Y583" t="s">
        <v>1683</v>
      </c>
    </row>
    <row r="584" spans="1:25" x14ac:dyDescent="0.25">
      <c r="A584" t="s">
        <v>5603</v>
      </c>
      <c r="B584" t="s">
        <v>1914</v>
      </c>
      <c r="C584" t="s">
        <v>7569</v>
      </c>
      <c r="D584" t="s">
        <v>3000</v>
      </c>
      <c r="E584" t="s">
        <v>5</v>
      </c>
      <c r="F584" t="s">
        <v>83</v>
      </c>
      <c r="G584" t="s">
        <v>7</v>
      </c>
      <c r="H584" t="s">
        <v>2</v>
      </c>
      <c r="I584">
        <v>70601</v>
      </c>
      <c r="J584" t="s">
        <v>12650</v>
      </c>
      <c r="K584" t="s">
        <v>82</v>
      </c>
      <c r="L584" t="s">
        <v>2140</v>
      </c>
      <c r="M584" t="s">
        <v>2140</v>
      </c>
      <c r="N584" t="s">
        <v>2140</v>
      </c>
      <c r="O584" t="s">
        <v>13535</v>
      </c>
      <c r="P584">
        <v>27165689</v>
      </c>
      <c r="Q584" t="s">
        <v>15386</v>
      </c>
      <c r="R584" t="s">
        <v>14590</v>
      </c>
      <c r="S584">
        <v>27165689</v>
      </c>
      <c r="T584" t="s">
        <v>14591</v>
      </c>
      <c r="U584">
        <v>27165048</v>
      </c>
      <c r="V584" t="s">
        <v>32</v>
      </c>
      <c r="W584" t="s">
        <v>5602</v>
      </c>
      <c r="X584" t="s">
        <v>16600</v>
      </c>
      <c r="Y584" t="s">
        <v>7569</v>
      </c>
    </row>
    <row r="585" spans="1:25" x14ac:dyDescent="0.25">
      <c r="A585" t="s">
        <v>5594</v>
      </c>
      <c r="B585" t="s">
        <v>1916</v>
      </c>
      <c r="C585" t="s">
        <v>4816</v>
      </c>
      <c r="D585" t="s">
        <v>3000</v>
      </c>
      <c r="E585" t="s">
        <v>5</v>
      </c>
      <c r="F585" t="s">
        <v>83</v>
      </c>
      <c r="G585" t="s">
        <v>7</v>
      </c>
      <c r="H585" t="s">
        <v>4</v>
      </c>
      <c r="I585">
        <v>70603</v>
      </c>
      <c r="J585" t="s">
        <v>12773</v>
      </c>
      <c r="K585" t="s">
        <v>82</v>
      </c>
      <c r="L585" t="s">
        <v>2140</v>
      </c>
      <c r="M585" t="s">
        <v>4816</v>
      </c>
      <c r="N585" t="s">
        <v>4816</v>
      </c>
      <c r="O585" t="s">
        <v>13535</v>
      </c>
      <c r="P585">
        <v>27600831</v>
      </c>
      <c r="Q585" t="s">
        <v>15386</v>
      </c>
      <c r="R585" t="s">
        <v>14649</v>
      </c>
      <c r="S585">
        <v>27600831</v>
      </c>
      <c r="T585" t="s">
        <v>14591</v>
      </c>
      <c r="U585">
        <v>27165048</v>
      </c>
      <c r="V585" t="s">
        <v>32</v>
      </c>
      <c r="W585" t="s">
        <v>4548</v>
      </c>
      <c r="X585" t="s">
        <v>16601</v>
      </c>
      <c r="Y585" t="s">
        <v>4816</v>
      </c>
    </row>
    <row r="586" spans="1:25" x14ac:dyDescent="0.25">
      <c r="A586" t="s">
        <v>5596</v>
      </c>
      <c r="B586" t="s">
        <v>1918</v>
      </c>
      <c r="C586" t="s">
        <v>5597</v>
      </c>
      <c r="D586" t="s">
        <v>3000</v>
      </c>
      <c r="E586" t="s">
        <v>8</v>
      </c>
      <c r="F586" t="s">
        <v>83</v>
      </c>
      <c r="G586" t="s">
        <v>7</v>
      </c>
      <c r="H586" t="s">
        <v>5</v>
      </c>
      <c r="I586">
        <v>70604</v>
      </c>
      <c r="J586" t="s">
        <v>12797</v>
      </c>
      <c r="K586" t="s">
        <v>82</v>
      </c>
      <c r="L586" t="s">
        <v>2140</v>
      </c>
      <c r="M586" t="s">
        <v>12970</v>
      </c>
      <c r="N586" t="s">
        <v>12970</v>
      </c>
      <c r="O586" t="s">
        <v>13535</v>
      </c>
      <c r="P586">
        <v>86333390</v>
      </c>
      <c r="Q586" t="s">
        <v>15386</v>
      </c>
      <c r="R586" t="s">
        <v>11902</v>
      </c>
      <c r="S586">
        <v>72905997</v>
      </c>
      <c r="T586" t="s">
        <v>15502</v>
      </c>
      <c r="U586">
        <v>89357825</v>
      </c>
      <c r="V586" t="s">
        <v>32</v>
      </c>
      <c r="W586" t="s">
        <v>577</v>
      </c>
      <c r="X586" t="s">
        <v>16602</v>
      </c>
      <c r="Y586" t="s">
        <v>5597</v>
      </c>
    </row>
    <row r="587" spans="1:25" x14ac:dyDescent="0.25">
      <c r="A587" t="s">
        <v>5604</v>
      </c>
      <c r="B587" t="s">
        <v>1921</v>
      </c>
      <c r="C587" t="s">
        <v>641</v>
      </c>
      <c r="D587" t="s">
        <v>3000</v>
      </c>
      <c r="E587" t="s">
        <v>8</v>
      </c>
      <c r="F587" t="s">
        <v>83</v>
      </c>
      <c r="G587" t="s">
        <v>7</v>
      </c>
      <c r="H587" t="s">
        <v>2</v>
      </c>
      <c r="I587">
        <v>70601</v>
      </c>
      <c r="J587" t="s">
        <v>12650</v>
      </c>
      <c r="K587" t="s">
        <v>82</v>
      </c>
      <c r="L587" t="s">
        <v>2140</v>
      </c>
      <c r="M587" t="s">
        <v>2140</v>
      </c>
      <c r="N587" t="s">
        <v>641</v>
      </c>
      <c r="O587" t="s">
        <v>13535</v>
      </c>
      <c r="P587">
        <v>27167841</v>
      </c>
      <c r="Q587">
        <v>27167841</v>
      </c>
      <c r="R587" t="s">
        <v>14592</v>
      </c>
      <c r="S587">
        <v>84353540</v>
      </c>
      <c r="T587" t="s">
        <v>15503</v>
      </c>
      <c r="U587">
        <v>89357825</v>
      </c>
      <c r="V587" t="s">
        <v>32</v>
      </c>
      <c r="W587" t="s">
        <v>3420</v>
      </c>
      <c r="X587" t="s">
        <v>16603</v>
      </c>
      <c r="Y587" t="s">
        <v>641</v>
      </c>
    </row>
    <row r="588" spans="1:25" x14ac:dyDescent="0.25">
      <c r="A588" t="s">
        <v>5631</v>
      </c>
      <c r="B588" t="s">
        <v>1925</v>
      </c>
      <c r="C588" t="s">
        <v>3241</v>
      </c>
      <c r="D588" t="s">
        <v>3000</v>
      </c>
      <c r="E588" t="s">
        <v>6</v>
      </c>
      <c r="F588" t="s">
        <v>83</v>
      </c>
      <c r="G588" t="s">
        <v>3</v>
      </c>
      <c r="H588" t="s">
        <v>5</v>
      </c>
      <c r="I588">
        <v>70204</v>
      </c>
      <c r="J588" t="s">
        <v>12785</v>
      </c>
      <c r="K588" t="s">
        <v>82</v>
      </c>
      <c r="L588" t="s">
        <v>3001</v>
      </c>
      <c r="M588" t="s">
        <v>3241</v>
      </c>
      <c r="N588" t="s">
        <v>3241</v>
      </c>
      <c r="O588" t="s">
        <v>13535</v>
      </c>
      <c r="P588">
        <v>27633096</v>
      </c>
      <c r="Q588">
        <v>27630030</v>
      </c>
      <c r="R588" t="s">
        <v>13783</v>
      </c>
      <c r="S588">
        <v>85334318</v>
      </c>
      <c r="T588" t="s">
        <v>15504</v>
      </c>
      <c r="U588">
        <v>84699645</v>
      </c>
      <c r="V588" t="s">
        <v>32</v>
      </c>
      <c r="W588" t="s">
        <v>6679</v>
      </c>
      <c r="X588" t="s">
        <v>16604</v>
      </c>
      <c r="Y588" t="s">
        <v>3241</v>
      </c>
    </row>
    <row r="589" spans="1:25" x14ac:dyDescent="0.25">
      <c r="A589" t="s">
        <v>5630</v>
      </c>
      <c r="B589" t="s">
        <v>1929</v>
      </c>
      <c r="C589" t="s">
        <v>221</v>
      </c>
      <c r="D589" t="s">
        <v>3000</v>
      </c>
      <c r="E589" t="s">
        <v>6</v>
      </c>
      <c r="F589" t="s">
        <v>83</v>
      </c>
      <c r="G589" t="s">
        <v>3</v>
      </c>
      <c r="H589" t="s">
        <v>5</v>
      </c>
      <c r="I589">
        <v>70204</v>
      </c>
      <c r="J589" t="s">
        <v>12785</v>
      </c>
      <c r="K589" t="s">
        <v>82</v>
      </c>
      <c r="L589" t="s">
        <v>3001</v>
      </c>
      <c r="M589" t="s">
        <v>3241</v>
      </c>
      <c r="N589" t="s">
        <v>221</v>
      </c>
      <c r="O589" t="s">
        <v>13535</v>
      </c>
      <c r="P589">
        <v>27363302</v>
      </c>
      <c r="Q589" t="s">
        <v>15386</v>
      </c>
      <c r="R589" t="s">
        <v>13784</v>
      </c>
      <c r="S589">
        <v>85831401</v>
      </c>
      <c r="T589" t="s">
        <v>15504</v>
      </c>
      <c r="U589">
        <v>27633911</v>
      </c>
      <c r="V589" t="s">
        <v>32</v>
      </c>
      <c r="W589" t="s">
        <v>5629</v>
      </c>
      <c r="X589" t="s">
        <v>16605</v>
      </c>
      <c r="Y589" t="s">
        <v>221</v>
      </c>
    </row>
    <row r="590" spans="1:25" x14ac:dyDescent="0.25">
      <c r="A590" t="s">
        <v>921</v>
      </c>
      <c r="B590" t="s">
        <v>922</v>
      </c>
      <c r="C590" t="s">
        <v>9472</v>
      </c>
      <c r="D590" t="s">
        <v>47</v>
      </c>
      <c r="E590" t="s">
        <v>6</v>
      </c>
      <c r="F590" t="s">
        <v>32</v>
      </c>
      <c r="G590" t="s">
        <v>16</v>
      </c>
      <c r="H590" t="s">
        <v>4</v>
      </c>
      <c r="I590">
        <v>11203</v>
      </c>
      <c r="J590" t="s">
        <v>12696</v>
      </c>
      <c r="K590" t="s">
        <v>33</v>
      </c>
      <c r="L590" t="s">
        <v>12867</v>
      </c>
      <c r="M590" t="s">
        <v>10485</v>
      </c>
      <c r="N590" t="s">
        <v>10618</v>
      </c>
      <c r="O590" t="s">
        <v>13535</v>
      </c>
      <c r="P590">
        <v>21029049</v>
      </c>
      <c r="Q590">
        <v>83198491</v>
      </c>
      <c r="R590" t="s">
        <v>8644</v>
      </c>
      <c r="S590">
        <v>21029049</v>
      </c>
      <c r="T590" t="s">
        <v>14417</v>
      </c>
      <c r="U590">
        <v>24107397</v>
      </c>
      <c r="V590" t="s">
        <v>32</v>
      </c>
      <c r="W590" t="s">
        <v>920</v>
      </c>
      <c r="X590" t="s">
        <v>16606</v>
      </c>
      <c r="Y590" t="s">
        <v>9472</v>
      </c>
    </row>
    <row r="591" spans="1:25" x14ac:dyDescent="0.25">
      <c r="A591" t="s">
        <v>3946</v>
      </c>
      <c r="B591" t="s">
        <v>1935</v>
      </c>
      <c r="C591" t="s">
        <v>3947</v>
      </c>
      <c r="D591" t="s">
        <v>788</v>
      </c>
      <c r="E591" t="s">
        <v>3</v>
      </c>
      <c r="F591" t="s">
        <v>208</v>
      </c>
      <c r="G591" t="s">
        <v>2</v>
      </c>
      <c r="H591" t="s">
        <v>2</v>
      </c>
      <c r="I591">
        <v>50101</v>
      </c>
      <c r="J591" t="s">
        <v>11403</v>
      </c>
      <c r="K591" t="s">
        <v>209</v>
      </c>
      <c r="L591" t="s">
        <v>788</v>
      </c>
      <c r="M591" t="s">
        <v>788</v>
      </c>
      <c r="N591" t="s">
        <v>3948</v>
      </c>
      <c r="O591" t="s">
        <v>13535</v>
      </c>
      <c r="P591">
        <v>26663583</v>
      </c>
      <c r="Q591">
        <v>86287596</v>
      </c>
      <c r="R591" t="s">
        <v>14593</v>
      </c>
      <c r="S591">
        <v>89260209</v>
      </c>
      <c r="T591" t="s">
        <v>14542</v>
      </c>
      <c r="U591">
        <v>85976933</v>
      </c>
      <c r="V591" t="s">
        <v>32</v>
      </c>
      <c r="W591" t="s">
        <v>2633</v>
      </c>
      <c r="X591" t="s">
        <v>16607</v>
      </c>
      <c r="Y591" t="s">
        <v>3947</v>
      </c>
    </row>
    <row r="592" spans="1:25" x14ac:dyDescent="0.25">
      <c r="A592" t="s">
        <v>5155</v>
      </c>
      <c r="B592" t="s">
        <v>1939</v>
      </c>
      <c r="C592" t="s">
        <v>112</v>
      </c>
      <c r="D592" t="s">
        <v>123</v>
      </c>
      <c r="E592" t="s">
        <v>12</v>
      </c>
      <c r="F592" t="s">
        <v>124</v>
      </c>
      <c r="G592" t="s">
        <v>12</v>
      </c>
      <c r="H592" t="s">
        <v>2</v>
      </c>
      <c r="I592">
        <v>61001</v>
      </c>
      <c r="J592" t="s">
        <v>11436</v>
      </c>
      <c r="K592" t="s">
        <v>125</v>
      </c>
      <c r="L592" t="s">
        <v>12957</v>
      </c>
      <c r="M592" t="s">
        <v>12958</v>
      </c>
      <c r="N592" t="s">
        <v>3373</v>
      </c>
      <c r="O592" t="s">
        <v>13535</v>
      </c>
      <c r="P592">
        <v>27836127</v>
      </c>
      <c r="Q592">
        <v>27836127</v>
      </c>
      <c r="R592" t="s">
        <v>7510</v>
      </c>
      <c r="S592">
        <v>27836127</v>
      </c>
      <c r="T592" t="s">
        <v>15493</v>
      </c>
      <c r="U592">
        <v>27322287</v>
      </c>
      <c r="V592" t="s">
        <v>32</v>
      </c>
      <c r="W592" t="s">
        <v>1534</v>
      </c>
      <c r="X592" t="s">
        <v>16608</v>
      </c>
      <c r="Y592" t="s">
        <v>112</v>
      </c>
    </row>
    <row r="593" spans="1:25" x14ac:dyDescent="0.25">
      <c r="A593" t="s">
        <v>5144</v>
      </c>
      <c r="B593" t="s">
        <v>1943</v>
      </c>
      <c r="C593" t="s">
        <v>5145</v>
      </c>
      <c r="D593" t="s">
        <v>123</v>
      </c>
      <c r="E593" t="s">
        <v>12</v>
      </c>
      <c r="F593" t="s">
        <v>124</v>
      </c>
      <c r="G593" t="s">
        <v>12</v>
      </c>
      <c r="H593" t="s">
        <v>4</v>
      </c>
      <c r="I593">
        <v>61003</v>
      </c>
      <c r="J593" t="s">
        <v>11524</v>
      </c>
      <c r="K593" t="s">
        <v>125</v>
      </c>
      <c r="L593" t="s">
        <v>12957</v>
      </c>
      <c r="M593" t="s">
        <v>10495</v>
      </c>
      <c r="N593" t="s">
        <v>81</v>
      </c>
      <c r="O593" t="s">
        <v>13535</v>
      </c>
      <c r="P593">
        <v>27321126</v>
      </c>
      <c r="Q593">
        <v>27321126</v>
      </c>
      <c r="R593" t="s">
        <v>5116</v>
      </c>
      <c r="S593">
        <v>62867738</v>
      </c>
      <c r="T593" t="s">
        <v>15493</v>
      </c>
      <c r="U593">
        <v>27322287</v>
      </c>
      <c r="V593" t="s">
        <v>32</v>
      </c>
      <c r="W593" t="s">
        <v>4436</v>
      </c>
      <c r="X593" t="s">
        <v>16609</v>
      </c>
      <c r="Y593" t="s">
        <v>5145</v>
      </c>
    </row>
    <row r="594" spans="1:25" x14ac:dyDescent="0.25">
      <c r="A594" t="s">
        <v>5723</v>
      </c>
      <c r="B594" t="s">
        <v>1947</v>
      </c>
      <c r="C594" t="s">
        <v>186</v>
      </c>
      <c r="D594" t="s">
        <v>788</v>
      </c>
      <c r="E594" t="s">
        <v>5</v>
      </c>
      <c r="F594" t="s">
        <v>208</v>
      </c>
      <c r="G594" t="s">
        <v>2</v>
      </c>
      <c r="H594" t="s">
        <v>2</v>
      </c>
      <c r="I594">
        <v>50101</v>
      </c>
      <c r="J594" t="s">
        <v>11403</v>
      </c>
      <c r="K594" t="s">
        <v>209</v>
      </c>
      <c r="L594" t="s">
        <v>788</v>
      </c>
      <c r="M594" t="s">
        <v>788</v>
      </c>
      <c r="N594" t="s">
        <v>186</v>
      </c>
      <c r="O594" t="s">
        <v>13535</v>
      </c>
      <c r="P594">
        <v>47020502</v>
      </c>
      <c r="Q594">
        <v>89414287</v>
      </c>
      <c r="R594" t="s">
        <v>13785</v>
      </c>
      <c r="S594">
        <v>47020502</v>
      </c>
      <c r="T594" t="s">
        <v>14525</v>
      </c>
      <c r="U594" t="s">
        <v>15473</v>
      </c>
      <c r="V594" t="s">
        <v>32</v>
      </c>
      <c r="W594" t="s">
        <v>6745</v>
      </c>
      <c r="X594" t="s">
        <v>16610</v>
      </c>
      <c r="Y594" t="s">
        <v>186</v>
      </c>
    </row>
    <row r="595" spans="1:25" x14ac:dyDescent="0.25">
      <c r="A595" t="s">
        <v>1366</v>
      </c>
      <c r="B595" t="s">
        <v>1367</v>
      </c>
      <c r="C595" t="s">
        <v>40</v>
      </c>
      <c r="D595" t="s">
        <v>1044</v>
      </c>
      <c r="E595" t="s">
        <v>7</v>
      </c>
      <c r="F595" t="s">
        <v>32</v>
      </c>
      <c r="G595" t="s">
        <v>1045</v>
      </c>
      <c r="H595" t="s">
        <v>10</v>
      </c>
      <c r="I595">
        <v>11908</v>
      </c>
      <c r="J595" t="s">
        <v>12738</v>
      </c>
      <c r="K595" t="s">
        <v>33</v>
      </c>
      <c r="L595" t="s">
        <v>1044</v>
      </c>
      <c r="M595" t="s">
        <v>12878</v>
      </c>
      <c r="N595" t="s">
        <v>10433</v>
      </c>
      <c r="O595" t="s">
        <v>13535</v>
      </c>
      <c r="P595">
        <v>27311182</v>
      </c>
      <c r="Q595">
        <v>27311183</v>
      </c>
      <c r="R595" t="s">
        <v>7758</v>
      </c>
      <c r="S595">
        <v>27311183</v>
      </c>
      <c r="T595" t="s">
        <v>14437</v>
      </c>
      <c r="U595">
        <v>27311075</v>
      </c>
      <c r="V595" t="s">
        <v>32</v>
      </c>
      <c r="W595" t="s">
        <v>6464</v>
      </c>
      <c r="X595" t="s">
        <v>16611</v>
      </c>
      <c r="Y595" t="s">
        <v>40</v>
      </c>
    </row>
    <row r="596" spans="1:25" x14ac:dyDescent="0.25">
      <c r="A596" t="s">
        <v>3490</v>
      </c>
      <c r="B596" t="s">
        <v>1953</v>
      </c>
      <c r="C596" t="s">
        <v>3491</v>
      </c>
      <c r="D596" t="s">
        <v>3398</v>
      </c>
      <c r="E596" t="s">
        <v>5</v>
      </c>
      <c r="F596" t="s">
        <v>64</v>
      </c>
      <c r="G596" t="s">
        <v>6</v>
      </c>
      <c r="H596" t="s">
        <v>11</v>
      </c>
      <c r="I596">
        <v>30509</v>
      </c>
      <c r="J596" t="s">
        <v>11581</v>
      </c>
      <c r="K596" t="s">
        <v>214</v>
      </c>
      <c r="L596" t="s">
        <v>3398</v>
      </c>
      <c r="M596" t="s">
        <v>1089</v>
      </c>
      <c r="N596" t="s">
        <v>3491</v>
      </c>
      <c r="O596" t="s">
        <v>13535</v>
      </c>
      <c r="P596">
        <v>25563215</v>
      </c>
      <c r="Q596" t="s">
        <v>15386</v>
      </c>
      <c r="R596" t="s">
        <v>9224</v>
      </c>
      <c r="S596">
        <v>83311715</v>
      </c>
      <c r="T596" t="s">
        <v>14507</v>
      </c>
      <c r="U596">
        <v>25567876</v>
      </c>
      <c r="V596" t="s">
        <v>32</v>
      </c>
      <c r="W596" t="s">
        <v>2449</v>
      </c>
      <c r="X596" t="s">
        <v>16612</v>
      </c>
      <c r="Y596" t="s">
        <v>3491</v>
      </c>
    </row>
    <row r="597" spans="1:25" x14ac:dyDescent="0.25">
      <c r="A597" t="s">
        <v>2440</v>
      </c>
      <c r="B597" t="s">
        <v>1956</v>
      </c>
      <c r="C597" t="s">
        <v>215</v>
      </c>
      <c r="D597" t="s">
        <v>197</v>
      </c>
      <c r="E597" t="s">
        <v>2</v>
      </c>
      <c r="F597" t="s">
        <v>35</v>
      </c>
      <c r="G597" t="s">
        <v>12</v>
      </c>
      <c r="H597" t="s">
        <v>6</v>
      </c>
      <c r="I597">
        <v>21005</v>
      </c>
      <c r="J597" t="s">
        <v>11523</v>
      </c>
      <c r="K597" t="s">
        <v>79</v>
      </c>
      <c r="L597" t="s">
        <v>197</v>
      </c>
      <c r="M597" t="s">
        <v>2433</v>
      </c>
      <c r="N597" t="s">
        <v>215</v>
      </c>
      <c r="O597" t="s">
        <v>13535</v>
      </c>
      <c r="P597">
        <v>24722686</v>
      </c>
      <c r="Q597">
        <v>24722686</v>
      </c>
      <c r="R597" t="s">
        <v>13786</v>
      </c>
      <c r="S597">
        <v>62401265</v>
      </c>
      <c r="T597" t="s">
        <v>15436</v>
      </c>
      <c r="U597">
        <v>24722182</v>
      </c>
      <c r="V597" t="s">
        <v>32</v>
      </c>
      <c r="W597" t="s">
        <v>2160</v>
      </c>
      <c r="X597" t="s">
        <v>16613</v>
      </c>
      <c r="Y597" t="s">
        <v>215</v>
      </c>
    </row>
    <row r="598" spans="1:25" x14ac:dyDescent="0.25">
      <c r="A598" t="s">
        <v>1840</v>
      </c>
      <c r="B598" t="s">
        <v>1842</v>
      </c>
      <c r="C598" t="s">
        <v>1841</v>
      </c>
      <c r="D598" t="s">
        <v>79</v>
      </c>
      <c r="E598" t="s">
        <v>4</v>
      </c>
      <c r="F598" t="s">
        <v>35</v>
      </c>
      <c r="G598" t="s">
        <v>2</v>
      </c>
      <c r="H598" t="s">
        <v>7</v>
      </c>
      <c r="I598">
        <v>20106</v>
      </c>
      <c r="J598" t="s">
        <v>11467</v>
      </c>
      <c r="K598" t="s">
        <v>79</v>
      </c>
      <c r="L598" t="s">
        <v>79</v>
      </c>
      <c r="M598" t="s">
        <v>239</v>
      </c>
      <c r="N598" t="s">
        <v>828</v>
      </c>
      <c r="O598" t="s">
        <v>13535</v>
      </c>
      <c r="P598">
        <v>24436595</v>
      </c>
      <c r="Q598">
        <v>24436595</v>
      </c>
      <c r="R598" t="s">
        <v>10447</v>
      </c>
      <c r="S598">
        <v>24436595</v>
      </c>
      <c r="T598" t="s">
        <v>14438</v>
      </c>
      <c r="U598">
        <v>24303339</v>
      </c>
      <c r="V598" t="s">
        <v>32</v>
      </c>
      <c r="W598" t="s">
        <v>6746</v>
      </c>
      <c r="X598" t="s">
        <v>16614</v>
      </c>
      <c r="Y598" t="s">
        <v>1841</v>
      </c>
    </row>
    <row r="599" spans="1:25" x14ac:dyDescent="0.25">
      <c r="A599" t="s">
        <v>5676</v>
      </c>
      <c r="B599" t="s">
        <v>1967</v>
      </c>
      <c r="C599" t="s">
        <v>5677</v>
      </c>
      <c r="D599" t="s">
        <v>79</v>
      </c>
      <c r="E599" t="s">
        <v>5</v>
      </c>
      <c r="F599" t="s">
        <v>35</v>
      </c>
      <c r="G599" t="s">
        <v>2</v>
      </c>
      <c r="H599" t="s">
        <v>6</v>
      </c>
      <c r="I599">
        <v>20105</v>
      </c>
      <c r="J599" t="s">
        <v>12744</v>
      </c>
      <c r="K599" t="s">
        <v>79</v>
      </c>
      <c r="L599" t="s">
        <v>79</v>
      </c>
      <c r="M599" t="s">
        <v>1857</v>
      </c>
      <c r="N599" t="s">
        <v>5677</v>
      </c>
      <c r="O599" t="s">
        <v>13535</v>
      </c>
      <c r="P599">
        <v>21006772</v>
      </c>
      <c r="Q599" t="s">
        <v>15386</v>
      </c>
      <c r="R599" t="s">
        <v>14832</v>
      </c>
      <c r="S599">
        <v>21006772</v>
      </c>
      <c r="T599" t="s">
        <v>7725</v>
      </c>
      <c r="U599">
        <v>24302406</v>
      </c>
      <c r="V599" t="s">
        <v>32</v>
      </c>
      <c r="W599" t="s">
        <v>6691</v>
      </c>
      <c r="X599" t="s">
        <v>16615</v>
      </c>
      <c r="Y599" t="s">
        <v>5677</v>
      </c>
    </row>
    <row r="600" spans="1:25" x14ac:dyDescent="0.25">
      <c r="A600" t="s">
        <v>1922</v>
      </c>
      <c r="B600" t="s">
        <v>804</v>
      </c>
      <c r="C600" t="s">
        <v>1923</v>
      </c>
      <c r="D600" t="s">
        <v>79</v>
      </c>
      <c r="E600" t="s">
        <v>6</v>
      </c>
      <c r="F600" t="s">
        <v>35</v>
      </c>
      <c r="G600" t="s">
        <v>2</v>
      </c>
      <c r="H600" t="s">
        <v>3</v>
      </c>
      <c r="I600">
        <v>20102</v>
      </c>
      <c r="J600" t="s">
        <v>12688</v>
      </c>
      <c r="K600" t="s">
        <v>79</v>
      </c>
      <c r="L600" t="s">
        <v>79</v>
      </c>
      <c r="M600" t="s">
        <v>33</v>
      </c>
      <c r="N600" t="s">
        <v>1923</v>
      </c>
      <c r="O600" t="s">
        <v>13535</v>
      </c>
      <c r="P600">
        <v>44134494</v>
      </c>
      <c r="Q600" t="s">
        <v>15386</v>
      </c>
      <c r="R600" t="s">
        <v>15505</v>
      </c>
      <c r="S600">
        <v>88703312</v>
      </c>
      <c r="T600" t="s">
        <v>14447</v>
      </c>
      <c r="U600">
        <v>24434942</v>
      </c>
      <c r="V600" t="s">
        <v>32</v>
      </c>
      <c r="W600" t="s">
        <v>1921</v>
      </c>
      <c r="X600" t="s">
        <v>16616</v>
      </c>
      <c r="Y600" t="s">
        <v>1923</v>
      </c>
    </row>
    <row r="601" spans="1:25" x14ac:dyDescent="0.25">
      <c r="A601" t="s">
        <v>5678</v>
      </c>
      <c r="B601" t="s">
        <v>1974</v>
      </c>
      <c r="C601" t="s">
        <v>5679</v>
      </c>
      <c r="D601" t="s">
        <v>79</v>
      </c>
      <c r="E601" t="s">
        <v>6</v>
      </c>
      <c r="F601" t="s">
        <v>35</v>
      </c>
      <c r="G601" t="s">
        <v>2</v>
      </c>
      <c r="H601" t="s">
        <v>3</v>
      </c>
      <c r="I601">
        <v>20102</v>
      </c>
      <c r="J601" t="s">
        <v>12688</v>
      </c>
      <c r="K601" t="s">
        <v>79</v>
      </c>
      <c r="L601" t="s">
        <v>79</v>
      </c>
      <c r="M601" t="s">
        <v>33</v>
      </c>
      <c r="N601" t="s">
        <v>5679</v>
      </c>
      <c r="O601" t="s">
        <v>13535</v>
      </c>
      <c r="P601">
        <v>24302440</v>
      </c>
      <c r="Q601">
        <v>24302229</v>
      </c>
      <c r="R601" t="s">
        <v>7753</v>
      </c>
      <c r="S601">
        <v>24302229</v>
      </c>
      <c r="T601" t="s">
        <v>14447</v>
      </c>
      <c r="U601">
        <v>24434942</v>
      </c>
      <c r="V601" t="s">
        <v>32</v>
      </c>
      <c r="W601" t="s">
        <v>6693</v>
      </c>
      <c r="X601" t="s">
        <v>16617</v>
      </c>
      <c r="Y601" t="s">
        <v>5679</v>
      </c>
    </row>
    <row r="602" spans="1:25" x14ac:dyDescent="0.25">
      <c r="A602" t="s">
        <v>1936</v>
      </c>
      <c r="B602" t="s">
        <v>1938</v>
      </c>
      <c r="C602" t="s">
        <v>1937</v>
      </c>
      <c r="D602" t="s">
        <v>79</v>
      </c>
      <c r="E602" t="s">
        <v>12</v>
      </c>
      <c r="F602" t="s">
        <v>35</v>
      </c>
      <c r="G602" t="s">
        <v>4</v>
      </c>
      <c r="H602" t="s">
        <v>4</v>
      </c>
      <c r="I602">
        <v>20303</v>
      </c>
      <c r="J602" t="s">
        <v>12763</v>
      </c>
      <c r="K602" t="s">
        <v>79</v>
      </c>
      <c r="L602" t="s">
        <v>10510</v>
      </c>
      <c r="M602" t="s">
        <v>33</v>
      </c>
      <c r="N602" t="s">
        <v>10620</v>
      </c>
      <c r="O602" t="s">
        <v>13535</v>
      </c>
      <c r="P602">
        <v>24447838</v>
      </c>
      <c r="Q602">
        <v>24447838</v>
      </c>
      <c r="R602" t="s">
        <v>12269</v>
      </c>
      <c r="S602">
        <v>83143593</v>
      </c>
      <c r="T602" t="s">
        <v>5768</v>
      </c>
      <c r="U602">
        <v>24948687</v>
      </c>
      <c r="V602" t="s">
        <v>32</v>
      </c>
      <c r="W602" t="s">
        <v>1935</v>
      </c>
      <c r="X602" t="s">
        <v>16618</v>
      </c>
      <c r="Y602" t="s">
        <v>1937</v>
      </c>
    </row>
    <row r="603" spans="1:25" x14ac:dyDescent="0.25">
      <c r="A603" t="s">
        <v>5761</v>
      </c>
      <c r="B603" t="s">
        <v>153</v>
      </c>
      <c r="C603" t="s">
        <v>7420</v>
      </c>
      <c r="D603" t="s">
        <v>79</v>
      </c>
      <c r="E603" t="s">
        <v>12</v>
      </c>
      <c r="F603" t="s">
        <v>35</v>
      </c>
      <c r="G603" t="s">
        <v>4</v>
      </c>
      <c r="H603" t="s">
        <v>8</v>
      </c>
      <c r="I603">
        <v>20307</v>
      </c>
      <c r="J603" t="s">
        <v>11488</v>
      </c>
      <c r="K603" t="s">
        <v>79</v>
      </c>
      <c r="L603" t="s">
        <v>10510</v>
      </c>
      <c r="M603" t="s">
        <v>1941</v>
      </c>
      <c r="N603" t="s">
        <v>10621</v>
      </c>
      <c r="O603" t="s">
        <v>13535</v>
      </c>
      <c r="P603">
        <v>24940078</v>
      </c>
      <c r="Q603">
        <v>24940078</v>
      </c>
      <c r="R603" t="s">
        <v>14594</v>
      </c>
      <c r="S603">
        <v>24940078</v>
      </c>
      <c r="T603" t="s">
        <v>5768</v>
      </c>
      <c r="U603">
        <v>24948687</v>
      </c>
      <c r="V603" t="s">
        <v>32</v>
      </c>
      <c r="W603" t="s">
        <v>6747</v>
      </c>
      <c r="X603" t="s">
        <v>16619</v>
      </c>
      <c r="Y603" t="s">
        <v>7420</v>
      </c>
    </row>
    <row r="604" spans="1:25" x14ac:dyDescent="0.25">
      <c r="A604" t="s">
        <v>2053</v>
      </c>
      <c r="B604" t="s">
        <v>145</v>
      </c>
      <c r="C604" t="s">
        <v>2054</v>
      </c>
      <c r="D604" t="s">
        <v>1235</v>
      </c>
      <c r="E604" t="s">
        <v>6</v>
      </c>
      <c r="F604" t="s">
        <v>124</v>
      </c>
      <c r="G604" t="s">
        <v>15</v>
      </c>
      <c r="H604" t="s">
        <v>2</v>
      </c>
      <c r="I604">
        <v>61101</v>
      </c>
      <c r="J604" t="s">
        <v>12681</v>
      </c>
      <c r="K604" t="s">
        <v>125</v>
      </c>
      <c r="L604" t="s">
        <v>10832</v>
      </c>
      <c r="M604" t="s">
        <v>2043</v>
      </c>
      <c r="N604" t="s">
        <v>2043</v>
      </c>
      <c r="O604" t="s">
        <v>13535</v>
      </c>
      <c r="P604">
        <v>26433201</v>
      </c>
      <c r="Q604">
        <v>26436492</v>
      </c>
      <c r="R604" t="s">
        <v>12972</v>
      </c>
      <c r="S604">
        <v>26433201</v>
      </c>
      <c r="T604" t="s">
        <v>11888</v>
      </c>
      <c r="U604">
        <v>26377595</v>
      </c>
      <c r="V604" t="s">
        <v>32</v>
      </c>
      <c r="W604" t="s">
        <v>6748</v>
      </c>
      <c r="X604" t="s">
        <v>16620</v>
      </c>
      <c r="Y604" t="s">
        <v>2054</v>
      </c>
    </row>
    <row r="605" spans="1:25" x14ac:dyDescent="0.25">
      <c r="A605" t="s">
        <v>2241</v>
      </c>
      <c r="B605" t="s">
        <v>169</v>
      </c>
      <c r="C605" t="s">
        <v>9038</v>
      </c>
      <c r="D605" t="s">
        <v>78</v>
      </c>
      <c r="E605" t="s">
        <v>4</v>
      </c>
      <c r="F605" t="s">
        <v>35</v>
      </c>
      <c r="G605" t="s">
        <v>3</v>
      </c>
      <c r="H605" t="s">
        <v>6</v>
      </c>
      <c r="I605">
        <v>20205</v>
      </c>
      <c r="J605" t="s">
        <v>12752</v>
      </c>
      <c r="K605" t="s">
        <v>79</v>
      </c>
      <c r="L605" t="s">
        <v>80</v>
      </c>
      <c r="M605" t="s">
        <v>10622</v>
      </c>
      <c r="N605" t="s">
        <v>10622</v>
      </c>
      <c r="O605" t="s">
        <v>13535</v>
      </c>
      <c r="P605">
        <v>24456305</v>
      </c>
      <c r="Q605">
        <v>24456305</v>
      </c>
      <c r="R605" t="s">
        <v>2265</v>
      </c>
      <c r="S605">
        <v>24456305</v>
      </c>
      <c r="T605" t="s">
        <v>14462</v>
      </c>
      <c r="U605">
        <v>24560275</v>
      </c>
      <c r="V605" t="s">
        <v>32</v>
      </c>
      <c r="W605" t="s">
        <v>1631</v>
      </c>
      <c r="X605" t="s">
        <v>16621</v>
      </c>
      <c r="Y605" t="s">
        <v>9038</v>
      </c>
    </row>
    <row r="606" spans="1:25" x14ac:dyDescent="0.25">
      <c r="A606" t="s">
        <v>2293</v>
      </c>
      <c r="B606" t="s">
        <v>1986</v>
      </c>
      <c r="C606" t="s">
        <v>590</v>
      </c>
      <c r="D606" t="s">
        <v>78</v>
      </c>
      <c r="E606" t="s">
        <v>5</v>
      </c>
      <c r="F606" t="s">
        <v>35</v>
      </c>
      <c r="G606" t="s">
        <v>16</v>
      </c>
      <c r="H606" t="s">
        <v>5</v>
      </c>
      <c r="I606">
        <v>21204</v>
      </c>
      <c r="J606" t="s">
        <v>12786</v>
      </c>
      <c r="K606" t="s">
        <v>79</v>
      </c>
      <c r="L606" t="s">
        <v>13718</v>
      </c>
      <c r="M606" t="s">
        <v>590</v>
      </c>
      <c r="N606" t="s">
        <v>590</v>
      </c>
      <c r="O606" t="s">
        <v>13535</v>
      </c>
      <c r="P606">
        <v>24543370</v>
      </c>
      <c r="Q606" t="s">
        <v>15386</v>
      </c>
      <c r="R606" t="s">
        <v>9900</v>
      </c>
      <c r="S606">
        <v>24543370</v>
      </c>
      <c r="T606" t="s">
        <v>14464</v>
      </c>
      <c r="U606">
        <v>24541063</v>
      </c>
      <c r="V606" t="s">
        <v>32</v>
      </c>
      <c r="W606" t="s">
        <v>6749</v>
      </c>
      <c r="X606" t="s">
        <v>16622</v>
      </c>
      <c r="Y606" t="s">
        <v>590</v>
      </c>
    </row>
    <row r="607" spans="1:25" x14ac:dyDescent="0.25">
      <c r="A607" t="s">
        <v>2273</v>
      </c>
      <c r="B607" t="s">
        <v>1990</v>
      </c>
      <c r="C607" t="s">
        <v>2274</v>
      </c>
      <c r="D607" t="s">
        <v>78</v>
      </c>
      <c r="E607" t="s">
        <v>5</v>
      </c>
      <c r="F607" t="s">
        <v>35</v>
      </c>
      <c r="G607" t="s">
        <v>16</v>
      </c>
      <c r="H607" t="s">
        <v>6</v>
      </c>
      <c r="I607">
        <v>21205</v>
      </c>
      <c r="J607" t="s">
        <v>12787</v>
      </c>
      <c r="K607" t="s">
        <v>79</v>
      </c>
      <c r="L607" t="s">
        <v>13718</v>
      </c>
      <c r="M607" t="s">
        <v>12973</v>
      </c>
      <c r="N607" t="s">
        <v>156</v>
      </c>
      <c r="O607" t="s">
        <v>13535</v>
      </c>
      <c r="P607">
        <v>24545256</v>
      </c>
      <c r="Q607" t="s">
        <v>15386</v>
      </c>
      <c r="R607" t="s">
        <v>12286</v>
      </c>
      <c r="S607">
        <v>24545256</v>
      </c>
      <c r="T607" t="s">
        <v>14464</v>
      </c>
      <c r="U607">
        <v>24541063</v>
      </c>
      <c r="V607" t="s">
        <v>32</v>
      </c>
      <c r="W607" t="s">
        <v>6750</v>
      </c>
      <c r="X607" t="s">
        <v>16623</v>
      </c>
      <c r="Y607" t="s">
        <v>2274</v>
      </c>
    </row>
    <row r="608" spans="1:25" x14ac:dyDescent="0.25">
      <c r="A608" t="s">
        <v>2322</v>
      </c>
      <c r="B608" t="s">
        <v>745</v>
      </c>
      <c r="C608" t="s">
        <v>143</v>
      </c>
      <c r="D608" t="s">
        <v>78</v>
      </c>
      <c r="E608" t="s">
        <v>6</v>
      </c>
      <c r="F608" t="s">
        <v>35</v>
      </c>
      <c r="G608" t="s">
        <v>7</v>
      </c>
      <c r="H608" t="s">
        <v>2</v>
      </c>
      <c r="I608">
        <v>20601</v>
      </c>
      <c r="J608" t="s">
        <v>11421</v>
      </c>
      <c r="K608" t="s">
        <v>79</v>
      </c>
      <c r="L608" t="s">
        <v>690</v>
      </c>
      <c r="M608" t="s">
        <v>690</v>
      </c>
      <c r="N608" t="s">
        <v>143</v>
      </c>
      <c r="O608" t="s">
        <v>13535</v>
      </c>
      <c r="P608">
        <v>24512458</v>
      </c>
      <c r="Q608">
        <v>24512458</v>
      </c>
      <c r="R608" t="s">
        <v>12285</v>
      </c>
      <c r="S608">
        <v>24519353</v>
      </c>
      <c r="T608" t="s">
        <v>14465</v>
      </c>
      <c r="U608">
        <v>24511520</v>
      </c>
      <c r="V608" t="s">
        <v>32</v>
      </c>
      <c r="W608" t="s">
        <v>2321</v>
      </c>
      <c r="X608" t="s">
        <v>16624</v>
      </c>
      <c r="Y608" t="s">
        <v>143</v>
      </c>
    </row>
    <row r="609" spans="1:25" x14ac:dyDescent="0.25">
      <c r="A609" t="s">
        <v>5746</v>
      </c>
      <c r="B609" t="s">
        <v>1999</v>
      </c>
      <c r="C609" t="s">
        <v>1161</v>
      </c>
      <c r="D609" t="s">
        <v>214</v>
      </c>
      <c r="E609" t="s">
        <v>8</v>
      </c>
      <c r="F609" t="s">
        <v>64</v>
      </c>
      <c r="G609" t="s">
        <v>2</v>
      </c>
      <c r="H609" t="s">
        <v>6</v>
      </c>
      <c r="I609">
        <v>30105</v>
      </c>
      <c r="J609" t="s">
        <v>14350</v>
      </c>
      <c r="K609" t="s">
        <v>214</v>
      </c>
      <c r="L609" t="s">
        <v>214</v>
      </c>
      <c r="M609" t="s">
        <v>13531</v>
      </c>
      <c r="N609" t="s">
        <v>1161</v>
      </c>
      <c r="O609" t="s">
        <v>13535</v>
      </c>
      <c r="P609">
        <v>25915103</v>
      </c>
      <c r="Q609">
        <v>25915103</v>
      </c>
      <c r="R609" t="s">
        <v>14595</v>
      </c>
      <c r="S609">
        <v>25915103</v>
      </c>
      <c r="T609" t="s">
        <v>14488</v>
      </c>
      <c r="U609">
        <v>25519478</v>
      </c>
      <c r="V609" t="s">
        <v>32</v>
      </c>
      <c r="W609" t="s">
        <v>6751</v>
      </c>
      <c r="X609" t="s">
        <v>16625</v>
      </c>
      <c r="Y609" t="s">
        <v>1161</v>
      </c>
    </row>
    <row r="610" spans="1:25" x14ac:dyDescent="0.25">
      <c r="A610" t="s">
        <v>5662</v>
      </c>
      <c r="B610" t="s">
        <v>330</v>
      </c>
      <c r="C610" t="s">
        <v>5663</v>
      </c>
      <c r="D610" t="s">
        <v>214</v>
      </c>
      <c r="E610" t="s">
        <v>4</v>
      </c>
      <c r="F610" t="s">
        <v>64</v>
      </c>
      <c r="G610" t="s">
        <v>10</v>
      </c>
      <c r="H610" t="s">
        <v>2</v>
      </c>
      <c r="I610">
        <v>30801</v>
      </c>
      <c r="J610" t="s">
        <v>14354</v>
      </c>
      <c r="K610" t="s">
        <v>214</v>
      </c>
      <c r="L610" t="s">
        <v>12906</v>
      </c>
      <c r="M610" t="s">
        <v>13528</v>
      </c>
      <c r="N610" t="s">
        <v>10624</v>
      </c>
      <c r="O610" t="s">
        <v>13535</v>
      </c>
      <c r="P610">
        <v>25738534</v>
      </c>
      <c r="Q610">
        <v>25738534</v>
      </c>
      <c r="R610" t="s">
        <v>13788</v>
      </c>
      <c r="S610">
        <v>52738534</v>
      </c>
      <c r="T610" t="s">
        <v>15445</v>
      </c>
      <c r="U610">
        <v>25521557</v>
      </c>
      <c r="V610" t="s">
        <v>32</v>
      </c>
      <c r="W610" t="s">
        <v>5661</v>
      </c>
      <c r="X610" t="s">
        <v>16626</v>
      </c>
      <c r="Y610" t="s">
        <v>5663</v>
      </c>
    </row>
    <row r="611" spans="1:25" x14ac:dyDescent="0.25">
      <c r="A611" t="s">
        <v>5814</v>
      </c>
      <c r="B611" t="s">
        <v>6260</v>
      </c>
      <c r="C611" t="s">
        <v>5671</v>
      </c>
      <c r="D611" t="s">
        <v>1609</v>
      </c>
      <c r="E611" t="s">
        <v>2</v>
      </c>
      <c r="F611" t="s">
        <v>208</v>
      </c>
      <c r="G611" t="s">
        <v>7</v>
      </c>
      <c r="H611" t="s">
        <v>2</v>
      </c>
      <c r="I611">
        <v>50601</v>
      </c>
      <c r="J611" t="s">
        <v>11424</v>
      </c>
      <c r="K611" t="s">
        <v>209</v>
      </c>
      <c r="L611" t="s">
        <v>1609</v>
      </c>
      <c r="M611" t="s">
        <v>1609</v>
      </c>
      <c r="N611" t="s">
        <v>5671</v>
      </c>
      <c r="O611" t="s">
        <v>13535</v>
      </c>
      <c r="P611">
        <v>26692695</v>
      </c>
      <c r="Q611">
        <v>26692695</v>
      </c>
      <c r="R611" t="s">
        <v>14596</v>
      </c>
      <c r="S611">
        <v>26687253</v>
      </c>
      <c r="T611" t="s">
        <v>14540</v>
      </c>
      <c r="U611">
        <v>26692611</v>
      </c>
      <c r="V611" t="s">
        <v>32</v>
      </c>
      <c r="W611" t="s">
        <v>6752</v>
      </c>
      <c r="X611" t="s">
        <v>16627</v>
      </c>
      <c r="Y611" t="s">
        <v>5671</v>
      </c>
    </row>
    <row r="612" spans="1:25" x14ac:dyDescent="0.25">
      <c r="A612" t="s">
        <v>5749</v>
      </c>
      <c r="B612" t="s">
        <v>747</v>
      </c>
      <c r="C612" t="s">
        <v>5750</v>
      </c>
      <c r="D612" t="s">
        <v>214</v>
      </c>
      <c r="E612" t="s">
        <v>7</v>
      </c>
      <c r="F612" t="s">
        <v>64</v>
      </c>
      <c r="G612" t="s">
        <v>4</v>
      </c>
      <c r="H612" t="s">
        <v>4</v>
      </c>
      <c r="I612">
        <v>30303</v>
      </c>
      <c r="J612" t="s">
        <v>12764</v>
      </c>
      <c r="K612" t="s">
        <v>214</v>
      </c>
      <c r="L612" t="s">
        <v>215</v>
      </c>
      <c r="M612" t="s">
        <v>156</v>
      </c>
      <c r="N612" t="s">
        <v>5750</v>
      </c>
      <c r="O612" t="s">
        <v>13535</v>
      </c>
      <c r="P612">
        <v>22724746</v>
      </c>
      <c r="Q612">
        <v>22724746</v>
      </c>
      <c r="R612" t="s">
        <v>12326</v>
      </c>
      <c r="S612">
        <v>22724746</v>
      </c>
      <c r="T612" t="s">
        <v>14499</v>
      </c>
      <c r="U612">
        <v>22792767</v>
      </c>
      <c r="V612" t="s">
        <v>32</v>
      </c>
      <c r="W612" t="s">
        <v>6753</v>
      </c>
      <c r="X612" t="s">
        <v>16628</v>
      </c>
      <c r="Y612" t="s">
        <v>5750</v>
      </c>
    </row>
    <row r="613" spans="1:25" x14ac:dyDescent="0.25">
      <c r="A613" t="s">
        <v>5300</v>
      </c>
      <c r="B613" t="s">
        <v>2007</v>
      </c>
      <c r="C613" t="s">
        <v>5301</v>
      </c>
      <c r="D613" t="s">
        <v>82</v>
      </c>
      <c r="E613" t="s">
        <v>6</v>
      </c>
      <c r="F613" t="s">
        <v>83</v>
      </c>
      <c r="G613" t="s">
        <v>4</v>
      </c>
      <c r="H613" t="s">
        <v>8</v>
      </c>
      <c r="I613">
        <v>70307</v>
      </c>
      <c r="J613" t="s">
        <v>12827</v>
      </c>
      <c r="K613" t="s">
        <v>82</v>
      </c>
      <c r="L613" t="s">
        <v>12861</v>
      </c>
      <c r="M613" t="s">
        <v>12862</v>
      </c>
      <c r="N613" t="s">
        <v>10625</v>
      </c>
      <c r="O613" t="s">
        <v>13535</v>
      </c>
      <c r="P613">
        <v>64743195</v>
      </c>
      <c r="Q613">
        <v>60895331</v>
      </c>
      <c r="R613" t="s">
        <v>14597</v>
      </c>
      <c r="S613">
        <v>64743195</v>
      </c>
      <c r="T613" t="s">
        <v>15405</v>
      </c>
      <c r="U613">
        <v>27687141</v>
      </c>
      <c r="V613" t="s">
        <v>32</v>
      </c>
      <c r="W613" t="s">
        <v>6637</v>
      </c>
      <c r="X613" t="s">
        <v>16629</v>
      </c>
      <c r="Y613" t="s">
        <v>5301</v>
      </c>
    </row>
    <row r="614" spans="1:25" x14ac:dyDescent="0.25">
      <c r="A614" t="s">
        <v>5329</v>
      </c>
      <c r="B614" t="s">
        <v>2010</v>
      </c>
      <c r="C614" t="s">
        <v>2703</v>
      </c>
      <c r="D614" t="s">
        <v>82</v>
      </c>
      <c r="E614" t="s">
        <v>5</v>
      </c>
      <c r="F614" t="s">
        <v>83</v>
      </c>
      <c r="G614" t="s">
        <v>4</v>
      </c>
      <c r="H614" t="s">
        <v>3</v>
      </c>
      <c r="I614">
        <v>70302</v>
      </c>
      <c r="J614" t="s">
        <v>11447</v>
      </c>
      <c r="K614" t="s">
        <v>82</v>
      </c>
      <c r="L614" t="s">
        <v>12861</v>
      </c>
      <c r="M614" t="s">
        <v>1201</v>
      </c>
      <c r="N614" t="s">
        <v>10626</v>
      </c>
      <c r="O614" t="s">
        <v>13535</v>
      </c>
      <c r="P614">
        <v>83019601</v>
      </c>
      <c r="Q614" t="s">
        <v>15386</v>
      </c>
      <c r="R614" t="s">
        <v>15506</v>
      </c>
      <c r="S614">
        <v>83019601</v>
      </c>
      <c r="T614" t="s">
        <v>14413</v>
      </c>
      <c r="U614">
        <v>27685436</v>
      </c>
      <c r="V614" t="s">
        <v>32</v>
      </c>
      <c r="W614" t="s">
        <v>5328</v>
      </c>
      <c r="X614" t="s">
        <v>16630</v>
      </c>
      <c r="Y614" t="s">
        <v>2703</v>
      </c>
    </row>
    <row r="615" spans="1:25" x14ac:dyDescent="0.25">
      <c r="A615" t="s">
        <v>5313</v>
      </c>
      <c r="B615" t="s">
        <v>2013</v>
      </c>
      <c r="C615" t="s">
        <v>171</v>
      </c>
      <c r="D615" t="s">
        <v>82</v>
      </c>
      <c r="E615" t="s">
        <v>5</v>
      </c>
      <c r="F615" t="s">
        <v>83</v>
      </c>
      <c r="G615" t="s">
        <v>4</v>
      </c>
      <c r="H615" t="s">
        <v>2</v>
      </c>
      <c r="I615">
        <v>70301</v>
      </c>
      <c r="J615" t="s">
        <v>11411</v>
      </c>
      <c r="K615" t="s">
        <v>82</v>
      </c>
      <c r="L615" t="s">
        <v>12861</v>
      </c>
      <c r="M615" t="s">
        <v>12861</v>
      </c>
      <c r="N615" t="s">
        <v>171</v>
      </c>
      <c r="O615" t="s">
        <v>13535</v>
      </c>
      <c r="P615">
        <v>27689897</v>
      </c>
      <c r="Q615">
        <v>27689897</v>
      </c>
      <c r="R615" t="s">
        <v>15507</v>
      </c>
      <c r="S615">
        <v>27689897</v>
      </c>
      <c r="T615" t="s">
        <v>14413</v>
      </c>
      <c r="U615">
        <v>83159581</v>
      </c>
      <c r="V615" t="s">
        <v>32</v>
      </c>
      <c r="W615" t="s">
        <v>1105</v>
      </c>
      <c r="X615" t="s">
        <v>16631</v>
      </c>
      <c r="Y615" t="s">
        <v>171</v>
      </c>
    </row>
    <row r="616" spans="1:25" x14ac:dyDescent="0.25">
      <c r="A616" t="s">
        <v>3759</v>
      </c>
      <c r="B616" t="s">
        <v>2020</v>
      </c>
      <c r="C616" t="s">
        <v>3111</v>
      </c>
      <c r="D616" t="s">
        <v>214</v>
      </c>
      <c r="E616" t="s">
        <v>7</v>
      </c>
      <c r="F616" t="s">
        <v>64</v>
      </c>
      <c r="G616" t="s">
        <v>4</v>
      </c>
      <c r="H616" t="s">
        <v>7</v>
      </c>
      <c r="I616">
        <v>30306</v>
      </c>
      <c r="J616" t="s">
        <v>15454</v>
      </c>
      <c r="K616" t="s">
        <v>214</v>
      </c>
      <c r="L616" t="s">
        <v>215</v>
      </c>
      <c r="M616" t="s">
        <v>581</v>
      </c>
      <c r="N616" t="s">
        <v>3111</v>
      </c>
      <c r="O616" t="s">
        <v>13535</v>
      </c>
      <c r="P616">
        <v>22791591</v>
      </c>
      <c r="Q616">
        <v>22783258</v>
      </c>
      <c r="R616" t="s">
        <v>3760</v>
      </c>
      <c r="S616">
        <v>22791591</v>
      </c>
      <c r="T616" t="s">
        <v>14499</v>
      </c>
      <c r="U616">
        <v>22792767</v>
      </c>
      <c r="V616" t="s">
        <v>32</v>
      </c>
      <c r="W616" t="s">
        <v>2760</v>
      </c>
      <c r="X616" t="s">
        <v>16632</v>
      </c>
      <c r="Y616" t="s">
        <v>3111</v>
      </c>
    </row>
    <row r="617" spans="1:25" x14ac:dyDescent="0.25">
      <c r="A617" t="s">
        <v>5751</v>
      </c>
      <c r="B617" t="s">
        <v>2024</v>
      </c>
      <c r="C617" t="s">
        <v>7601</v>
      </c>
      <c r="D617" t="s">
        <v>78</v>
      </c>
      <c r="E617" t="s">
        <v>3</v>
      </c>
      <c r="F617" t="s">
        <v>35</v>
      </c>
      <c r="G617" t="s">
        <v>3</v>
      </c>
      <c r="H617" t="s">
        <v>4</v>
      </c>
      <c r="I617">
        <v>20203</v>
      </c>
      <c r="J617" t="s">
        <v>12751</v>
      </c>
      <c r="K617" t="s">
        <v>79</v>
      </c>
      <c r="L617" t="s">
        <v>80</v>
      </c>
      <c r="M617" t="s">
        <v>156</v>
      </c>
      <c r="N617" t="s">
        <v>10627</v>
      </c>
      <c r="O617" t="s">
        <v>13535</v>
      </c>
      <c r="P617">
        <v>24453578</v>
      </c>
      <c r="Q617">
        <v>24453578</v>
      </c>
      <c r="R617" t="s">
        <v>7430</v>
      </c>
      <c r="S617">
        <v>24453578</v>
      </c>
      <c r="T617" t="s">
        <v>14463</v>
      </c>
      <c r="U617">
        <v>24456861</v>
      </c>
      <c r="V617" t="s">
        <v>32</v>
      </c>
      <c r="W617" t="s">
        <v>6754</v>
      </c>
      <c r="X617" t="s">
        <v>16633</v>
      </c>
      <c r="Y617" t="s">
        <v>7601</v>
      </c>
    </row>
    <row r="618" spans="1:25" x14ac:dyDescent="0.25">
      <c r="A618" t="s">
        <v>2325</v>
      </c>
      <c r="B618" t="s">
        <v>2027</v>
      </c>
      <c r="C618" t="s">
        <v>9039</v>
      </c>
      <c r="D618" t="s">
        <v>78</v>
      </c>
      <c r="E618" t="s">
        <v>6</v>
      </c>
      <c r="F618" t="s">
        <v>35</v>
      </c>
      <c r="G618" t="s">
        <v>7</v>
      </c>
      <c r="H618" t="s">
        <v>2</v>
      </c>
      <c r="I618">
        <v>20601</v>
      </c>
      <c r="J618" t="s">
        <v>11421</v>
      </c>
      <c r="K618" t="s">
        <v>79</v>
      </c>
      <c r="L618" t="s">
        <v>690</v>
      </c>
      <c r="M618" t="s">
        <v>690</v>
      </c>
      <c r="N618" t="s">
        <v>581</v>
      </c>
      <c r="O618" t="s">
        <v>13535</v>
      </c>
      <c r="P618">
        <v>21012339</v>
      </c>
      <c r="Q618">
        <v>21012339</v>
      </c>
      <c r="R618" t="s">
        <v>9355</v>
      </c>
      <c r="S618">
        <v>21012339</v>
      </c>
      <c r="T618" t="s">
        <v>14465</v>
      </c>
      <c r="U618">
        <v>24511520</v>
      </c>
      <c r="V618" t="s">
        <v>32</v>
      </c>
      <c r="W618" t="s">
        <v>2324</v>
      </c>
      <c r="X618" t="s">
        <v>16634</v>
      </c>
      <c r="Y618" t="s">
        <v>9039</v>
      </c>
    </row>
    <row r="619" spans="1:25" x14ac:dyDescent="0.25">
      <c r="A619" t="s">
        <v>4460</v>
      </c>
      <c r="B619" t="s">
        <v>2035</v>
      </c>
      <c r="C619" t="s">
        <v>1418</v>
      </c>
      <c r="D619" t="s">
        <v>79</v>
      </c>
      <c r="E619" t="s">
        <v>8</v>
      </c>
      <c r="F619" t="s">
        <v>35</v>
      </c>
      <c r="G619" t="s">
        <v>10</v>
      </c>
      <c r="H619" t="s">
        <v>2</v>
      </c>
      <c r="I619">
        <v>20801</v>
      </c>
      <c r="J619" t="s">
        <v>12661</v>
      </c>
      <c r="K619" t="s">
        <v>79</v>
      </c>
      <c r="L619" t="s">
        <v>10473</v>
      </c>
      <c r="M619" t="s">
        <v>590</v>
      </c>
      <c r="N619" t="s">
        <v>1418</v>
      </c>
      <c r="O619" t="s">
        <v>13535</v>
      </c>
      <c r="P619">
        <v>24484689</v>
      </c>
      <c r="Q619">
        <v>24484689</v>
      </c>
      <c r="R619" t="s">
        <v>13790</v>
      </c>
      <c r="S619">
        <v>86498708</v>
      </c>
      <c r="T619" t="s">
        <v>9212</v>
      </c>
      <c r="U619">
        <v>24485212</v>
      </c>
      <c r="V619" t="s">
        <v>32</v>
      </c>
      <c r="W619" t="s">
        <v>4459</v>
      </c>
      <c r="X619" t="s">
        <v>16635</v>
      </c>
      <c r="Y619" t="s">
        <v>1418</v>
      </c>
    </row>
    <row r="620" spans="1:25" x14ac:dyDescent="0.25">
      <c r="A620" t="s">
        <v>3587</v>
      </c>
      <c r="B620" t="s">
        <v>2055</v>
      </c>
      <c r="C620" t="s">
        <v>3588</v>
      </c>
      <c r="D620" t="s">
        <v>184</v>
      </c>
      <c r="E620" t="s">
        <v>3</v>
      </c>
      <c r="F620" t="s">
        <v>183</v>
      </c>
      <c r="G620" t="s">
        <v>2</v>
      </c>
      <c r="H620" t="s">
        <v>5</v>
      </c>
      <c r="I620">
        <v>40104</v>
      </c>
      <c r="J620" t="s">
        <v>11532</v>
      </c>
      <c r="K620" t="s">
        <v>184</v>
      </c>
      <c r="L620" t="s">
        <v>184</v>
      </c>
      <c r="M620" t="s">
        <v>3589</v>
      </c>
      <c r="N620" t="s">
        <v>10628</v>
      </c>
      <c r="O620" t="s">
        <v>13535</v>
      </c>
      <c r="P620">
        <v>22633258</v>
      </c>
      <c r="Q620">
        <v>22633258</v>
      </c>
      <c r="R620" t="s">
        <v>15508</v>
      </c>
      <c r="S620">
        <v>22633258</v>
      </c>
      <c r="T620" t="s">
        <v>14508</v>
      </c>
      <c r="U620">
        <v>22375839</v>
      </c>
      <c r="V620" t="s">
        <v>32</v>
      </c>
      <c r="W620" t="s">
        <v>3586</v>
      </c>
      <c r="X620" t="s">
        <v>16636</v>
      </c>
      <c r="Y620" t="s">
        <v>3588</v>
      </c>
    </row>
    <row r="621" spans="1:25" x14ac:dyDescent="0.25">
      <c r="A621" t="s">
        <v>3607</v>
      </c>
      <c r="B621" t="s">
        <v>2062</v>
      </c>
      <c r="C621" t="s">
        <v>12974</v>
      </c>
      <c r="D621" t="s">
        <v>184</v>
      </c>
      <c r="E621" t="s">
        <v>4</v>
      </c>
      <c r="F621" t="s">
        <v>183</v>
      </c>
      <c r="G621" t="s">
        <v>5</v>
      </c>
      <c r="H621" t="s">
        <v>5</v>
      </c>
      <c r="I621">
        <v>40404</v>
      </c>
      <c r="J621" t="s">
        <v>12790</v>
      </c>
      <c r="K621" t="s">
        <v>184</v>
      </c>
      <c r="L621" t="s">
        <v>3605</v>
      </c>
      <c r="M621" t="s">
        <v>2102</v>
      </c>
      <c r="N621" t="s">
        <v>12975</v>
      </c>
      <c r="O621" t="s">
        <v>13535</v>
      </c>
      <c r="P621">
        <v>22697667</v>
      </c>
      <c r="Q621">
        <v>22697667</v>
      </c>
      <c r="R621" t="s">
        <v>15509</v>
      </c>
      <c r="S621">
        <v>22697667</v>
      </c>
      <c r="T621" t="s">
        <v>14511</v>
      </c>
      <c r="U621">
        <v>22694051</v>
      </c>
      <c r="V621" t="s">
        <v>32</v>
      </c>
      <c r="W621" t="s">
        <v>3606</v>
      </c>
      <c r="X621" t="s">
        <v>16637</v>
      </c>
      <c r="Y621" t="s">
        <v>12974</v>
      </c>
    </row>
    <row r="622" spans="1:25" x14ac:dyDescent="0.25">
      <c r="A622" t="s">
        <v>3611</v>
      </c>
      <c r="B622" t="s">
        <v>2065</v>
      </c>
      <c r="C622" t="s">
        <v>12976</v>
      </c>
      <c r="D622" t="s">
        <v>184</v>
      </c>
      <c r="E622" t="s">
        <v>4</v>
      </c>
      <c r="F622" t="s">
        <v>183</v>
      </c>
      <c r="G622" t="s">
        <v>5</v>
      </c>
      <c r="H622" t="s">
        <v>6</v>
      </c>
      <c r="I622">
        <v>40405</v>
      </c>
      <c r="J622" t="s">
        <v>12812</v>
      </c>
      <c r="K622" t="s">
        <v>184</v>
      </c>
      <c r="L622" t="s">
        <v>3605</v>
      </c>
      <c r="M622" t="s">
        <v>1431</v>
      </c>
      <c r="N622" t="s">
        <v>10629</v>
      </c>
      <c r="O622" t="s">
        <v>13535</v>
      </c>
      <c r="P622">
        <v>24834115</v>
      </c>
      <c r="Q622">
        <v>24830292</v>
      </c>
      <c r="R622" t="s">
        <v>15510</v>
      </c>
      <c r="S622">
        <v>24834115</v>
      </c>
      <c r="T622" t="s">
        <v>14511</v>
      </c>
      <c r="U622">
        <v>22694051</v>
      </c>
      <c r="V622" t="s">
        <v>32</v>
      </c>
      <c r="W622" t="s">
        <v>1291</v>
      </c>
      <c r="X622" t="s">
        <v>16638</v>
      </c>
      <c r="Y622" t="s">
        <v>12976</v>
      </c>
    </row>
    <row r="623" spans="1:25" x14ac:dyDescent="0.25">
      <c r="A623" t="s">
        <v>3813</v>
      </c>
      <c r="B623" t="s">
        <v>2069</v>
      </c>
      <c r="C623" t="s">
        <v>3814</v>
      </c>
      <c r="D623" t="s">
        <v>182</v>
      </c>
      <c r="E623" t="s">
        <v>3</v>
      </c>
      <c r="F623" t="s">
        <v>183</v>
      </c>
      <c r="G623" t="s">
        <v>12</v>
      </c>
      <c r="H623" t="s">
        <v>4</v>
      </c>
      <c r="I623">
        <v>41003</v>
      </c>
      <c r="J623" t="s">
        <v>14359</v>
      </c>
      <c r="K623" t="s">
        <v>184</v>
      </c>
      <c r="L623" t="s">
        <v>182</v>
      </c>
      <c r="M623" t="s">
        <v>10576</v>
      </c>
      <c r="N623" t="s">
        <v>3814</v>
      </c>
      <c r="O623" t="s">
        <v>13535</v>
      </c>
      <c r="P623">
        <v>27644238</v>
      </c>
      <c r="Q623">
        <v>70584460</v>
      </c>
      <c r="R623" t="s">
        <v>14598</v>
      </c>
      <c r="S623">
        <v>70584460</v>
      </c>
      <c r="T623" t="s">
        <v>14523</v>
      </c>
      <c r="U623">
        <v>27644108</v>
      </c>
      <c r="V623" t="s">
        <v>32</v>
      </c>
      <c r="W623" t="s">
        <v>6756</v>
      </c>
      <c r="X623" t="s">
        <v>16639</v>
      </c>
      <c r="Y623" t="s">
        <v>3814</v>
      </c>
    </row>
    <row r="624" spans="1:25" x14ac:dyDescent="0.25">
      <c r="A624" t="s">
        <v>2014</v>
      </c>
      <c r="B624" t="s">
        <v>2016</v>
      </c>
      <c r="C624" t="s">
        <v>2015</v>
      </c>
      <c r="D624" t="s">
        <v>79</v>
      </c>
      <c r="E624" t="s">
        <v>8</v>
      </c>
      <c r="F624" t="s">
        <v>35</v>
      </c>
      <c r="G624" t="s">
        <v>10</v>
      </c>
      <c r="H624" t="s">
        <v>2</v>
      </c>
      <c r="I624">
        <v>20801</v>
      </c>
      <c r="J624" t="s">
        <v>12661</v>
      </c>
      <c r="K624" t="s">
        <v>79</v>
      </c>
      <c r="L624" t="s">
        <v>10473</v>
      </c>
      <c r="M624" t="s">
        <v>590</v>
      </c>
      <c r="N624" t="s">
        <v>10630</v>
      </c>
      <c r="O624" t="s">
        <v>13535</v>
      </c>
      <c r="P624">
        <v>24486928</v>
      </c>
      <c r="Q624">
        <v>24486928</v>
      </c>
      <c r="R624" t="s">
        <v>7731</v>
      </c>
      <c r="S624">
        <v>88973320</v>
      </c>
      <c r="T624" t="s">
        <v>9212</v>
      </c>
      <c r="U624">
        <v>24485212</v>
      </c>
      <c r="V624" t="s">
        <v>32</v>
      </c>
      <c r="W624" t="s">
        <v>2013</v>
      </c>
      <c r="X624" t="s">
        <v>16640</v>
      </c>
      <c r="Y624" t="s">
        <v>2015</v>
      </c>
    </row>
    <row r="625" spans="1:25" x14ac:dyDescent="0.25">
      <c r="A625" t="s">
        <v>3635</v>
      </c>
      <c r="B625" t="s">
        <v>2075</v>
      </c>
      <c r="C625" t="s">
        <v>8546</v>
      </c>
      <c r="D625" t="s">
        <v>184</v>
      </c>
      <c r="E625" t="s">
        <v>5</v>
      </c>
      <c r="F625" t="s">
        <v>183</v>
      </c>
      <c r="G625" t="s">
        <v>3</v>
      </c>
      <c r="H625" t="s">
        <v>4</v>
      </c>
      <c r="I625">
        <v>40203</v>
      </c>
      <c r="J625" t="s">
        <v>11482</v>
      </c>
      <c r="K625" t="s">
        <v>184</v>
      </c>
      <c r="L625" t="s">
        <v>10572</v>
      </c>
      <c r="M625" t="s">
        <v>966</v>
      </c>
      <c r="N625" t="s">
        <v>10631</v>
      </c>
      <c r="O625" t="s">
        <v>13535</v>
      </c>
      <c r="P625">
        <v>22660297</v>
      </c>
      <c r="Q625">
        <v>22660297</v>
      </c>
      <c r="R625" t="s">
        <v>13792</v>
      </c>
      <c r="S625">
        <v>22660297</v>
      </c>
      <c r="T625" t="s">
        <v>14513</v>
      </c>
      <c r="U625">
        <v>22623025</v>
      </c>
      <c r="V625" t="s">
        <v>32</v>
      </c>
      <c r="W625" t="s">
        <v>3371</v>
      </c>
      <c r="X625" t="s">
        <v>16641</v>
      </c>
      <c r="Y625" t="s">
        <v>8546</v>
      </c>
    </row>
    <row r="626" spans="1:25" x14ac:dyDescent="0.25">
      <c r="A626" t="s">
        <v>3776</v>
      </c>
      <c r="B626" t="s">
        <v>2076</v>
      </c>
      <c r="C626" t="s">
        <v>6412</v>
      </c>
      <c r="D626" t="s">
        <v>182</v>
      </c>
      <c r="E626" t="s">
        <v>3</v>
      </c>
      <c r="F626" t="s">
        <v>183</v>
      </c>
      <c r="G626" t="s">
        <v>12</v>
      </c>
      <c r="H626" t="s">
        <v>4</v>
      </c>
      <c r="I626">
        <v>41003</v>
      </c>
      <c r="J626" t="s">
        <v>14359</v>
      </c>
      <c r="K626" t="s">
        <v>184</v>
      </c>
      <c r="L626" t="s">
        <v>182</v>
      </c>
      <c r="M626" t="s">
        <v>10576</v>
      </c>
      <c r="N626" t="s">
        <v>10632</v>
      </c>
      <c r="O626" t="s">
        <v>13535</v>
      </c>
      <c r="P626">
        <v>87041408</v>
      </c>
      <c r="Q626" t="s">
        <v>15386</v>
      </c>
      <c r="R626" t="s">
        <v>12354</v>
      </c>
      <c r="S626">
        <v>87041408</v>
      </c>
      <c r="T626" t="s">
        <v>14523</v>
      </c>
      <c r="U626">
        <v>27644108</v>
      </c>
      <c r="V626" t="s">
        <v>32</v>
      </c>
      <c r="W626" t="s">
        <v>3284</v>
      </c>
      <c r="X626" t="s">
        <v>16642</v>
      </c>
      <c r="Y626" t="s">
        <v>6412</v>
      </c>
    </row>
    <row r="627" spans="1:25" x14ac:dyDescent="0.25">
      <c r="A627" t="s">
        <v>172</v>
      </c>
      <c r="B627" t="s">
        <v>174</v>
      </c>
      <c r="C627" t="s">
        <v>173</v>
      </c>
      <c r="D627" t="s">
        <v>9003</v>
      </c>
      <c r="E627" t="s">
        <v>2</v>
      </c>
      <c r="F627" t="s">
        <v>32</v>
      </c>
      <c r="G627" t="s">
        <v>2</v>
      </c>
      <c r="H627" t="s">
        <v>10</v>
      </c>
      <c r="I627">
        <v>10108</v>
      </c>
      <c r="J627" t="s">
        <v>12609</v>
      </c>
      <c r="K627" t="s">
        <v>33</v>
      </c>
      <c r="L627" t="s">
        <v>33</v>
      </c>
      <c r="M627" t="s">
        <v>12977</v>
      </c>
      <c r="N627" t="s">
        <v>10633</v>
      </c>
      <c r="O627" t="s">
        <v>13535</v>
      </c>
      <c r="P627">
        <v>22323857</v>
      </c>
      <c r="Q627">
        <v>22323857</v>
      </c>
      <c r="R627" t="s">
        <v>12879</v>
      </c>
      <c r="S627">
        <v>22323857</v>
      </c>
      <c r="T627" t="s">
        <v>14382</v>
      </c>
      <c r="U627">
        <v>22901136</v>
      </c>
      <c r="V627" t="s">
        <v>32</v>
      </c>
      <c r="W627" t="s">
        <v>6444</v>
      </c>
      <c r="X627" t="s">
        <v>16643</v>
      </c>
      <c r="Y627" t="s">
        <v>173</v>
      </c>
    </row>
    <row r="628" spans="1:25" x14ac:dyDescent="0.25">
      <c r="A628" t="s">
        <v>6223</v>
      </c>
      <c r="B628" t="s">
        <v>2080</v>
      </c>
      <c r="C628" t="s">
        <v>6413</v>
      </c>
      <c r="D628" t="s">
        <v>47</v>
      </c>
      <c r="E628" t="s">
        <v>8</v>
      </c>
      <c r="F628" t="s">
        <v>32</v>
      </c>
      <c r="G628" t="s">
        <v>4</v>
      </c>
      <c r="H628" t="s">
        <v>15</v>
      </c>
      <c r="I628">
        <v>10311</v>
      </c>
      <c r="J628" t="s">
        <v>12633</v>
      </c>
      <c r="K628" t="s">
        <v>33</v>
      </c>
      <c r="L628" t="s">
        <v>47</v>
      </c>
      <c r="M628" t="s">
        <v>287</v>
      </c>
      <c r="N628" t="s">
        <v>10634</v>
      </c>
      <c r="O628" t="s">
        <v>13535</v>
      </c>
      <c r="P628">
        <v>22751374</v>
      </c>
      <c r="Q628" t="s">
        <v>15386</v>
      </c>
      <c r="R628" t="s">
        <v>15511</v>
      </c>
      <c r="S628">
        <v>89877294</v>
      </c>
      <c r="T628" t="s">
        <v>14405</v>
      </c>
      <c r="U628">
        <v>22596011</v>
      </c>
      <c r="V628" t="s">
        <v>35</v>
      </c>
      <c r="W628" t="s">
        <v>12230</v>
      </c>
    </row>
    <row r="629" spans="1:25" x14ac:dyDescent="0.25">
      <c r="A629" t="s">
        <v>5720</v>
      </c>
      <c r="B629" t="s">
        <v>2081</v>
      </c>
      <c r="C629" t="s">
        <v>6758</v>
      </c>
      <c r="D629" t="s">
        <v>47</v>
      </c>
      <c r="E629" t="s">
        <v>3</v>
      </c>
      <c r="F629" t="s">
        <v>32</v>
      </c>
      <c r="G629" t="s">
        <v>4</v>
      </c>
      <c r="H629" t="s">
        <v>3</v>
      </c>
      <c r="I629">
        <v>10302</v>
      </c>
      <c r="J629" t="s">
        <v>12620</v>
      </c>
      <c r="K629" t="s">
        <v>33</v>
      </c>
      <c r="L629" t="s">
        <v>47</v>
      </c>
      <c r="M629" t="s">
        <v>51</v>
      </c>
      <c r="N629" t="s">
        <v>1736</v>
      </c>
      <c r="O629" t="s">
        <v>13535</v>
      </c>
      <c r="P629">
        <v>25102084</v>
      </c>
      <c r="Q629">
        <v>22700385</v>
      </c>
      <c r="R629" t="s">
        <v>9340</v>
      </c>
      <c r="S629">
        <v>25102084</v>
      </c>
      <c r="T629" t="s">
        <v>15398</v>
      </c>
      <c r="U629">
        <v>22700885</v>
      </c>
      <c r="V629" t="s">
        <v>32</v>
      </c>
      <c r="W629" t="s">
        <v>6757</v>
      </c>
      <c r="X629" t="s">
        <v>16644</v>
      </c>
      <c r="Y629" t="s">
        <v>6758</v>
      </c>
    </row>
    <row r="630" spans="1:25" x14ac:dyDescent="0.25">
      <c r="A630" t="s">
        <v>301</v>
      </c>
      <c r="B630" t="s">
        <v>303</v>
      </c>
      <c r="C630" t="s">
        <v>302</v>
      </c>
      <c r="D630" t="s">
        <v>9003</v>
      </c>
      <c r="E630" t="s">
        <v>5</v>
      </c>
      <c r="F630" t="s">
        <v>32</v>
      </c>
      <c r="G630" t="s">
        <v>11</v>
      </c>
      <c r="H630" t="s">
        <v>7</v>
      </c>
      <c r="I630">
        <v>10906</v>
      </c>
      <c r="J630" t="s">
        <v>12680</v>
      </c>
      <c r="K630" t="s">
        <v>33</v>
      </c>
      <c r="L630" t="s">
        <v>296</v>
      </c>
      <c r="M630" t="s">
        <v>10635</v>
      </c>
      <c r="N630" t="s">
        <v>10635</v>
      </c>
      <c r="O630" t="s">
        <v>13535</v>
      </c>
      <c r="P630">
        <v>22822458</v>
      </c>
      <c r="Q630" t="s">
        <v>15386</v>
      </c>
      <c r="R630" t="s">
        <v>14599</v>
      </c>
      <c r="S630">
        <v>22822458</v>
      </c>
      <c r="T630" t="s">
        <v>14409</v>
      </c>
      <c r="U630">
        <v>85594033</v>
      </c>
      <c r="V630" t="s">
        <v>32</v>
      </c>
      <c r="W630" t="s">
        <v>300</v>
      </c>
      <c r="X630" t="s">
        <v>16645</v>
      </c>
      <c r="Y630" t="s">
        <v>302</v>
      </c>
    </row>
    <row r="631" spans="1:25" x14ac:dyDescent="0.25">
      <c r="A631" t="s">
        <v>5703</v>
      </c>
      <c r="B631" t="s">
        <v>2082</v>
      </c>
      <c r="C631" t="s">
        <v>5704</v>
      </c>
      <c r="D631" t="s">
        <v>47</v>
      </c>
      <c r="E631" t="s">
        <v>2</v>
      </c>
      <c r="F631" t="s">
        <v>32</v>
      </c>
      <c r="G631" t="s">
        <v>4</v>
      </c>
      <c r="H631" t="s">
        <v>12</v>
      </c>
      <c r="I631">
        <v>10310</v>
      </c>
      <c r="J631" t="s">
        <v>12631</v>
      </c>
      <c r="K631" t="s">
        <v>33</v>
      </c>
      <c r="L631" t="s">
        <v>47</v>
      </c>
      <c r="M631" t="s">
        <v>363</v>
      </c>
      <c r="N631" t="s">
        <v>1248</v>
      </c>
      <c r="O631" t="s">
        <v>13535</v>
      </c>
      <c r="P631">
        <v>22191805</v>
      </c>
      <c r="Q631">
        <v>22191805</v>
      </c>
      <c r="R631" t="s">
        <v>14600</v>
      </c>
      <c r="S631">
        <v>22191805</v>
      </c>
      <c r="T631" t="s">
        <v>14411</v>
      </c>
      <c r="U631">
        <v>22591833</v>
      </c>
      <c r="V631" t="s">
        <v>32</v>
      </c>
      <c r="W631" t="s">
        <v>6759</v>
      </c>
      <c r="X631" t="s">
        <v>16646</v>
      </c>
      <c r="Y631" t="s">
        <v>5704</v>
      </c>
    </row>
    <row r="632" spans="1:25" x14ac:dyDescent="0.25">
      <c r="A632" t="s">
        <v>488</v>
      </c>
      <c r="B632" t="s">
        <v>490</v>
      </c>
      <c r="C632" t="s">
        <v>489</v>
      </c>
      <c r="D632" t="s">
        <v>47</v>
      </c>
      <c r="E632" t="s">
        <v>4</v>
      </c>
      <c r="F632" t="s">
        <v>32</v>
      </c>
      <c r="G632" t="s">
        <v>7</v>
      </c>
      <c r="H632" t="s">
        <v>3</v>
      </c>
      <c r="I632">
        <v>10602</v>
      </c>
      <c r="J632" t="s">
        <v>12649</v>
      </c>
      <c r="K632" t="s">
        <v>33</v>
      </c>
      <c r="L632" t="s">
        <v>454</v>
      </c>
      <c r="M632" t="s">
        <v>10636</v>
      </c>
      <c r="N632" t="s">
        <v>10636</v>
      </c>
      <c r="O632" t="s">
        <v>13535</v>
      </c>
      <c r="P632">
        <v>22301231</v>
      </c>
      <c r="Q632" t="s">
        <v>15386</v>
      </c>
      <c r="R632" t="s">
        <v>442</v>
      </c>
      <c r="S632">
        <v>22301231</v>
      </c>
      <c r="T632" t="s">
        <v>13725</v>
      </c>
      <c r="U632">
        <v>22301358</v>
      </c>
      <c r="V632" t="s">
        <v>32</v>
      </c>
      <c r="W632" t="s">
        <v>385</v>
      </c>
      <c r="X632" t="s">
        <v>16647</v>
      </c>
      <c r="Y632" t="s">
        <v>489</v>
      </c>
    </row>
    <row r="633" spans="1:25" x14ac:dyDescent="0.25">
      <c r="A633" t="s">
        <v>2005</v>
      </c>
      <c r="B633" t="s">
        <v>2006</v>
      </c>
      <c r="C633" t="s">
        <v>1089</v>
      </c>
      <c r="D633" t="s">
        <v>79</v>
      </c>
      <c r="E633" t="s">
        <v>8</v>
      </c>
      <c r="F633" t="s">
        <v>35</v>
      </c>
      <c r="G633" t="s">
        <v>10</v>
      </c>
      <c r="H633" t="s">
        <v>4</v>
      </c>
      <c r="I633">
        <v>20803</v>
      </c>
      <c r="J633" t="s">
        <v>12778</v>
      </c>
      <c r="K633" t="s">
        <v>79</v>
      </c>
      <c r="L633" t="s">
        <v>10473</v>
      </c>
      <c r="M633" t="s">
        <v>143</v>
      </c>
      <c r="N633" t="s">
        <v>1089</v>
      </c>
      <c r="O633" t="s">
        <v>13535</v>
      </c>
      <c r="P633">
        <v>24485809</v>
      </c>
      <c r="Q633" t="s">
        <v>15386</v>
      </c>
      <c r="R633" t="s">
        <v>15512</v>
      </c>
      <c r="S633">
        <v>24485909</v>
      </c>
      <c r="T633" t="s">
        <v>9212</v>
      </c>
      <c r="U633">
        <v>24485212</v>
      </c>
      <c r="V633" t="s">
        <v>32</v>
      </c>
      <c r="W633" t="s">
        <v>747</v>
      </c>
      <c r="X633" t="s">
        <v>16648</v>
      </c>
      <c r="Y633" t="s">
        <v>1089</v>
      </c>
    </row>
    <row r="634" spans="1:25" x14ac:dyDescent="0.25">
      <c r="A634" t="s">
        <v>3442</v>
      </c>
      <c r="B634" t="s">
        <v>2114</v>
      </c>
      <c r="C634" t="s">
        <v>3443</v>
      </c>
      <c r="D634" t="s">
        <v>3398</v>
      </c>
      <c r="E634" t="s">
        <v>3</v>
      </c>
      <c r="F634" t="s">
        <v>64</v>
      </c>
      <c r="G634" t="s">
        <v>6</v>
      </c>
      <c r="H634" t="s">
        <v>2</v>
      </c>
      <c r="I634">
        <v>30501</v>
      </c>
      <c r="J634" t="s">
        <v>11417</v>
      </c>
      <c r="K634" t="s">
        <v>214</v>
      </c>
      <c r="L634" t="s">
        <v>3398</v>
      </c>
      <c r="M634" t="s">
        <v>3398</v>
      </c>
      <c r="N634" t="s">
        <v>3443</v>
      </c>
      <c r="O634" t="s">
        <v>13535</v>
      </c>
      <c r="P634">
        <v>25562917</v>
      </c>
      <c r="Q634" t="s">
        <v>15386</v>
      </c>
      <c r="R634" t="s">
        <v>8671</v>
      </c>
      <c r="S634">
        <v>25562917</v>
      </c>
      <c r="T634" t="s">
        <v>15458</v>
      </c>
      <c r="U634">
        <v>25567876</v>
      </c>
      <c r="V634" t="s">
        <v>32</v>
      </c>
      <c r="W634" t="s">
        <v>2511</v>
      </c>
      <c r="X634" t="s">
        <v>16649</v>
      </c>
      <c r="Y634" t="s">
        <v>3443</v>
      </c>
    </row>
    <row r="635" spans="1:25" x14ac:dyDescent="0.25">
      <c r="A635" t="s">
        <v>5721</v>
      </c>
      <c r="B635" t="s">
        <v>2118</v>
      </c>
      <c r="C635" t="s">
        <v>5722</v>
      </c>
      <c r="D635" t="s">
        <v>9004</v>
      </c>
      <c r="E635" t="s">
        <v>7</v>
      </c>
      <c r="F635" t="s">
        <v>32</v>
      </c>
      <c r="G635" t="s">
        <v>12</v>
      </c>
      <c r="H635" t="s">
        <v>3</v>
      </c>
      <c r="I635">
        <v>11002</v>
      </c>
      <c r="J635" t="s">
        <v>12682</v>
      </c>
      <c r="K635" t="s">
        <v>33</v>
      </c>
      <c r="L635" t="s">
        <v>10457</v>
      </c>
      <c r="M635" t="s">
        <v>10438</v>
      </c>
      <c r="N635" t="s">
        <v>5722</v>
      </c>
      <c r="O635" t="s">
        <v>13535</v>
      </c>
      <c r="P635">
        <v>22524339</v>
      </c>
      <c r="Q635">
        <v>22524339</v>
      </c>
      <c r="R635" t="s">
        <v>9911</v>
      </c>
      <c r="S635">
        <v>88132804</v>
      </c>
      <c r="T635" t="s">
        <v>15396</v>
      </c>
      <c r="U635">
        <v>22754085</v>
      </c>
      <c r="V635" t="s">
        <v>32</v>
      </c>
      <c r="W635" t="s">
        <v>6760</v>
      </c>
      <c r="X635" t="s">
        <v>16650</v>
      </c>
      <c r="Y635" t="s">
        <v>5722</v>
      </c>
    </row>
    <row r="636" spans="1:25" x14ac:dyDescent="0.25">
      <c r="A636" t="s">
        <v>1885</v>
      </c>
      <c r="B636" t="s">
        <v>1887</v>
      </c>
      <c r="C636" t="s">
        <v>7876</v>
      </c>
      <c r="D636" t="s">
        <v>79</v>
      </c>
      <c r="E636" t="s">
        <v>12</v>
      </c>
      <c r="F636" t="s">
        <v>35</v>
      </c>
      <c r="G636" t="s">
        <v>4</v>
      </c>
      <c r="H636" t="s">
        <v>6</v>
      </c>
      <c r="I636">
        <v>20305</v>
      </c>
      <c r="J636" t="s">
        <v>11486</v>
      </c>
      <c r="K636" t="s">
        <v>79</v>
      </c>
      <c r="L636" t="s">
        <v>10510</v>
      </c>
      <c r="M636" t="s">
        <v>12886</v>
      </c>
      <c r="N636" t="s">
        <v>10637</v>
      </c>
      <c r="O636" t="s">
        <v>13535</v>
      </c>
      <c r="P636">
        <v>24585036</v>
      </c>
      <c r="Q636">
        <v>24585036</v>
      </c>
      <c r="R636" t="s">
        <v>1886</v>
      </c>
      <c r="S636">
        <v>24585036</v>
      </c>
      <c r="T636" t="s">
        <v>5768</v>
      </c>
      <c r="U636">
        <v>24948687</v>
      </c>
      <c r="V636" t="s">
        <v>32</v>
      </c>
      <c r="W636" t="s">
        <v>1884</v>
      </c>
      <c r="X636" t="s">
        <v>16651</v>
      </c>
      <c r="Y636" t="s">
        <v>7876</v>
      </c>
    </row>
    <row r="637" spans="1:25" x14ac:dyDescent="0.25">
      <c r="A637" t="s">
        <v>7354</v>
      </c>
      <c r="B637" t="s">
        <v>7355</v>
      </c>
      <c r="C637" t="s">
        <v>7356</v>
      </c>
      <c r="D637" t="s">
        <v>9004</v>
      </c>
      <c r="E637" t="s">
        <v>2</v>
      </c>
      <c r="F637" t="s">
        <v>32</v>
      </c>
      <c r="G637" t="s">
        <v>2</v>
      </c>
      <c r="H637" t="s">
        <v>4</v>
      </c>
      <c r="I637">
        <v>10103</v>
      </c>
      <c r="J637" t="s">
        <v>12602</v>
      </c>
      <c r="K637" t="s">
        <v>33</v>
      </c>
      <c r="L637" t="s">
        <v>33</v>
      </c>
      <c r="M637" t="s">
        <v>12834</v>
      </c>
      <c r="N637" t="s">
        <v>69</v>
      </c>
      <c r="O637" t="s">
        <v>13535</v>
      </c>
      <c r="P637">
        <v>22229143</v>
      </c>
      <c r="Q637" t="s">
        <v>15386</v>
      </c>
      <c r="R637" t="s">
        <v>9908</v>
      </c>
      <c r="S637">
        <v>70319753</v>
      </c>
      <c r="T637" t="s">
        <v>14492</v>
      </c>
      <c r="U637">
        <v>84695075</v>
      </c>
      <c r="V637" t="s">
        <v>32</v>
      </c>
      <c r="W637" t="s">
        <v>68</v>
      </c>
      <c r="X637" t="s">
        <v>16652</v>
      </c>
      <c r="Y637" t="s">
        <v>7356</v>
      </c>
    </row>
    <row r="638" spans="1:25" x14ac:dyDescent="0.25">
      <c r="A638" t="s">
        <v>1987</v>
      </c>
      <c r="B638" t="s">
        <v>1989</v>
      </c>
      <c r="C638" t="s">
        <v>1988</v>
      </c>
      <c r="D638" t="s">
        <v>79</v>
      </c>
      <c r="E638" t="s">
        <v>12</v>
      </c>
      <c r="F638" t="s">
        <v>35</v>
      </c>
      <c r="G638" t="s">
        <v>4</v>
      </c>
      <c r="H638" t="s">
        <v>4</v>
      </c>
      <c r="I638">
        <v>20303</v>
      </c>
      <c r="J638" t="s">
        <v>12763</v>
      </c>
      <c r="K638" t="s">
        <v>79</v>
      </c>
      <c r="L638" t="s">
        <v>10510</v>
      </c>
      <c r="M638" t="s">
        <v>33</v>
      </c>
      <c r="N638" t="s">
        <v>10638</v>
      </c>
      <c r="O638" t="s">
        <v>13535</v>
      </c>
      <c r="P638">
        <v>24946989</v>
      </c>
      <c r="Q638">
        <v>24946989</v>
      </c>
      <c r="R638" t="s">
        <v>14601</v>
      </c>
      <c r="S638">
        <v>24946989</v>
      </c>
      <c r="T638" t="s">
        <v>5768</v>
      </c>
      <c r="U638">
        <v>24948687</v>
      </c>
      <c r="V638" t="s">
        <v>32</v>
      </c>
      <c r="W638" t="s">
        <v>1986</v>
      </c>
      <c r="X638" t="s">
        <v>16653</v>
      </c>
      <c r="Y638" t="s">
        <v>1988</v>
      </c>
    </row>
    <row r="639" spans="1:25" x14ac:dyDescent="0.25">
      <c r="A639" t="s">
        <v>4914</v>
      </c>
      <c r="B639" t="s">
        <v>2130</v>
      </c>
      <c r="C639" t="s">
        <v>241</v>
      </c>
      <c r="D639" t="s">
        <v>3398</v>
      </c>
      <c r="E639" t="s">
        <v>10</v>
      </c>
      <c r="F639" t="s">
        <v>64</v>
      </c>
      <c r="G639" t="s">
        <v>6</v>
      </c>
      <c r="H639" t="s">
        <v>2</v>
      </c>
      <c r="I639">
        <v>30501</v>
      </c>
      <c r="J639" t="s">
        <v>11417</v>
      </c>
      <c r="K639" t="s">
        <v>214</v>
      </c>
      <c r="L639" t="s">
        <v>3398</v>
      </c>
      <c r="M639" t="s">
        <v>3398</v>
      </c>
      <c r="N639" t="s">
        <v>241</v>
      </c>
      <c r="O639" t="s">
        <v>13535</v>
      </c>
      <c r="P639">
        <v>25565344</v>
      </c>
      <c r="Q639" t="s">
        <v>15386</v>
      </c>
      <c r="R639" t="s">
        <v>11832</v>
      </c>
      <c r="S639">
        <v>86400899</v>
      </c>
      <c r="T639" t="s">
        <v>14188</v>
      </c>
      <c r="U639">
        <v>25567876</v>
      </c>
      <c r="V639" t="s">
        <v>32</v>
      </c>
      <c r="W639" t="s">
        <v>6601</v>
      </c>
      <c r="X639" t="s">
        <v>16654</v>
      </c>
      <c r="Y639" t="s">
        <v>241</v>
      </c>
    </row>
    <row r="640" spans="1:25" x14ac:dyDescent="0.25">
      <c r="A640" t="s">
        <v>2152</v>
      </c>
      <c r="B640" t="s">
        <v>2137</v>
      </c>
      <c r="C640" t="s">
        <v>2153</v>
      </c>
      <c r="D640" t="s">
        <v>78</v>
      </c>
      <c r="E640" t="s">
        <v>2</v>
      </c>
      <c r="F640" t="s">
        <v>35</v>
      </c>
      <c r="G640" t="s">
        <v>3</v>
      </c>
      <c r="H640" t="s">
        <v>7</v>
      </c>
      <c r="I640">
        <v>20206</v>
      </c>
      <c r="J640" t="s">
        <v>12753</v>
      </c>
      <c r="K640" t="s">
        <v>79</v>
      </c>
      <c r="L640" t="s">
        <v>80</v>
      </c>
      <c r="M640" t="s">
        <v>143</v>
      </c>
      <c r="N640" t="s">
        <v>10639</v>
      </c>
      <c r="O640" t="s">
        <v>13535</v>
      </c>
      <c r="P640">
        <v>24470520</v>
      </c>
      <c r="Q640">
        <v>24470520</v>
      </c>
      <c r="R640" t="s">
        <v>12979</v>
      </c>
      <c r="S640">
        <v>24470520</v>
      </c>
      <c r="T640" t="s">
        <v>14460</v>
      </c>
      <c r="U640">
        <v>24456978</v>
      </c>
      <c r="V640" t="s">
        <v>32</v>
      </c>
      <c r="W640" t="s">
        <v>2151</v>
      </c>
      <c r="X640" t="s">
        <v>16655</v>
      </c>
      <c r="Y640" t="s">
        <v>2153</v>
      </c>
    </row>
    <row r="641" spans="1:25" x14ac:dyDescent="0.25">
      <c r="A641" t="s">
        <v>869</v>
      </c>
      <c r="B641" t="s">
        <v>871</v>
      </c>
      <c r="C641" t="s">
        <v>870</v>
      </c>
      <c r="D641" t="s">
        <v>311</v>
      </c>
      <c r="E641" t="s">
        <v>5</v>
      </c>
      <c r="F641" t="s">
        <v>32</v>
      </c>
      <c r="G641" t="s">
        <v>5</v>
      </c>
      <c r="H641" t="s">
        <v>4</v>
      </c>
      <c r="I641">
        <v>10403</v>
      </c>
      <c r="J641" t="s">
        <v>12638</v>
      </c>
      <c r="K641" t="s">
        <v>33</v>
      </c>
      <c r="L641" t="s">
        <v>311</v>
      </c>
      <c r="M641" t="s">
        <v>10640</v>
      </c>
      <c r="N641" t="s">
        <v>10640</v>
      </c>
      <c r="O641" t="s">
        <v>13535</v>
      </c>
      <c r="P641">
        <v>24167864</v>
      </c>
      <c r="Q641">
        <v>24160111</v>
      </c>
      <c r="R641" t="s">
        <v>8640</v>
      </c>
      <c r="S641">
        <v>84969326</v>
      </c>
      <c r="T641" t="s">
        <v>14425</v>
      </c>
      <c r="U641">
        <v>24161444</v>
      </c>
      <c r="V641" t="s">
        <v>32</v>
      </c>
      <c r="W641" t="s">
        <v>868</v>
      </c>
      <c r="X641" t="s">
        <v>16656</v>
      </c>
      <c r="Y641" t="s">
        <v>870</v>
      </c>
    </row>
    <row r="642" spans="1:25" x14ac:dyDescent="0.25">
      <c r="A642" t="s">
        <v>1781</v>
      </c>
      <c r="B642" t="s">
        <v>1784</v>
      </c>
      <c r="C642" t="s">
        <v>1782</v>
      </c>
      <c r="D642" t="s">
        <v>79</v>
      </c>
      <c r="E642" t="s">
        <v>2</v>
      </c>
      <c r="F642" t="s">
        <v>35</v>
      </c>
      <c r="G642" t="s">
        <v>2</v>
      </c>
      <c r="H642" t="s">
        <v>4</v>
      </c>
      <c r="I642">
        <v>20103</v>
      </c>
      <c r="J642" t="s">
        <v>11464</v>
      </c>
      <c r="K642" t="s">
        <v>79</v>
      </c>
      <c r="L642" t="s">
        <v>79</v>
      </c>
      <c r="M642" t="s">
        <v>1783</v>
      </c>
      <c r="N642" t="s">
        <v>193</v>
      </c>
      <c r="O642" t="s">
        <v>13535</v>
      </c>
      <c r="P642">
        <v>24830607</v>
      </c>
      <c r="Q642">
        <v>24834076</v>
      </c>
      <c r="R642" t="s">
        <v>14446</v>
      </c>
      <c r="S642">
        <v>24830607</v>
      </c>
      <c r="T642" t="s">
        <v>14443</v>
      </c>
      <c r="U642">
        <v>24433490</v>
      </c>
      <c r="V642" t="s">
        <v>32</v>
      </c>
      <c r="W642" t="s">
        <v>6761</v>
      </c>
      <c r="X642" t="s">
        <v>16657</v>
      </c>
      <c r="Y642" t="s">
        <v>1782</v>
      </c>
    </row>
    <row r="643" spans="1:25" x14ac:dyDescent="0.25">
      <c r="A643" t="s">
        <v>4662</v>
      </c>
      <c r="B643" t="s">
        <v>2151</v>
      </c>
      <c r="C643" t="s">
        <v>14603</v>
      </c>
      <c r="D643" t="s">
        <v>1044</v>
      </c>
      <c r="E643" t="s">
        <v>2</v>
      </c>
      <c r="F643" t="s">
        <v>32</v>
      </c>
      <c r="G643" t="s">
        <v>1045</v>
      </c>
      <c r="H643" t="s">
        <v>2</v>
      </c>
      <c r="I643">
        <v>11901</v>
      </c>
      <c r="J643" t="s">
        <v>15414</v>
      </c>
      <c r="K643" t="s">
        <v>33</v>
      </c>
      <c r="L643" t="s">
        <v>1044</v>
      </c>
      <c r="M643" t="s">
        <v>14427</v>
      </c>
      <c r="N643" t="s">
        <v>13793</v>
      </c>
      <c r="O643" t="s">
        <v>13535</v>
      </c>
      <c r="P643">
        <v>27713020</v>
      </c>
      <c r="Q643" t="s">
        <v>15386</v>
      </c>
      <c r="R643" t="s">
        <v>15513</v>
      </c>
      <c r="S643">
        <v>27713020</v>
      </c>
      <c r="T643" t="s">
        <v>14602</v>
      </c>
      <c r="U643">
        <v>27718453</v>
      </c>
      <c r="V643" t="s">
        <v>32</v>
      </c>
      <c r="W643" t="s">
        <v>6762</v>
      </c>
      <c r="X643" t="s">
        <v>16658</v>
      </c>
      <c r="Y643" t="s">
        <v>14603</v>
      </c>
    </row>
    <row r="644" spans="1:25" x14ac:dyDescent="0.25">
      <c r="A644" t="s">
        <v>3408</v>
      </c>
      <c r="B644" t="s">
        <v>2154</v>
      </c>
      <c r="C644" t="s">
        <v>62</v>
      </c>
      <c r="D644" t="s">
        <v>3398</v>
      </c>
      <c r="E644" t="s">
        <v>2</v>
      </c>
      <c r="F644" t="s">
        <v>64</v>
      </c>
      <c r="G644" t="s">
        <v>5</v>
      </c>
      <c r="H644" t="s">
        <v>3</v>
      </c>
      <c r="I644">
        <v>30402</v>
      </c>
      <c r="J644" t="s">
        <v>12715</v>
      </c>
      <c r="K644" t="s">
        <v>214</v>
      </c>
      <c r="L644" t="s">
        <v>12913</v>
      </c>
      <c r="M644" t="s">
        <v>10565</v>
      </c>
      <c r="N644" t="s">
        <v>1708</v>
      </c>
      <c r="O644" t="s">
        <v>13535</v>
      </c>
      <c r="P644">
        <v>25350481</v>
      </c>
      <c r="Q644" t="s">
        <v>15386</v>
      </c>
      <c r="R644" t="s">
        <v>7917</v>
      </c>
      <c r="S644">
        <v>86680387</v>
      </c>
      <c r="T644" t="s">
        <v>3434</v>
      </c>
      <c r="U644">
        <v>70108916</v>
      </c>
      <c r="V644" t="s">
        <v>32</v>
      </c>
      <c r="W644" t="s">
        <v>559</v>
      </c>
      <c r="X644" t="s">
        <v>16659</v>
      </c>
      <c r="Y644" t="s">
        <v>62</v>
      </c>
    </row>
    <row r="645" spans="1:25" x14ac:dyDescent="0.25">
      <c r="A645" t="s">
        <v>3426</v>
      </c>
      <c r="B645" t="s">
        <v>2156</v>
      </c>
      <c r="C645" t="s">
        <v>3427</v>
      </c>
      <c r="D645" t="s">
        <v>3398</v>
      </c>
      <c r="E645" t="s">
        <v>2</v>
      </c>
      <c r="F645" t="s">
        <v>64</v>
      </c>
      <c r="G645" t="s">
        <v>5</v>
      </c>
      <c r="H645" t="s">
        <v>2</v>
      </c>
      <c r="I645">
        <v>30401</v>
      </c>
      <c r="J645" t="s">
        <v>12630</v>
      </c>
      <c r="K645" t="s">
        <v>214</v>
      </c>
      <c r="L645" t="s">
        <v>12913</v>
      </c>
      <c r="M645" t="s">
        <v>10564</v>
      </c>
      <c r="N645" t="s">
        <v>690</v>
      </c>
      <c r="O645" t="s">
        <v>13535</v>
      </c>
      <c r="P645">
        <v>40802791</v>
      </c>
      <c r="Q645" t="s">
        <v>15386</v>
      </c>
      <c r="R645" t="s">
        <v>15514</v>
      </c>
      <c r="S645">
        <v>85495238</v>
      </c>
      <c r="T645" t="s">
        <v>3434</v>
      </c>
      <c r="U645">
        <v>70108916</v>
      </c>
      <c r="V645" t="s">
        <v>32</v>
      </c>
      <c r="W645" t="s">
        <v>1586</v>
      </c>
      <c r="X645" t="s">
        <v>16660</v>
      </c>
      <c r="Y645" t="s">
        <v>3427</v>
      </c>
    </row>
    <row r="646" spans="1:25" x14ac:dyDescent="0.25">
      <c r="A646" t="s">
        <v>5795</v>
      </c>
      <c r="B646" t="s">
        <v>2158</v>
      </c>
      <c r="C646" t="s">
        <v>5796</v>
      </c>
      <c r="D646" t="s">
        <v>82</v>
      </c>
      <c r="E646" t="s">
        <v>6</v>
      </c>
      <c r="F646" t="s">
        <v>83</v>
      </c>
      <c r="G646" t="s">
        <v>4</v>
      </c>
      <c r="H646" t="s">
        <v>2</v>
      </c>
      <c r="I646">
        <v>70301</v>
      </c>
      <c r="J646" t="s">
        <v>11411</v>
      </c>
      <c r="K646" t="s">
        <v>82</v>
      </c>
      <c r="L646" t="s">
        <v>12861</v>
      </c>
      <c r="M646" t="s">
        <v>12861</v>
      </c>
      <c r="N646" t="s">
        <v>5796</v>
      </c>
      <c r="O646" t="s">
        <v>13535</v>
      </c>
      <c r="P646">
        <v>27685454</v>
      </c>
      <c r="Q646" t="s">
        <v>15386</v>
      </c>
      <c r="R646" t="s">
        <v>5201</v>
      </c>
      <c r="S646">
        <v>89074227</v>
      </c>
      <c r="T646" t="s">
        <v>15405</v>
      </c>
      <c r="U646">
        <v>27687141</v>
      </c>
      <c r="V646" t="s">
        <v>32</v>
      </c>
      <c r="W646" t="s">
        <v>6763</v>
      </c>
      <c r="X646" t="s">
        <v>16661</v>
      </c>
      <c r="Y646" t="s">
        <v>5796</v>
      </c>
    </row>
    <row r="647" spans="1:25" x14ac:dyDescent="0.25">
      <c r="A647" t="s">
        <v>5803</v>
      </c>
      <c r="B647" t="s">
        <v>2161</v>
      </c>
      <c r="C647" t="s">
        <v>2767</v>
      </c>
      <c r="D647" t="s">
        <v>214</v>
      </c>
      <c r="E647" t="s">
        <v>8</v>
      </c>
      <c r="F647" t="s">
        <v>64</v>
      </c>
      <c r="G647" t="s">
        <v>2</v>
      </c>
      <c r="H647" t="s">
        <v>8</v>
      </c>
      <c r="I647">
        <v>30107</v>
      </c>
      <c r="J647" t="s">
        <v>11565</v>
      </c>
      <c r="K647" t="s">
        <v>214</v>
      </c>
      <c r="L647" t="s">
        <v>214</v>
      </c>
      <c r="M647" t="s">
        <v>403</v>
      </c>
      <c r="N647" t="s">
        <v>2767</v>
      </c>
      <c r="O647" t="s">
        <v>13535</v>
      </c>
      <c r="P647">
        <v>25489219</v>
      </c>
      <c r="Q647">
        <v>60686966</v>
      </c>
      <c r="R647" t="s">
        <v>15515</v>
      </c>
      <c r="S647">
        <v>25489219</v>
      </c>
      <c r="T647" t="s">
        <v>14488</v>
      </c>
      <c r="U647">
        <v>25916395</v>
      </c>
      <c r="V647" t="s">
        <v>32</v>
      </c>
      <c r="W647" t="s">
        <v>6764</v>
      </c>
      <c r="X647" t="s">
        <v>16662</v>
      </c>
      <c r="Y647" t="s">
        <v>2767</v>
      </c>
    </row>
    <row r="648" spans="1:25" x14ac:dyDescent="0.25">
      <c r="A648" t="s">
        <v>5633</v>
      </c>
      <c r="B648" t="s">
        <v>2162</v>
      </c>
      <c r="C648" t="s">
        <v>5254</v>
      </c>
      <c r="D648" t="s">
        <v>82</v>
      </c>
      <c r="E648" t="s">
        <v>3</v>
      </c>
      <c r="F648" t="s">
        <v>83</v>
      </c>
      <c r="G648" t="s">
        <v>2</v>
      </c>
      <c r="H648" t="s">
        <v>3</v>
      </c>
      <c r="I648">
        <v>70102</v>
      </c>
      <c r="J648" t="s">
        <v>12693</v>
      </c>
      <c r="K648" t="s">
        <v>82</v>
      </c>
      <c r="L648" t="s">
        <v>82</v>
      </c>
      <c r="M648" t="s">
        <v>12981</v>
      </c>
      <c r="N648" t="s">
        <v>5254</v>
      </c>
      <c r="O648" t="s">
        <v>13535</v>
      </c>
      <c r="P648">
        <v>27566249</v>
      </c>
      <c r="Q648">
        <v>27566249</v>
      </c>
      <c r="R648" t="s">
        <v>15516</v>
      </c>
      <c r="S648">
        <v>60615959</v>
      </c>
      <c r="T648" t="s">
        <v>14576</v>
      </c>
      <c r="U648">
        <v>27582530</v>
      </c>
      <c r="V648" t="s">
        <v>32</v>
      </c>
      <c r="W648" t="s">
        <v>701</v>
      </c>
      <c r="X648" t="s">
        <v>16663</v>
      </c>
      <c r="Y648" t="s">
        <v>5254</v>
      </c>
    </row>
    <row r="649" spans="1:25" x14ac:dyDescent="0.25">
      <c r="A649" t="s">
        <v>5304</v>
      </c>
      <c r="B649" t="s">
        <v>2171</v>
      </c>
      <c r="C649" t="s">
        <v>5305</v>
      </c>
      <c r="D649" t="s">
        <v>82</v>
      </c>
      <c r="E649" t="s">
        <v>5</v>
      </c>
      <c r="F649" t="s">
        <v>83</v>
      </c>
      <c r="G649" t="s">
        <v>4</v>
      </c>
      <c r="H649" t="s">
        <v>2</v>
      </c>
      <c r="I649">
        <v>70301</v>
      </c>
      <c r="J649" t="s">
        <v>11411</v>
      </c>
      <c r="K649" t="s">
        <v>82</v>
      </c>
      <c r="L649" t="s">
        <v>12861</v>
      </c>
      <c r="M649" t="s">
        <v>12861</v>
      </c>
      <c r="N649" t="s">
        <v>5305</v>
      </c>
      <c r="O649" t="s">
        <v>13535</v>
      </c>
      <c r="P649">
        <v>27686811</v>
      </c>
      <c r="Q649">
        <v>27686811</v>
      </c>
      <c r="R649" t="s">
        <v>7910</v>
      </c>
      <c r="S649">
        <v>27686811</v>
      </c>
      <c r="T649" t="s">
        <v>14413</v>
      </c>
      <c r="U649">
        <v>27685436</v>
      </c>
      <c r="V649" t="s">
        <v>32</v>
      </c>
      <c r="W649" t="s">
        <v>1729</v>
      </c>
      <c r="X649" t="s">
        <v>16664</v>
      </c>
      <c r="Y649" t="s">
        <v>5305</v>
      </c>
    </row>
    <row r="650" spans="1:25" x14ac:dyDescent="0.25">
      <c r="A650" t="s">
        <v>3210</v>
      </c>
      <c r="B650" t="s">
        <v>2176</v>
      </c>
      <c r="C650" t="s">
        <v>3211</v>
      </c>
      <c r="D650" t="s">
        <v>214</v>
      </c>
      <c r="E650" t="s">
        <v>4</v>
      </c>
      <c r="F650" t="s">
        <v>64</v>
      </c>
      <c r="G650" t="s">
        <v>10</v>
      </c>
      <c r="H650" t="s">
        <v>2</v>
      </c>
      <c r="I650">
        <v>30801</v>
      </c>
      <c r="J650" t="s">
        <v>14354</v>
      </c>
      <c r="K650" t="s">
        <v>214</v>
      </c>
      <c r="L650" t="s">
        <v>12906</v>
      </c>
      <c r="M650" t="s">
        <v>13528</v>
      </c>
      <c r="N650" t="s">
        <v>3211</v>
      </c>
      <c r="O650" t="s">
        <v>13535</v>
      </c>
      <c r="P650">
        <v>25720057</v>
      </c>
      <c r="Q650">
        <v>25720057</v>
      </c>
      <c r="R650" t="s">
        <v>15517</v>
      </c>
      <c r="S650">
        <v>25720057</v>
      </c>
      <c r="T650" t="s">
        <v>15445</v>
      </c>
      <c r="U650">
        <v>25530935</v>
      </c>
      <c r="V650" t="s">
        <v>32</v>
      </c>
      <c r="W650" t="s">
        <v>6531</v>
      </c>
      <c r="X650" t="s">
        <v>16665</v>
      </c>
      <c r="Y650" t="s">
        <v>3211</v>
      </c>
    </row>
    <row r="651" spans="1:25" x14ac:dyDescent="0.25">
      <c r="A651" t="s">
        <v>4629</v>
      </c>
      <c r="B651" t="s">
        <v>2177</v>
      </c>
      <c r="C651" t="s">
        <v>4630</v>
      </c>
      <c r="D651" t="s">
        <v>79</v>
      </c>
      <c r="E651" t="s">
        <v>8</v>
      </c>
      <c r="F651" t="s">
        <v>35</v>
      </c>
      <c r="G651" t="s">
        <v>10</v>
      </c>
      <c r="H651" t="s">
        <v>4</v>
      </c>
      <c r="I651">
        <v>20803</v>
      </c>
      <c r="J651" t="s">
        <v>12778</v>
      </c>
      <c r="K651" t="s">
        <v>79</v>
      </c>
      <c r="L651" t="s">
        <v>10473</v>
      </c>
      <c r="M651" t="s">
        <v>143</v>
      </c>
      <c r="N651" t="s">
        <v>4630</v>
      </c>
      <c r="O651" t="s">
        <v>13535</v>
      </c>
      <c r="P651">
        <v>22449825</v>
      </c>
      <c r="Q651" t="s">
        <v>15386</v>
      </c>
      <c r="R651" t="s">
        <v>12982</v>
      </c>
      <c r="S651">
        <v>22449825</v>
      </c>
      <c r="T651" t="s">
        <v>9212</v>
      </c>
      <c r="U651">
        <v>24485212</v>
      </c>
      <c r="V651" t="s">
        <v>32</v>
      </c>
      <c r="W651" t="s">
        <v>2343</v>
      </c>
      <c r="X651" t="s">
        <v>16666</v>
      </c>
      <c r="Y651" t="s">
        <v>4630</v>
      </c>
    </row>
    <row r="652" spans="1:25" x14ac:dyDescent="0.25">
      <c r="A652" t="s">
        <v>796</v>
      </c>
      <c r="B652" t="s">
        <v>798</v>
      </c>
      <c r="C652" t="s">
        <v>797</v>
      </c>
      <c r="D652" t="s">
        <v>311</v>
      </c>
      <c r="E652" t="s">
        <v>3</v>
      </c>
      <c r="F652" t="s">
        <v>32</v>
      </c>
      <c r="G652" t="s">
        <v>5</v>
      </c>
      <c r="H652" t="s">
        <v>3</v>
      </c>
      <c r="I652">
        <v>10402</v>
      </c>
      <c r="J652" t="s">
        <v>12637</v>
      </c>
      <c r="K652" t="s">
        <v>33</v>
      </c>
      <c r="L652" t="s">
        <v>311</v>
      </c>
      <c r="M652" t="s">
        <v>312</v>
      </c>
      <c r="N652" t="s">
        <v>797</v>
      </c>
      <c r="O652" t="s">
        <v>13535</v>
      </c>
      <c r="P652">
        <v>24160792</v>
      </c>
      <c r="Q652" t="s">
        <v>15386</v>
      </c>
      <c r="R652" t="s">
        <v>8641</v>
      </c>
      <c r="S652">
        <v>24160792</v>
      </c>
      <c r="T652" t="s">
        <v>14604</v>
      </c>
      <c r="U652">
        <v>24167075</v>
      </c>
      <c r="V652" t="s">
        <v>32</v>
      </c>
      <c r="W652" t="s">
        <v>795</v>
      </c>
      <c r="X652" t="s">
        <v>16667</v>
      </c>
      <c r="Y652" t="s">
        <v>797</v>
      </c>
    </row>
    <row r="653" spans="1:25" x14ac:dyDescent="0.25">
      <c r="A653" t="s">
        <v>873</v>
      </c>
      <c r="B653" t="s">
        <v>875</v>
      </c>
      <c r="C653" t="s">
        <v>874</v>
      </c>
      <c r="D653" t="s">
        <v>311</v>
      </c>
      <c r="E653" t="s">
        <v>2</v>
      </c>
      <c r="F653" t="s">
        <v>32</v>
      </c>
      <c r="G653" t="s">
        <v>5</v>
      </c>
      <c r="H653" t="s">
        <v>2</v>
      </c>
      <c r="I653">
        <v>10401</v>
      </c>
      <c r="J653" t="s">
        <v>12627</v>
      </c>
      <c r="K653" t="s">
        <v>33</v>
      </c>
      <c r="L653" t="s">
        <v>311</v>
      </c>
      <c r="M653" t="s">
        <v>558</v>
      </c>
      <c r="N653" t="s">
        <v>10641</v>
      </c>
      <c r="O653" t="s">
        <v>13535</v>
      </c>
      <c r="P653">
        <v>24168915</v>
      </c>
      <c r="Q653" t="s">
        <v>15386</v>
      </c>
      <c r="R653" t="s">
        <v>12244</v>
      </c>
      <c r="S653">
        <v>24168915</v>
      </c>
      <c r="T653" t="s">
        <v>14424</v>
      </c>
      <c r="U653">
        <v>24166355</v>
      </c>
      <c r="V653" t="s">
        <v>32</v>
      </c>
      <c r="W653" t="s">
        <v>135</v>
      </c>
      <c r="X653" t="s">
        <v>16668</v>
      </c>
      <c r="Y653" t="s">
        <v>874</v>
      </c>
    </row>
    <row r="654" spans="1:25" x14ac:dyDescent="0.25">
      <c r="A654" t="s">
        <v>890</v>
      </c>
      <c r="B654" t="s">
        <v>892</v>
      </c>
      <c r="C654" t="s">
        <v>891</v>
      </c>
      <c r="D654" t="s">
        <v>311</v>
      </c>
      <c r="E654" t="s">
        <v>5</v>
      </c>
      <c r="F654" t="s">
        <v>32</v>
      </c>
      <c r="G654" t="s">
        <v>5</v>
      </c>
      <c r="H654" t="s">
        <v>4</v>
      </c>
      <c r="I654">
        <v>10403</v>
      </c>
      <c r="J654" t="s">
        <v>12638</v>
      </c>
      <c r="K654" t="s">
        <v>33</v>
      </c>
      <c r="L654" t="s">
        <v>311</v>
      </c>
      <c r="M654" t="s">
        <v>10640</v>
      </c>
      <c r="N654" t="s">
        <v>345</v>
      </c>
      <c r="O654" t="s">
        <v>13535</v>
      </c>
      <c r="P654">
        <v>24173121</v>
      </c>
      <c r="Q654" t="s">
        <v>15386</v>
      </c>
      <c r="R654" t="s">
        <v>14605</v>
      </c>
      <c r="S654">
        <v>24173121</v>
      </c>
      <c r="T654" t="s">
        <v>14425</v>
      </c>
      <c r="U654">
        <v>24161444</v>
      </c>
      <c r="V654" t="s">
        <v>32</v>
      </c>
      <c r="W654" t="s">
        <v>889</v>
      </c>
      <c r="X654" t="s">
        <v>16669</v>
      </c>
      <c r="Y654" t="s">
        <v>891</v>
      </c>
    </row>
    <row r="655" spans="1:25" x14ac:dyDescent="0.25">
      <c r="A655" t="s">
        <v>929</v>
      </c>
      <c r="B655" t="s">
        <v>931</v>
      </c>
      <c r="C655" t="s">
        <v>930</v>
      </c>
      <c r="D655" t="s">
        <v>311</v>
      </c>
      <c r="E655" t="s">
        <v>6</v>
      </c>
      <c r="F655" t="s">
        <v>32</v>
      </c>
      <c r="G655" t="s">
        <v>8</v>
      </c>
      <c r="H655" t="s">
        <v>8</v>
      </c>
      <c r="I655">
        <v>10707</v>
      </c>
      <c r="J655" t="s">
        <v>12666</v>
      </c>
      <c r="K655" t="s">
        <v>33</v>
      </c>
      <c r="L655" t="s">
        <v>12875</v>
      </c>
      <c r="M655" t="s">
        <v>10642</v>
      </c>
      <c r="N655" t="s">
        <v>10642</v>
      </c>
      <c r="O655" t="s">
        <v>13535</v>
      </c>
      <c r="P655">
        <v>24186391</v>
      </c>
      <c r="Q655" t="s">
        <v>15386</v>
      </c>
      <c r="R655" t="s">
        <v>15518</v>
      </c>
      <c r="S655">
        <v>88182805</v>
      </c>
      <c r="T655" t="s">
        <v>14426</v>
      </c>
      <c r="U655" t="s">
        <v>15413</v>
      </c>
      <c r="V655" t="s">
        <v>32</v>
      </c>
      <c r="W655" t="s">
        <v>928</v>
      </c>
      <c r="X655" t="s">
        <v>16670</v>
      </c>
      <c r="Y655" t="s">
        <v>930</v>
      </c>
    </row>
    <row r="656" spans="1:25" x14ac:dyDescent="0.25">
      <c r="A656" t="s">
        <v>956</v>
      </c>
      <c r="B656" t="s">
        <v>958</v>
      </c>
      <c r="C656" t="s">
        <v>957</v>
      </c>
      <c r="D656" t="s">
        <v>311</v>
      </c>
      <c r="E656" t="s">
        <v>6</v>
      </c>
      <c r="F656" t="s">
        <v>32</v>
      </c>
      <c r="G656" t="s">
        <v>8</v>
      </c>
      <c r="H656" t="s">
        <v>3</v>
      </c>
      <c r="I656">
        <v>10702</v>
      </c>
      <c r="J656" t="s">
        <v>12658</v>
      </c>
      <c r="K656" t="s">
        <v>33</v>
      </c>
      <c r="L656" t="s">
        <v>12875</v>
      </c>
      <c r="M656" t="s">
        <v>953</v>
      </c>
      <c r="N656" t="s">
        <v>10643</v>
      </c>
      <c r="O656" t="s">
        <v>13535</v>
      </c>
      <c r="P656">
        <v>24169179</v>
      </c>
      <c r="Q656">
        <v>24162141</v>
      </c>
      <c r="R656" t="s">
        <v>12248</v>
      </c>
      <c r="S656">
        <v>60121817</v>
      </c>
      <c r="T656" t="s">
        <v>14426</v>
      </c>
      <c r="U656">
        <v>21067798</v>
      </c>
      <c r="V656" t="s">
        <v>32</v>
      </c>
      <c r="W656" t="s">
        <v>955</v>
      </c>
      <c r="X656" t="s">
        <v>16671</v>
      </c>
      <c r="Y656" t="s">
        <v>957</v>
      </c>
    </row>
    <row r="657" spans="1:25" x14ac:dyDescent="0.25">
      <c r="A657" t="s">
        <v>4963</v>
      </c>
      <c r="B657" t="s">
        <v>880</v>
      </c>
      <c r="C657" t="s">
        <v>657</v>
      </c>
      <c r="D657" t="s">
        <v>123</v>
      </c>
      <c r="E657" t="s">
        <v>5</v>
      </c>
      <c r="F657" t="s">
        <v>124</v>
      </c>
      <c r="G657" t="s">
        <v>8</v>
      </c>
      <c r="H657" t="s">
        <v>4</v>
      </c>
      <c r="I657">
        <v>60703</v>
      </c>
      <c r="J657" t="s">
        <v>12777</v>
      </c>
      <c r="K657" t="s">
        <v>125</v>
      </c>
      <c r="L657" t="s">
        <v>11123</v>
      </c>
      <c r="M657" t="s">
        <v>12954</v>
      </c>
      <c r="N657" t="s">
        <v>657</v>
      </c>
      <c r="O657" t="s">
        <v>13535</v>
      </c>
      <c r="P657">
        <v>27899185</v>
      </c>
      <c r="Q657">
        <v>27899185</v>
      </c>
      <c r="R657" t="s">
        <v>13795</v>
      </c>
      <c r="S657">
        <v>27899185</v>
      </c>
      <c r="T657" t="s">
        <v>14563</v>
      </c>
      <c r="U657">
        <v>27899336</v>
      </c>
      <c r="V657" t="s">
        <v>32</v>
      </c>
      <c r="W657" t="s">
        <v>4962</v>
      </c>
      <c r="X657" t="s">
        <v>16672</v>
      </c>
      <c r="Y657" t="s">
        <v>657</v>
      </c>
    </row>
    <row r="658" spans="1:25" x14ac:dyDescent="0.25">
      <c r="A658" t="s">
        <v>5125</v>
      </c>
      <c r="B658" t="s">
        <v>2187</v>
      </c>
      <c r="C658" t="s">
        <v>136</v>
      </c>
      <c r="D658" t="s">
        <v>123</v>
      </c>
      <c r="E658" t="s">
        <v>11</v>
      </c>
      <c r="F658" t="s">
        <v>124</v>
      </c>
      <c r="G658" t="s">
        <v>12</v>
      </c>
      <c r="H658" t="s">
        <v>2</v>
      </c>
      <c r="I658">
        <v>61001</v>
      </c>
      <c r="J658" t="s">
        <v>11436</v>
      </c>
      <c r="K658" t="s">
        <v>125</v>
      </c>
      <c r="L658" t="s">
        <v>12957</v>
      </c>
      <c r="M658" t="s">
        <v>12958</v>
      </c>
      <c r="N658" t="s">
        <v>10644</v>
      </c>
      <c r="O658" t="s">
        <v>13535</v>
      </c>
      <c r="P658">
        <v>27835233</v>
      </c>
      <c r="Q658">
        <v>27835233</v>
      </c>
      <c r="R658" t="s">
        <v>13350</v>
      </c>
      <c r="S658">
        <v>27835233</v>
      </c>
      <c r="T658" t="s">
        <v>14570</v>
      </c>
      <c r="U658">
        <v>21010746</v>
      </c>
      <c r="V658" t="s">
        <v>32</v>
      </c>
      <c r="W658" t="s">
        <v>4937</v>
      </c>
      <c r="X658" t="s">
        <v>16673</v>
      </c>
      <c r="Y658" t="s">
        <v>136</v>
      </c>
    </row>
    <row r="659" spans="1:25" x14ac:dyDescent="0.25">
      <c r="A659" t="s">
        <v>4588</v>
      </c>
      <c r="B659" t="s">
        <v>2190</v>
      </c>
      <c r="C659" t="s">
        <v>4589</v>
      </c>
      <c r="D659" t="s">
        <v>125</v>
      </c>
      <c r="E659" t="s">
        <v>4</v>
      </c>
      <c r="F659" t="s">
        <v>124</v>
      </c>
      <c r="G659" t="s">
        <v>2</v>
      </c>
      <c r="H659" t="s">
        <v>7</v>
      </c>
      <c r="I659">
        <v>60106</v>
      </c>
      <c r="J659" t="s">
        <v>11594</v>
      </c>
      <c r="K659" t="s">
        <v>125</v>
      </c>
      <c r="L659" t="s">
        <v>125</v>
      </c>
      <c r="M659" t="s">
        <v>4581</v>
      </c>
      <c r="N659" t="s">
        <v>10645</v>
      </c>
      <c r="O659" t="s">
        <v>13535</v>
      </c>
      <c r="P659">
        <v>22002704</v>
      </c>
      <c r="Q659">
        <v>22002704</v>
      </c>
      <c r="R659" t="s">
        <v>7942</v>
      </c>
      <c r="S659">
        <v>84367197</v>
      </c>
      <c r="T659" t="s">
        <v>14606</v>
      </c>
      <c r="U659" t="s">
        <v>15519</v>
      </c>
      <c r="V659" t="s">
        <v>32</v>
      </c>
      <c r="W659" t="s">
        <v>4587</v>
      </c>
      <c r="X659" t="s">
        <v>16674</v>
      </c>
      <c r="Y659" t="s">
        <v>4589</v>
      </c>
    </row>
    <row r="660" spans="1:25" x14ac:dyDescent="0.25">
      <c r="A660" t="s">
        <v>4664</v>
      </c>
      <c r="B660" t="s">
        <v>2191</v>
      </c>
      <c r="C660" t="s">
        <v>241</v>
      </c>
      <c r="D660" t="s">
        <v>4304</v>
      </c>
      <c r="E660" t="s">
        <v>3</v>
      </c>
      <c r="F660" t="s">
        <v>124</v>
      </c>
      <c r="G660" t="s">
        <v>2</v>
      </c>
      <c r="H660" t="s">
        <v>15</v>
      </c>
      <c r="I660">
        <v>60111</v>
      </c>
      <c r="J660" t="s">
        <v>12830</v>
      </c>
      <c r="K660" t="s">
        <v>125</v>
      </c>
      <c r="L660" t="s">
        <v>125</v>
      </c>
      <c r="M660" t="s">
        <v>10646</v>
      </c>
      <c r="N660" t="s">
        <v>10646</v>
      </c>
      <c r="O660" t="s">
        <v>13535</v>
      </c>
      <c r="P660">
        <v>26421069</v>
      </c>
      <c r="Q660">
        <v>26421069</v>
      </c>
      <c r="R660" t="s">
        <v>14607</v>
      </c>
      <c r="S660">
        <v>26421069</v>
      </c>
      <c r="T660" t="s">
        <v>15520</v>
      </c>
      <c r="U660">
        <v>26420211</v>
      </c>
      <c r="V660" t="s">
        <v>32</v>
      </c>
      <c r="W660" t="s">
        <v>4663</v>
      </c>
      <c r="X660" t="s">
        <v>16675</v>
      </c>
      <c r="Y660" t="s">
        <v>241</v>
      </c>
    </row>
    <row r="661" spans="1:25" x14ac:dyDescent="0.25">
      <c r="A661" t="s">
        <v>5826</v>
      </c>
      <c r="B661" t="s">
        <v>2194</v>
      </c>
      <c r="C661" t="s">
        <v>683</v>
      </c>
      <c r="D661" t="s">
        <v>125</v>
      </c>
      <c r="E661" t="s">
        <v>5</v>
      </c>
      <c r="F661" t="s">
        <v>124</v>
      </c>
      <c r="G661" t="s">
        <v>5</v>
      </c>
      <c r="H661" t="s">
        <v>2</v>
      </c>
      <c r="I661">
        <v>60401</v>
      </c>
      <c r="J661" t="s">
        <v>11414</v>
      </c>
      <c r="K661" t="s">
        <v>125</v>
      </c>
      <c r="L661" t="s">
        <v>12948</v>
      </c>
      <c r="M661" t="s">
        <v>4047</v>
      </c>
      <c r="N661" t="s">
        <v>683</v>
      </c>
      <c r="O661" t="s">
        <v>13535</v>
      </c>
      <c r="P661">
        <v>26399469</v>
      </c>
      <c r="Q661">
        <v>26399469</v>
      </c>
      <c r="R661" t="s">
        <v>15521</v>
      </c>
      <c r="S661">
        <v>26399469</v>
      </c>
      <c r="T661" t="s">
        <v>15487</v>
      </c>
      <c r="U661">
        <v>26399237</v>
      </c>
      <c r="V661" t="s">
        <v>32</v>
      </c>
      <c r="W661" t="s">
        <v>6765</v>
      </c>
      <c r="X661" t="s">
        <v>16676</v>
      </c>
      <c r="Y661" t="s">
        <v>683</v>
      </c>
    </row>
    <row r="662" spans="1:25" x14ac:dyDescent="0.25">
      <c r="A662" t="s">
        <v>2096</v>
      </c>
      <c r="B662" t="s">
        <v>2098</v>
      </c>
      <c r="C662" t="s">
        <v>2097</v>
      </c>
      <c r="D662" t="s">
        <v>79</v>
      </c>
      <c r="E662" t="s">
        <v>10</v>
      </c>
      <c r="F662" t="s">
        <v>35</v>
      </c>
      <c r="G662" t="s">
        <v>6</v>
      </c>
      <c r="H662" t="s">
        <v>10</v>
      </c>
      <c r="I662">
        <v>20508</v>
      </c>
      <c r="J662" t="s">
        <v>11501</v>
      </c>
      <c r="K662" t="s">
        <v>79</v>
      </c>
      <c r="L662" t="s">
        <v>10522</v>
      </c>
      <c r="M662" t="s">
        <v>10647</v>
      </c>
      <c r="N662" t="s">
        <v>10647</v>
      </c>
      <c r="O662" t="s">
        <v>13535</v>
      </c>
      <c r="P662">
        <v>24463090</v>
      </c>
      <c r="Q662">
        <v>24462364</v>
      </c>
      <c r="R662" t="s">
        <v>11777</v>
      </c>
      <c r="S662">
        <v>88511489</v>
      </c>
      <c r="T662" t="s">
        <v>15522</v>
      </c>
      <c r="U662">
        <v>24465922</v>
      </c>
      <c r="V662" t="s">
        <v>32</v>
      </c>
      <c r="W662" t="s">
        <v>6766</v>
      </c>
      <c r="X662" t="s">
        <v>16677</v>
      </c>
      <c r="Y662" t="s">
        <v>2097</v>
      </c>
    </row>
    <row r="663" spans="1:25" x14ac:dyDescent="0.25">
      <c r="A663" t="s">
        <v>5459</v>
      </c>
      <c r="B663" t="s">
        <v>2204</v>
      </c>
      <c r="C663" t="s">
        <v>112</v>
      </c>
      <c r="D663" t="s">
        <v>82</v>
      </c>
      <c r="E663" t="s">
        <v>11</v>
      </c>
      <c r="F663" t="s">
        <v>83</v>
      </c>
      <c r="G663" t="s">
        <v>6</v>
      </c>
      <c r="H663" t="s">
        <v>3</v>
      </c>
      <c r="I663">
        <v>70502</v>
      </c>
      <c r="J663" t="s">
        <v>12729</v>
      </c>
      <c r="K663" t="s">
        <v>82</v>
      </c>
      <c r="L663" t="s">
        <v>2796</v>
      </c>
      <c r="M663" t="s">
        <v>10613</v>
      </c>
      <c r="N663" t="s">
        <v>112</v>
      </c>
      <c r="O663" t="s">
        <v>13535</v>
      </c>
      <c r="P663">
        <v>22002900</v>
      </c>
      <c r="Q663">
        <v>86440313</v>
      </c>
      <c r="R663" t="s">
        <v>12444</v>
      </c>
      <c r="S663">
        <v>86440313</v>
      </c>
      <c r="T663" t="s">
        <v>14584</v>
      </c>
      <c r="U663">
        <v>83295874</v>
      </c>
      <c r="V663" t="s">
        <v>32</v>
      </c>
      <c r="W663" t="s">
        <v>5458</v>
      </c>
      <c r="X663" t="s">
        <v>16678</v>
      </c>
      <c r="Y663" t="s">
        <v>112</v>
      </c>
    </row>
    <row r="664" spans="1:25" x14ac:dyDescent="0.25">
      <c r="A664" t="s">
        <v>5451</v>
      </c>
      <c r="B664" t="s">
        <v>2207</v>
      </c>
      <c r="C664" t="s">
        <v>5452</v>
      </c>
      <c r="D664" t="s">
        <v>82</v>
      </c>
      <c r="E664" t="s">
        <v>11</v>
      </c>
      <c r="F664" t="s">
        <v>83</v>
      </c>
      <c r="G664" t="s">
        <v>6</v>
      </c>
      <c r="H664" t="s">
        <v>4</v>
      </c>
      <c r="I664">
        <v>70503</v>
      </c>
      <c r="J664" t="s">
        <v>11505</v>
      </c>
      <c r="K664" t="s">
        <v>82</v>
      </c>
      <c r="L664" t="s">
        <v>2796</v>
      </c>
      <c r="M664" t="s">
        <v>12983</v>
      </c>
      <c r="N664" t="s">
        <v>5452</v>
      </c>
      <c r="O664" t="s">
        <v>13535</v>
      </c>
      <c r="P664">
        <v>27181800</v>
      </c>
      <c r="Q664">
        <v>27181800</v>
      </c>
      <c r="R664" t="s">
        <v>7994</v>
      </c>
      <c r="S664">
        <v>27181335</v>
      </c>
      <c r="T664" t="s">
        <v>14584</v>
      </c>
      <c r="U664">
        <v>27186207</v>
      </c>
      <c r="V664" t="s">
        <v>32</v>
      </c>
      <c r="W664" t="s">
        <v>6767</v>
      </c>
      <c r="X664" t="s">
        <v>16679</v>
      </c>
      <c r="Y664" t="s">
        <v>5452</v>
      </c>
    </row>
    <row r="665" spans="1:25" x14ac:dyDescent="0.25">
      <c r="A665" t="s">
        <v>3584</v>
      </c>
      <c r="B665" t="s">
        <v>2208</v>
      </c>
      <c r="C665" t="s">
        <v>3585</v>
      </c>
      <c r="D665" t="s">
        <v>184</v>
      </c>
      <c r="E665" t="s">
        <v>3</v>
      </c>
      <c r="F665" t="s">
        <v>183</v>
      </c>
      <c r="G665" t="s">
        <v>2</v>
      </c>
      <c r="H665" t="s">
        <v>4</v>
      </c>
      <c r="I665">
        <v>40103</v>
      </c>
      <c r="J665" t="s">
        <v>11479</v>
      </c>
      <c r="K665" t="s">
        <v>184</v>
      </c>
      <c r="L665" t="s">
        <v>184</v>
      </c>
      <c r="M665" t="s">
        <v>470</v>
      </c>
      <c r="N665" t="s">
        <v>10648</v>
      </c>
      <c r="O665" t="s">
        <v>13535</v>
      </c>
      <c r="P665">
        <v>22930854</v>
      </c>
      <c r="Q665" t="s">
        <v>15386</v>
      </c>
      <c r="R665" t="s">
        <v>15523</v>
      </c>
      <c r="S665">
        <v>22930854</v>
      </c>
      <c r="T665" t="s">
        <v>14508</v>
      </c>
      <c r="U665">
        <v>22375839</v>
      </c>
      <c r="V665" t="s">
        <v>32</v>
      </c>
      <c r="W665" t="s">
        <v>3583</v>
      </c>
      <c r="X665" t="s">
        <v>16680</v>
      </c>
      <c r="Y665" t="s">
        <v>3585</v>
      </c>
    </row>
    <row r="666" spans="1:25" x14ac:dyDescent="0.25">
      <c r="A666" t="s">
        <v>6224</v>
      </c>
      <c r="B666" t="s">
        <v>2211</v>
      </c>
      <c r="C666" t="s">
        <v>8554</v>
      </c>
      <c r="D666" t="s">
        <v>184</v>
      </c>
      <c r="E666" t="s">
        <v>6</v>
      </c>
      <c r="F666" t="s">
        <v>183</v>
      </c>
      <c r="G666" t="s">
        <v>4</v>
      </c>
      <c r="H666" t="s">
        <v>2</v>
      </c>
      <c r="I666">
        <v>40301</v>
      </c>
      <c r="J666" t="s">
        <v>11408</v>
      </c>
      <c r="K666" t="s">
        <v>184</v>
      </c>
      <c r="L666" t="s">
        <v>1431</v>
      </c>
      <c r="M666" t="s">
        <v>1431</v>
      </c>
      <c r="N666" t="s">
        <v>1431</v>
      </c>
      <c r="O666" t="s">
        <v>13535</v>
      </c>
      <c r="P666">
        <v>22440139</v>
      </c>
      <c r="Q666">
        <v>22440139</v>
      </c>
      <c r="R666" t="s">
        <v>7459</v>
      </c>
      <c r="S666">
        <v>22440139</v>
      </c>
      <c r="T666" t="s">
        <v>14503</v>
      </c>
      <c r="U666">
        <v>25660341</v>
      </c>
      <c r="V666" t="s">
        <v>35</v>
      </c>
      <c r="W666" t="s">
        <v>12230</v>
      </c>
    </row>
    <row r="667" spans="1:25" x14ac:dyDescent="0.25">
      <c r="A667" t="s">
        <v>2308</v>
      </c>
      <c r="B667" t="s">
        <v>2214</v>
      </c>
      <c r="C667" t="s">
        <v>2309</v>
      </c>
      <c r="D667" t="s">
        <v>78</v>
      </c>
      <c r="E667" t="s">
        <v>10</v>
      </c>
      <c r="F667" t="s">
        <v>35</v>
      </c>
      <c r="G667" t="s">
        <v>7</v>
      </c>
      <c r="H667" t="s">
        <v>7</v>
      </c>
      <c r="I667">
        <v>20606</v>
      </c>
      <c r="J667" t="s">
        <v>11507</v>
      </c>
      <c r="K667" t="s">
        <v>79</v>
      </c>
      <c r="L667" t="s">
        <v>690</v>
      </c>
      <c r="M667" t="s">
        <v>156</v>
      </c>
      <c r="N667" t="s">
        <v>10649</v>
      </c>
      <c r="O667" t="s">
        <v>13535</v>
      </c>
      <c r="P667">
        <v>24512500</v>
      </c>
      <c r="Q667">
        <v>24501625</v>
      </c>
      <c r="R667" t="s">
        <v>9904</v>
      </c>
      <c r="S667">
        <v>83431666</v>
      </c>
      <c r="T667" t="s">
        <v>10623</v>
      </c>
      <c r="U667">
        <v>83253353</v>
      </c>
      <c r="V667" t="s">
        <v>32</v>
      </c>
      <c r="W667" t="s">
        <v>2307</v>
      </c>
      <c r="X667" t="s">
        <v>16681</v>
      </c>
      <c r="Y667" t="s">
        <v>2309</v>
      </c>
    </row>
    <row r="668" spans="1:25" x14ac:dyDescent="0.25">
      <c r="A668" t="s">
        <v>2326</v>
      </c>
      <c r="B668" t="s">
        <v>2217</v>
      </c>
      <c r="C668" t="s">
        <v>9040</v>
      </c>
      <c r="D668" t="s">
        <v>78</v>
      </c>
      <c r="E668" t="s">
        <v>10</v>
      </c>
      <c r="F668" t="s">
        <v>35</v>
      </c>
      <c r="G668" t="s">
        <v>7</v>
      </c>
      <c r="H668" t="s">
        <v>4</v>
      </c>
      <c r="I668">
        <v>20603</v>
      </c>
      <c r="J668" t="s">
        <v>12770</v>
      </c>
      <c r="K668" t="s">
        <v>79</v>
      </c>
      <c r="L668" t="s">
        <v>690</v>
      </c>
      <c r="M668" t="s">
        <v>33</v>
      </c>
      <c r="N668" t="s">
        <v>2327</v>
      </c>
      <c r="O668" t="s">
        <v>13535</v>
      </c>
      <c r="P668">
        <v>24503773</v>
      </c>
      <c r="Q668">
        <v>24511228</v>
      </c>
      <c r="R668" t="s">
        <v>14608</v>
      </c>
      <c r="S668">
        <v>88316096</v>
      </c>
      <c r="T668" t="s">
        <v>10623</v>
      </c>
      <c r="U668">
        <v>24500036</v>
      </c>
      <c r="V668" t="s">
        <v>32</v>
      </c>
      <c r="W668" t="s">
        <v>1794</v>
      </c>
      <c r="X668" t="s">
        <v>16682</v>
      </c>
      <c r="Y668" t="s">
        <v>9040</v>
      </c>
    </row>
    <row r="669" spans="1:25" x14ac:dyDescent="0.25">
      <c r="A669" t="s">
        <v>2363</v>
      </c>
      <c r="B669" t="s">
        <v>1078</v>
      </c>
      <c r="C669" t="s">
        <v>9041</v>
      </c>
      <c r="D669" t="s">
        <v>78</v>
      </c>
      <c r="E669" t="s">
        <v>10</v>
      </c>
      <c r="F669" t="s">
        <v>35</v>
      </c>
      <c r="G669" t="s">
        <v>7</v>
      </c>
      <c r="H669" t="s">
        <v>10</v>
      </c>
      <c r="I669">
        <v>20608</v>
      </c>
      <c r="J669" t="s">
        <v>11509</v>
      </c>
      <c r="K669" t="s">
        <v>79</v>
      </c>
      <c r="L669" t="s">
        <v>690</v>
      </c>
      <c r="M669" t="s">
        <v>2316</v>
      </c>
      <c r="N669" t="s">
        <v>216</v>
      </c>
      <c r="O669" t="s">
        <v>13535</v>
      </c>
      <c r="P669">
        <v>24511838</v>
      </c>
      <c r="Q669">
        <v>24511838</v>
      </c>
      <c r="R669" t="s">
        <v>2700</v>
      </c>
      <c r="S669">
        <v>24511838</v>
      </c>
      <c r="T669" t="s">
        <v>10623</v>
      </c>
      <c r="U669">
        <v>24500036</v>
      </c>
      <c r="V669" t="s">
        <v>32</v>
      </c>
      <c r="W669" t="s">
        <v>2362</v>
      </c>
      <c r="X669" t="s">
        <v>16683</v>
      </c>
      <c r="Y669" t="s">
        <v>9041</v>
      </c>
    </row>
    <row r="670" spans="1:25" x14ac:dyDescent="0.25">
      <c r="A670" t="s">
        <v>1160</v>
      </c>
      <c r="B670" t="s">
        <v>1069</v>
      </c>
      <c r="C670" t="s">
        <v>10650</v>
      </c>
      <c r="D670" t="s">
        <v>1044</v>
      </c>
      <c r="E670" t="s">
        <v>12</v>
      </c>
      <c r="F670" t="s">
        <v>32</v>
      </c>
      <c r="G670" t="s">
        <v>1045</v>
      </c>
      <c r="H670" t="s">
        <v>2</v>
      </c>
      <c r="I670">
        <v>11901</v>
      </c>
      <c r="J670" t="s">
        <v>15414</v>
      </c>
      <c r="K670" t="s">
        <v>33</v>
      </c>
      <c r="L670" t="s">
        <v>1044</v>
      </c>
      <c r="M670" t="s">
        <v>14427</v>
      </c>
      <c r="N670" t="s">
        <v>10650</v>
      </c>
      <c r="O670" t="s">
        <v>13535</v>
      </c>
      <c r="P670">
        <v>27701655</v>
      </c>
      <c r="Q670" t="s">
        <v>15386</v>
      </c>
      <c r="R670" t="s">
        <v>14609</v>
      </c>
      <c r="S670">
        <v>89325220</v>
      </c>
      <c r="T670" t="s">
        <v>14431</v>
      </c>
      <c r="U670">
        <v>27725172</v>
      </c>
      <c r="V670" t="s">
        <v>32</v>
      </c>
      <c r="W670" t="s">
        <v>6461</v>
      </c>
      <c r="X670" t="s">
        <v>16684</v>
      </c>
      <c r="Y670" t="s">
        <v>10650</v>
      </c>
    </row>
    <row r="671" spans="1:25" x14ac:dyDescent="0.25">
      <c r="A671" t="s">
        <v>5763</v>
      </c>
      <c r="B671" t="s">
        <v>1273</v>
      </c>
      <c r="C671" t="s">
        <v>7602</v>
      </c>
      <c r="D671" t="s">
        <v>41</v>
      </c>
      <c r="E671" t="s">
        <v>3</v>
      </c>
      <c r="F671" t="s">
        <v>32</v>
      </c>
      <c r="G671" t="s">
        <v>10</v>
      </c>
      <c r="H671" t="s">
        <v>8</v>
      </c>
      <c r="I671">
        <v>10807</v>
      </c>
      <c r="J671" t="s">
        <v>12673</v>
      </c>
      <c r="K671" t="s">
        <v>33</v>
      </c>
      <c r="L671" t="s">
        <v>12863</v>
      </c>
      <c r="M671" t="s">
        <v>12865</v>
      </c>
      <c r="N671" t="s">
        <v>10651</v>
      </c>
      <c r="O671" t="s">
        <v>13535</v>
      </c>
      <c r="P671">
        <v>22296193</v>
      </c>
      <c r="Q671">
        <v>22296094</v>
      </c>
      <c r="R671" t="s">
        <v>8637</v>
      </c>
      <c r="S671">
        <v>22296094</v>
      </c>
      <c r="T671" t="s">
        <v>14416</v>
      </c>
      <c r="U671">
        <v>22450450</v>
      </c>
      <c r="V671" t="s">
        <v>32</v>
      </c>
      <c r="W671" t="s">
        <v>6768</v>
      </c>
      <c r="X671" t="s">
        <v>16685</v>
      </c>
      <c r="Y671" t="s">
        <v>7602</v>
      </c>
    </row>
    <row r="672" spans="1:25" x14ac:dyDescent="0.25">
      <c r="A672" t="s">
        <v>2045</v>
      </c>
      <c r="B672" t="s">
        <v>2047</v>
      </c>
      <c r="C672" t="s">
        <v>7603</v>
      </c>
      <c r="D672" t="s">
        <v>79</v>
      </c>
      <c r="E672" t="s">
        <v>11</v>
      </c>
      <c r="F672" t="s">
        <v>35</v>
      </c>
      <c r="G672" t="s">
        <v>11</v>
      </c>
      <c r="H672" t="s">
        <v>6</v>
      </c>
      <c r="I672">
        <v>20905</v>
      </c>
      <c r="J672" t="s">
        <v>11519</v>
      </c>
      <c r="K672" t="s">
        <v>79</v>
      </c>
      <c r="L672" t="s">
        <v>11351</v>
      </c>
      <c r="M672" t="s">
        <v>2046</v>
      </c>
      <c r="N672" t="s">
        <v>2046</v>
      </c>
      <c r="O672" t="s">
        <v>13535</v>
      </c>
      <c r="P672">
        <v>24289860</v>
      </c>
      <c r="Q672">
        <v>24289860</v>
      </c>
      <c r="R672" t="s">
        <v>14610</v>
      </c>
      <c r="S672">
        <v>24289860</v>
      </c>
      <c r="T672" t="s">
        <v>15429</v>
      </c>
      <c r="U672">
        <v>24289926</v>
      </c>
      <c r="V672" t="s">
        <v>32</v>
      </c>
      <c r="W672" t="s">
        <v>6769</v>
      </c>
      <c r="X672" t="s">
        <v>16686</v>
      </c>
      <c r="Y672" t="s">
        <v>7603</v>
      </c>
    </row>
    <row r="673" spans="1:25" x14ac:dyDescent="0.25">
      <c r="A673" t="s">
        <v>1848</v>
      </c>
      <c r="B673" t="s">
        <v>1554</v>
      </c>
      <c r="C673" t="s">
        <v>1849</v>
      </c>
      <c r="D673" t="s">
        <v>79</v>
      </c>
      <c r="E673" t="s">
        <v>4</v>
      </c>
      <c r="F673" t="s">
        <v>35</v>
      </c>
      <c r="G673" t="s">
        <v>2</v>
      </c>
      <c r="H673" t="s">
        <v>7</v>
      </c>
      <c r="I673">
        <v>20106</v>
      </c>
      <c r="J673" t="s">
        <v>11467</v>
      </c>
      <c r="K673" t="s">
        <v>79</v>
      </c>
      <c r="L673" t="s">
        <v>79</v>
      </c>
      <c r="M673" t="s">
        <v>239</v>
      </c>
      <c r="N673" t="s">
        <v>10652</v>
      </c>
      <c r="O673" t="s">
        <v>13535</v>
      </c>
      <c r="P673">
        <v>24431722</v>
      </c>
      <c r="Q673">
        <v>24431722</v>
      </c>
      <c r="R673" t="s">
        <v>6478</v>
      </c>
      <c r="S673">
        <v>24431722</v>
      </c>
      <c r="T673" t="s">
        <v>14438</v>
      </c>
      <c r="U673">
        <v>24303339</v>
      </c>
      <c r="V673" t="s">
        <v>32</v>
      </c>
      <c r="W673" t="s">
        <v>619</v>
      </c>
      <c r="X673" t="s">
        <v>16687</v>
      </c>
      <c r="Y673" t="s">
        <v>1849</v>
      </c>
    </row>
    <row r="674" spans="1:25" x14ac:dyDescent="0.25">
      <c r="A674" t="s">
        <v>2002</v>
      </c>
      <c r="B674" t="s">
        <v>1594</v>
      </c>
      <c r="C674" t="s">
        <v>451</v>
      </c>
      <c r="D674" t="s">
        <v>79</v>
      </c>
      <c r="E674" t="s">
        <v>8</v>
      </c>
      <c r="F674" t="s">
        <v>35</v>
      </c>
      <c r="G674" t="s">
        <v>10</v>
      </c>
      <c r="H674" t="s">
        <v>3</v>
      </c>
      <c r="I674">
        <v>20802</v>
      </c>
      <c r="J674" t="s">
        <v>12743</v>
      </c>
      <c r="K674" t="s">
        <v>79</v>
      </c>
      <c r="L674" t="s">
        <v>10473</v>
      </c>
      <c r="M674" t="s">
        <v>156</v>
      </c>
      <c r="N674" t="s">
        <v>451</v>
      </c>
      <c r="O674" t="s">
        <v>13535</v>
      </c>
      <c r="P674">
        <v>24483106</v>
      </c>
      <c r="Q674">
        <v>24486454</v>
      </c>
      <c r="R674" t="s">
        <v>9896</v>
      </c>
      <c r="S674">
        <v>24483106</v>
      </c>
      <c r="T674" t="s">
        <v>9212</v>
      </c>
      <c r="U674">
        <v>24485212</v>
      </c>
      <c r="V674" t="s">
        <v>32</v>
      </c>
      <c r="W674" t="s">
        <v>330</v>
      </c>
      <c r="X674" t="s">
        <v>16688</v>
      </c>
      <c r="Y674" t="s">
        <v>451</v>
      </c>
    </row>
    <row r="675" spans="1:25" x14ac:dyDescent="0.25">
      <c r="A675" t="s">
        <v>5255</v>
      </c>
      <c r="B675" t="s">
        <v>1619</v>
      </c>
      <c r="C675" t="s">
        <v>5256</v>
      </c>
      <c r="D675" t="s">
        <v>82</v>
      </c>
      <c r="E675" t="s">
        <v>3</v>
      </c>
      <c r="F675" t="s">
        <v>83</v>
      </c>
      <c r="G675" t="s">
        <v>2</v>
      </c>
      <c r="H675" t="s">
        <v>5</v>
      </c>
      <c r="I675">
        <v>70104</v>
      </c>
      <c r="J675" t="s">
        <v>12783</v>
      </c>
      <c r="K675" t="s">
        <v>82</v>
      </c>
      <c r="L675" t="s">
        <v>82</v>
      </c>
      <c r="M675" t="s">
        <v>12960</v>
      </c>
      <c r="N675" t="s">
        <v>5256</v>
      </c>
      <c r="O675" t="s">
        <v>13535</v>
      </c>
      <c r="P675">
        <v>27561150</v>
      </c>
      <c r="Q675">
        <v>27561117</v>
      </c>
      <c r="R675" t="s">
        <v>8001</v>
      </c>
      <c r="S675">
        <v>27561117</v>
      </c>
      <c r="T675" t="s">
        <v>14576</v>
      </c>
      <c r="U675">
        <v>27582530</v>
      </c>
      <c r="V675" t="s">
        <v>32</v>
      </c>
      <c r="W675" t="s">
        <v>6632</v>
      </c>
      <c r="X675" t="s">
        <v>16689</v>
      </c>
      <c r="Y675" t="s">
        <v>5256</v>
      </c>
    </row>
    <row r="676" spans="1:25" x14ac:dyDescent="0.25">
      <c r="A676" t="s">
        <v>5595</v>
      </c>
      <c r="B676" t="s">
        <v>1631</v>
      </c>
      <c r="C676" t="s">
        <v>6770</v>
      </c>
      <c r="D676" t="s">
        <v>3000</v>
      </c>
      <c r="E676" t="s">
        <v>8</v>
      </c>
      <c r="F676" t="s">
        <v>83</v>
      </c>
      <c r="G676" t="s">
        <v>7</v>
      </c>
      <c r="H676" t="s">
        <v>6</v>
      </c>
      <c r="I676">
        <v>70605</v>
      </c>
      <c r="J676" t="s">
        <v>12814</v>
      </c>
      <c r="K676" t="s">
        <v>82</v>
      </c>
      <c r="L676" t="s">
        <v>2140</v>
      </c>
      <c r="M676" t="s">
        <v>12985</v>
      </c>
      <c r="N676" t="s">
        <v>10653</v>
      </c>
      <c r="O676" t="s">
        <v>13535</v>
      </c>
      <c r="P676">
        <v>27623915</v>
      </c>
      <c r="Q676" t="s">
        <v>15386</v>
      </c>
      <c r="R676" t="s">
        <v>9350</v>
      </c>
      <c r="S676">
        <v>27623915</v>
      </c>
      <c r="T676" t="s">
        <v>15503</v>
      </c>
      <c r="U676">
        <v>89357825</v>
      </c>
      <c r="V676" t="s">
        <v>32</v>
      </c>
      <c r="W676" t="s">
        <v>4637</v>
      </c>
      <c r="X676" t="s">
        <v>16690</v>
      </c>
      <c r="Y676" t="s">
        <v>6770</v>
      </c>
    </row>
    <row r="677" spans="1:25" x14ac:dyDescent="0.25">
      <c r="A677" t="s">
        <v>4850</v>
      </c>
      <c r="B677" t="s">
        <v>1624</v>
      </c>
      <c r="C677" t="s">
        <v>4851</v>
      </c>
      <c r="D677" t="s">
        <v>9019</v>
      </c>
      <c r="E677" t="s">
        <v>8</v>
      </c>
      <c r="F677" t="s">
        <v>124</v>
      </c>
      <c r="G677" t="s">
        <v>6</v>
      </c>
      <c r="H677" t="s">
        <v>3</v>
      </c>
      <c r="I677">
        <v>60502</v>
      </c>
      <c r="J677" t="s">
        <v>11453</v>
      </c>
      <c r="K677" t="s">
        <v>125</v>
      </c>
      <c r="L677" t="s">
        <v>12950</v>
      </c>
      <c r="M677" t="s">
        <v>12953</v>
      </c>
      <c r="N677" t="s">
        <v>4851</v>
      </c>
      <c r="O677" t="s">
        <v>13535</v>
      </c>
      <c r="P677">
        <v>27866458</v>
      </c>
      <c r="Q677" t="s">
        <v>15386</v>
      </c>
      <c r="R677" t="s">
        <v>12986</v>
      </c>
      <c r="S677">
        <v>87054017</v>
      </c>
      <c r="T677" t="s">
        <v>14559</v>
      </c>
      <c r="U677">
        <v>27866209</v>
      </c>
      <c r="V677" t="s">
        <v>32</v>
      </c>
      <c r="W677" t="s">
        <v>6596</v>
      </c>
      <c r="X677" t="s">
        <v>16691</v>
      </c>
      <c r="Y677" t="s">
        <v>4851</v>
      </c>
    </row>
    <row r="678" spans="1:25" x14ac:dyDescent="0.25">
      <c r="A678" t="s">
        <v>2063</v>
      </c>
      <c r="B678" t="s">
        <v>1639</v>
      </c>
      <c r="C678" t="s">
        <v>7604</v>
      </c>
      <c r="D678" t="s">
        <v>79</v>
      </c>
      <c r="E678" t="s">
        <v>11</v>
      </c>
      <c r="F678" t="s">
        <v>35</v>
      </c>
      <c r="G678" t="s">
        <v>11</v>
      </c>
      <c r="H678" t="s">
        <v>6</v>
      </c>
      <c r="I678">
        <v>20905</v>
      </c>
      <c r="J678" t="s">
        <v>11519</v>
      </c>
      <c r="K678" t="s">
        <v>79</v>
      </c>
      <c r="L678" t="s">
        <v>11351</v>
      </c>
      <c r="M678" t="s">
        <v>2046</v>
      </c>
      <c r="N678" t="s">
        <v>10654</v>
      </c>
      <c r="O678" t="s">
        <v>13535</v>
      </c>
      <c r="P678">
        <v>24282249</v>
      </c>
      <c r="Q678">
        <v>24278987</v>
      </c>
      <c r="R678" t="s">
        <v>15524</v>
      </c>
      <c r="S678">
        <v>24282249</v>
      </c>
      <c r="T678" t="s">
        <v>15429</v>
      </c>
      <c r="U678">
        <v>24289926</v>
      </c>
      <c r="V678" t="s">
        <v>32</v>
      </c>
      <c r="W678" t="s">
        <v>2062</v>
      </c>
      <c r="X678" t="s">
        <v>16692</v>
      </c>
      <c r="Y678" t="s">
        <v>7604</v>
      </c>
    </row>
    <row r="679" spans="1:25" x14ac:dyDescent="0.25">
      <c r="A679" t="s">
        <v>2962</v>
      </c>
      <c r="B679" t="s">
        <v>1690</v>
      </c>
      <c r="C679" t="s">
        <v>221</v>
      </c>
      <c r="D679" t="s">
        <v>197</v>
      </c>
      <c r="E679" t="s">
        <v>12</v>
      </c>
      <c r="F679" t="s">
        <v>35</v>
      </c>
      <c r="G679" t="s">
        <v>198</v>
      </c>
      <c r="H679" t="s">
        <v>4</v>
      </c>
      <c r="I679">
        <v>21403</v>
      </c>
      <c r="J679" t="s">
        <v>11554</v>
      </c>
      <c r="K679" t="s">
        <v>79</v>
      </c>
      <c r="L679" t="s">
        <v>199</v>
      </c>
      <c r="M679" t="s">
        <v>12987</v>
      </c>
      <c r="N679" t="s">
        <v>221</v>
      </c>
      <c r="O679" t="s">
        <v>13535</v>
      </c>
      <c r="P679">
        <v>24591100</v>
      </c>
      <c r="Q679" t="s">
        <v>15386</v>
      </c>
      <c r="R679" t="s">
        <v>14611</v>
      </c>
      <c r="S679">
        <v>41051058</v>
      </c>
      <c r="T679" t="s">
        <v>9210</v>
      </c>
      <c r="U679">
        <v>89649288</v>
      </c>
      <c r="V679" t="s">
        <v>32</v>
      </c>
      <c r="W679" t="s">
        <v>1965</v>
      </c>
      <c r="X679" t="s">
        <v>16693</v>
      </c>
      <c r="Y679" t="s">
        <v>221</v>
      </c>
    </row>
    <row r="680" spans="1:25" x14ac:dyDescent="0.25">
      <c r="A680" t="s">
        <v>2121</v>
      </c>
      <c r="B680" t="s">
        <v>1720</v>
      </c>
      <c r="C680" t="s">
        <v>41</v>
      </c>
      <c r="D680" t="s">
        <v>79</v>
      </c>
      <c r="E680" t="s">
        <v>10</v>
      </c>
      <c r="F680" t="s">
        <v>35</v>
      </c>
      <c r="G680" t="s">
        <v>6</v>
      </c>
      <c r="H680" t="s">
        <v>7</v>
      </c>
      <c r="I680">
        <v>20506</v>
      </c>
      <c r="J680" t="s">
        <v>12769</v>
      </c>
      <c r="K680" t="s">
        <v>79</v>
      </c>
      <c r="L680" t="s">
        <v>10522</v>
      </c>
      <c r="M680" t="s">
        <v>33</v>
      </c>
      <c r="N680" t="s">
        <v>41</v>
      </c>
      <c r="O680" t="s">
        <v>13535</v>
      </c>
      <c r="P680">
        <v>24468845</v>
      </c>
      <c r="Q680">
        <v>24463137</v>
      </c>
      <c r="R680" t="s">
        <v>9894</v>
      </c>
      <c r="S680">
        <v>47041103</v>
      </c>
      <c r="T680" t="s">
        <v>14440</v>
      </c>
      <c r="U680">
        <v>24465922</v>
      </c>
      <c r="V680" t="s">
        <v>32</v>
      </c>
      <c r="W680" t="s">
        <v>1887</v>
      </c>
      <c r="X680" t="s">
        <v>16694</v>
      </c>
      <c r="Y680" t="s">
        <v>41</v>
      </c>
    </row>
    <row r="681" spans="1:25" x14ac:dyDescent="0.25">
      <c r="A681" t="s">
        <v>5728</v>
      </c>
      <c r="B681" t="s">
        <v>1755</v>
      </c>
      <c r="C681" t="s">
        <v>5729</v>
      </c>
      <c r="D681" t="s">
        <v>125</v>
      </c>
      <c r="E681" t="s">
        <v>2</v>
      </c>
      <c r="F681" t="s">
        <v>124</v>
      </c>
      <c r="G681" t="s">
        <v>2</v>
      </c>
      <c r="H681" t="s">
        <v>10</v>
      </c>
      <c r="I681">
        <v>60108</v>
      </c>
      <c r="J681" t="s">
        <v>11602</v>
      </c>
      <c r="K681" t="s">
        <v>125</v>
      </c>
      <c r="L681" t="s">
        <v>125</v>
      </c>
      <c r="M681" t="s">
        <v>10589</v>
      </c>
      <c r="N681" t="s">
        <v>10655</v>
      </c>
      <c r="O681" t="s">
        <v>13535</v>
      </c>
      <c r="P681">
        <v>26632707</v>
      </c>
      <c r="Q681" t="s">
        <v>15386</v>
      </c>
      <c r="R681" t="s">
        <v>13888</v>
      </c>
      <c r="S681">
        <v>89702694</v>
      </c>
      <c r="T681" t="s">
        <v>14545</v>
      </c>
      <c r="U681">
        <v>26639730</v>
      </c>
      <c r="V681" t="s">
        <v>32</v>
      </c>
      <c r="W681" t="s">
        <v>6771</v>
      </c>
      <c r="X681" t="s">
        <v>16695</v>
      </c>
      <c r="Y681" t="s">
        <v>5729</v>
      </c>
    </row>
    <row r="682" spans="1:25" x14ac:dyDescent="0.25">
      <c r="A682" t="s">
        <v>45</v>
      </c>
      <c r="B682" t="s">
        <v>49</v>
      </c>
      <c r="C682" t="s">
        <v>46</v>
      </c>
      <c r="D682" t="s">
        <v>47</v>
      </c>
      <c r="E682" t="s">
        <v>3</v>
      </c>
      <c r="F682" t="s">
        <v>32</v>
      </c>
      <c r="G682" t="s">
        <v>4</v>
      </c>
      <c r="H682" t="s">
        <v>17</v>
      </c>
      <c r="I682">
        <v>10313</v>
      </c>
      <c r="J682" t="s">
        <v>12635</v>
      </c>
      <c r="K682" t="s">
        <v>33</v>
      </c>
      <c r="L682" t="s">
        <v>47</v>
      </c>
      <c r="M682" t="s">
        <v>48</v>
      </c>
      <c r="N682" t="s">
        <v>46</v>
      </c>
      <c r="O682" t="s">
        <v>13535</v>
      </c>
      <c r="P682">
        <v>47088826</v>
      </c>
      <c r="Q682" t="s">
        <v>15386</v>
      </c>
      <c r="R682" t="s">
        <v>14612</v>
      </c>
      <c r="S682">
        <v>60078067</v>
      </c>
      <c r="T682" t="s">
        <v>15398</v>
      </c>
      <c r="U682">
        <v>22700885</v>
      </c>
      <c r="V682" t="s">
        <v>32</v>
      </c>
      <c r="W682" t="s">
        <v>44</v>
      </c>
      <c r="X682" t="s">
        <v>16696</v>
      </c>
      <c r="Y682" t="s">
        <v>46</v>
      </c>
    </row>
    <row r="683" spans="1:25" x14ac:dyDescent="0.25">
      <c r="A683" t="s">
        <v>6225</v>
      </c>
      <c r="B683" t="s">
        <v>2263</v>
      </c>
      <c r="C683" t="s">
        <v>6414</v>
      </c>
      <c r="D683" t="s">
        <v>47</v>
      </c>
      <c r="E683" t="s">
        <v>3</v>
      </c>
      <c r="F683" t="s">
        <v>32</v>
      </c>
      <c r="G683" t="s">
        <v>4</v>
      </c>
      <c r="H683" t="s">
        <v>3</v>
      </c>
      <c r="I683">
        <v>10302</v>
      </c>
      <c r="J683" t="s">
        <v>12620</v>
      </c>
      <c r="K683" t="s">
        <v>33</v>
      </c>
      <c r="L683" t="s">
        <v>47</v>
      </c>
      <c r="M683" t="s">
        <v>51</v>
      </c>
      <c r="N683" t="s">
        <v>9197</v>
      </c>
      <c r="O683" t="s">
        <v>13535</v>
      </c>
      <c r="P683">
        <v>22705124</v>
      </c>
      <c r="Q683">
        <v>22705124</v>
      </c>
      <c r="R683" t="s">
        <v>13439</v>
      </c>
      <c r="S683">
        <v>22707124</v>
      </c>
      <c r="T683" t="s">
        <v>15398</v>
      </c>
      <c r="U683">
        <v>22700885</v>
      </c>
      <c r="V683" t="s">
        <v>35</v>
      </c>
      <c r="W683" t="s">
        <v>12230</v>
      </c>
    </row>
    <row r="684" spans="1:25" x14ac:dyDescent="0.25">
      <c r="A684" t="s">
        <v>298</v>
      </c>
      <c r="B684" t="s">
        <v>299</v>
      </c>
      <c r="C684" t="s">
        <v>9042</v>
      </c>
      <c r="D684" t="s">
        <v>9003</v>
      </c>
      <c r="E684" t="s">
        <v>4</v>
      </c>
      <c r="F684" t="s">
        <v>32</v>
      </c>
      <c r="G684" t="s">
        <v>3</v>
      </c>
      <c r="H684" t="s">
        <v>3</v>
      </c>
      <c r="I684">
        <v>10202</v>
      </c>
      <c r="J684" t="s">
        <v>12616</v>
      </c>
      <c r="K684" t="s">
        <v>33</v>
      </c>
      <c r="L684" t="s">
        <v>11293</v>
      </c>
      <c r="M684" t="s">
        <v>221</v>
      </c>
      <c r="N684" t="s">
        <v>4435</v>
      </c>
      <c r="O684" t="s">
        <v>13535</v>
      </c>
      <c r="P684">
        <v>22882267</v>
      </c>
      <c r="Q684">
        <v>22882267</v>
      </c>
      <c r="R684" t="s">
        <v>14613</v>
      </c>
      <c r="S684">
        <v>62111444</v>
      </c>
      <c r="T684" t="s">
        <v>13149</v>
      </c>
      <c r="U684">
        <v>22880616</v>
      </c>
      <c r="V684" t="s">
        <v>32</v>
      </c>
      <c r="W684" t="s">
        <v>223</v>
      </c>
      <c r="X684" t="s">
        <v>16697</v>
      </c>
      <c r="Y684" t="s">
        <v>9042</v>
      </c>
    </row>
    <row r="685" spans="1:25" x14ac:dyDescent="0.25">
      <c r="A685" t="s">
        <v>4722</v>
      </c>
      <c r="B685" t="s">
        <v>2275</v>
      </c>
      <c r="C685" t="s">
        <v>6772</v>
      </c>
      <c r="D685" t="s">
        <v>1235</v>
      </c>
      <c r="E685" t="s">
        <v>3</v>
      </c>
      <c r="F685" t="s">
        <v>124</v>
      </c>
      <c r="G685" t="s">
        <v>7</v>
      </c>
      <c r="H685" t="s">
        <v>2</v>
      </c>
      <c r="I685">
        <v>60601</v>
      </c>
      <c r="J685" t="s">
        <v>15488</v>
      </c>
      <c r="K685" t="s">
        <v>125</v>
      </c>
      <c r="L685" t="s">
        <v>12841</v>
      </c>
      <c r="M685" t="s">
        <v>12841</v>
      </c>
      <c r="N685" t="s">
        <v>6772</v>
      </c>
      <c r="O685" t="s">
        <v>13535</v>
      </c>
      <c r="P685">
        <v>22005091</v>
      </c>
      <c r="Q685" t="s">
        <v>15386</v>
      </c>
      <c r="R685" t="s">
        <v>14882</v>
      </c>
      <c r="S685">
        <v>83941961</v>
      </c>
      <c r="T685" t="s">
        <v>11853</v>
      </c>
      <c r="U685">
        <v>87903430</v>
      </c>
      <c r="V685" t="s">
        <v>32</v>
      </c>
      <c r="W685" t="s">
        <v>1335</v>
      </c>
      <c r="X685" t="s">
        <v>16698</v>
      </c>
      <c r="Y685" t="s">
        <v>6772</v>
      </c>
    </row>
    <row r="686" spans="1:25" x14ac:dyDescent="0.25">
      <c r="A686" t="s">
        <v>5770</v>
      </c>
      <c r="B686" t="s">
        <v>2283</v>
      </c>
      <c r="C686" t="s">
        <v>5771</v>
      </c>
      <c r="D686" t="s">
        <v>9003</v>
      </c>
      <c r="E686" t="s">
        <v>3</v>
      </c>
      <c r="F686" t="s">
        <v>32</v>
      </c>
      <c r="G686" t="s">
        <v>2</v>
      </c>
      <c r="H686" t="s">
        <v>11</v>
      </c>
      <c r="I686">
        <v>10109</v>
      </c>
      <c r="J686" t="s">
        <v>12611</v>
      </c>
      <c r="K686" t="s">
        <v>33</v>
      </c>
      <c r="L686" t="s">
        <v>33</v>
      </c>
      <c r="M686" t="s">
        <v>193</v>
      </c>
      <c r="N686" t="s">
        <v>5771</v>
      </c>
      <c r="O686" t="s">
        <v>13535</v>
      </c>
      <c r="P686">
        <v>22130265</v>
      </c>
      <c r="Q686">
        <v>22130265</v>
      </c>
      <c r="R686" t="s">
        <v>13878</v>
      </c>
      <c r="S686">
        <v>22130265</v>
      </c>
      <c r="T686" t="s">
        <v>14396</v>
      </c>
      <c r="U686">
        <v>22914901</v>
      </c>
      <c r="V686" t="s">
        <v>32</v>
      </c>
      <c r="W686" t="s">
        <v>6773</v>
      </c>
      <c r="X686" t="s">
        <v>16699</v>
      </c>
      <c r="Y686" t="s">
        <v>5771</v>
      </c>
    </row>
    <row r="687" spans="1:25" x14ac:dyDescent="0.25">
      <c r="A687" t="s">
        <v>5354</v>
      </c>
      <c r="B687" t="s">
        <v>2286</v>
      </c>
      <c r="C687" t="s">
        <v>5355</v>
      </c>
      <c r="D687" t="s">
        <v>82</v>
      </c>
      <c r="E687" t="s">
        <v>7</v>
      </c>
      <c r="F687" t="s">
        <v>83</v>
      </c>
      <c r="G687" t="s">
        <v>4</v>
      </c>
      <c r="H687" t="s">
        <v>5</v>
      </c>
      <c r="I687">
        <v>70304</v>
      </c>
      <c r="J687" t="s">
        <v>11548</v>
      </c>
      <c r="K687" t="s">
        <v>82</v>
      </c>
      <c r="L687" t="s">
        <v>12861</v>
      </c>
      <c r="M687" t="s">
        <v>5351</v>
      </c>
      <c r="N687" t="s">
        <v>10657</v>
      </c>
      <c r="O687" t="s">
        <v>13535</v>
      </c>
      <c r="P687">
        <v>86896102</v>
      </c>
      <c r="Q687" t="s">
        <v>15386</v>
      </c>
      <c r="R687" t="s">
        <v>12437</v>
      </c>
      <c r="S687">
        <v>88348651</v>
      </c>
      <c r="T687" t="s">
        <v>14614</v>
      </c>
      <c r="U687">
        <v>27654219</v>
      </c>
      <c r="V687" t="s">
        <v>32</v>
      </c>
      <c r="W687" t="s">
        <v>6644</v>
      </c>
      <c r="X687" t="s">
        <v>16700</v>
      </c>
      <c r="Y687" t="s">
        <v>5355</v>
      </c>
    </row>
    <row r="688" spans="1:25" x14ac:dyDescent="0.25">
      <c r="A688" t="s">
        <v>5231</v>
      </c>
      <c r="B688" t="s">
        <v>2291</v>
      </c>
      <c r="C688" t="s">
        <v>5232</v>
      </c>
      <c r="D688" t="s">
        <v>82</v>
      </c>
      <c r="E688" t="s">
        <v>2</v>
      </c>
      <c r="F688" t="s">
        <v>83</v>
      </c>
      <c r="G688" t="s">
        <v>2</v>
      </c>
      <c r="H688" t="s">
        <v>2</v>
      </c>
      <c r="I688">
        <v>70101</v>
      </c>
      <c r="J688" t="s">
        <v>12606</v>
      </c>
      <c r="K688" t="s">
        <v>82</v>
      </c>
      <c r="L688" t="s">
        <v>82</v>
      </c>
      <c r="M688" t="s">
        <v>82</v>
      </c>
      <c r="N688" t="s">
        <v>10658</v>
      </c>
      <c r="O688" t="s">
        <v>13535</v>
      </c>
      <c r="P688">
        <v>27983310</v>
      </c>
      <c r="Q688" t="s">
        <v>15386</v>
      </c>
      <c r="R688" t="s">
        <v>5233</v>
      </c>
      <c r="S688">
        <v>27983310</v>
      </c>
      <c r="T688" t="s">
        <v>14572</v>
      </c>
      <c r="U688">
        <v>22017169</v>
      </c>
      <c r="V688" t="s">
        <v>32</v>
      </c>
      <c r="W688" t="s">
        <v>6627</v>
      </c>
      <c r="X688" t="s">
        <v>16701</v>
      </c>
      <c r="Y688" t="s">
        <v>5232</v>
      </c>
    </row>
    <row r="689" spans="1:25" x14ac:dyDescent="0.25">
      <c r="A689" t="s">
        <v>5326</v>
      </c>
      <c r="B689" t="s">
        <v>2294</v>
      </c>
      <c r="C689" t="s">
        <v>5327</v>
      </c>
      <c r="D689" t="s">
        <v>82</v>
      </c>
      <c r="E689" t="s">
        <v>5</v>
      </c>
      <c r="F689" t="s">
        <v>83</v>
      </c>
      <c r="G689" t="s">
        <v>4</v>
      </c>
      <c r="H689" t="s">
        <v>3</v>
      </c>
      <c r="I689">
        <v>70302</v>
      </c>
      <c r="J689" t="s">
        <v>11447</v>
      </c>
      <c r="K689" t="s">
        <v>82</v>
      </c>
      <c r="L689" t="s">
        <v>12861</v>
      </c>
      <c r="M689" t="s">
        <v>1201</v>
      </c>
      <c r="N689" t="s">
        <v>197</v>
      </c>
      <c r="O689" t="s">
        <v>13535</v>
      </c>
      <c r="P689">
        <v>89289191</v>
      </c>
      <c r="Q689">
        <v>27685436</v>
      </c>
      <c r="R689" t="s">
        <v>7527</v>
      </c>
      <c r="S689">
        <v>85585625</v>
      </c>
      <c r="T689" t="s">
        <v>14413</v>
      </c>
      <c r="U689">
        <v>27685436</v>
      </c>
      <c r="V689" t="s">
        <v>32</v>
      </c>
      <c r="W689" t="s">
        <v>6639</v>
      </c>
      <c r="X689" t="s">
        <v>16702</v>
      </c>
      <c r="Y689" t="s">
        <v>5327</v>
      </c>
    </row>
    <row r="690" spans="1:25" x14ac:dyDescent="0.25">
      <c r="A690" t="s">
        <v>5427</v>
      </c>
      <c r="B690" t="s">
        <v>2302</v>
      </c>
      <c r="C690" t="s">
        <v>5428</v>
      </c>
      <c r="D690" t="s">
        <v>82</v>
      </c>
      <c r="E690" t="s">
        <v>11</v>
      </c>
      <c r="F690" t="s">
        <v>83</v>
      </c>
      <c r="G690" t="s">
        <v>6</v>
      </c>
      <c r="H690" t="s">
        <v>3</v>
      </c>
      <c r="I690">
        <v>70502</v>
      </c>
      <c r="J690" t="s">
        <v>12729</v>
      </c>
      <c r="K690" t="s">
        <v>82</v>
      </c>
      <c r="L690" t="s">
        <v>2796</v>
      </c>
      <c r="M690" t="s">
        <v>10613</v>
      </c>
      <c r="N690" t="s">
        <v>5428</v>
      </c>
      <c r="O690" t="s">
        <v>13535</v>
      </c>
      <c r="P690">
        <v>27185469</v>
      </c>
      <c r="Q690">
        <v>27185469</v>
      </c>
      <c r="R690" t="s">
        <v>12421</v>
      </c>
      <c r="S690">
        <v>27185469</v>
      </c>
      <c r="T690" t="s">
        <v>14584</v>
      </c>
      <c r="U690">
        <v>27186207</v>
      </c>
      <c r="V690" t="s">
        <v>32</v>
      </c>
      <c r="W690" t="s">
        <v>5426</v>
      </c>
      <c r="X690" t="s">
        <v>16703</v>
      </c>
      <c r="Y690" t="s">
        <v>5428</v>
      </c>
    </row>
    <row r="691" spans="1:25" x14ac:dyDescent="0.25">
      <c r="A691" t="s">
        <v>5434</v>
      </c>
      <c r="B691" t="s">
        <v>77</v>
      </c>
      <c r="C691" t="s">
        <v>5435</v>
      </c>
      <c r="D691" t="s">
        <v>82</v>
      </c>
      <c r="E691" t="s">
        <v>11</v>
      </c>
      <c r="F691" t="s">
        <v>83</v>
      </c>
      <c r="G691" t="s">
        <v>6</v>
      </c>
      <c r="H691" t="s">
        <v>4</v>
      </c>
      <c r="I691">
        <v>70503</v>
      </c>
      <c r="J691" t="s">
        <v>11505</v>
      </c>
      <c r="K691" t="s">
        <v>82</v>
      </c>
      <c r="L691" t="s">
        <v>2796</v>
      </c>
      <c r="M691" t="s">
        <v>12983</v>
      </c>
      <c r="N691" t="s">
        <v>5435</v>
      </c>
      <c r="O691" t="s">
        <v>13535</v>
      </c>
      <c r="P691">
        <v>22001842</v>
      </c>
      <c r="Q691">
        <v>27978478</v>
      </c>
      <c r="R691" t="s">
        <v>12427</v>
      </c>
      <c r="S691">
        <v>27978478</v>
      </c>
      <c r="T691" t="s">
        <v>14584</v>
      </c>
      <c r="U691">
        <v>83295874</v>
      </c>
      <c r="V691" t="s">
        <v>32</v>
      </c>
      <c r="W691" t="s">
        <v>4523</v>
      </c>
      <c r="X691" t="s">
        <v>16704</v>
      </c>
      <c r="Y691" t="s">
        <v>5435</v>
      </c>
    </row>
    <row r="692" spans="1:25" x14ac:dyDescent="0.25">
      <c r="A692" t="s">
        <v>5056</v>
      </c>
      <c r="B692" t="s">
        <v>2307</v>
      </c>
      <c r="C692" t="s">
        <v>470</v>
      </c>
      <c r="D692" t="s">
        <v>123</v>
      </c>
      <c r="E692" t="s">
        <v>8</v>
      </c>
      <c r="F692" t="s">
        <v>124</v>
      </c>
      <c r="G692" t="s">
        <v>10</v>
      </c>
      <c r="H692" t="s">
        <v>4</v>
      </c>
      <c r="I692">
        <v>60803</v>
      </c>
      <c r="J692" t="s">
        <v>14370</v>
      </c>
      <c r="K692" t="s">
        <v>125</v>
      </c>
      <c r="L692" t="s">
        <v>12955</v>
      </c>
      <c r="M692" t="s">
        <v>12956</v>
      </c>
      <c r="N692" t="s">
        <v>470</v>
      </c>
      <c r="O692" t="s">
        <v>13535</v>
      </c>
      <c r="P692">
        <v>27340233</v>
      </c>
      <c r="Q692">
        <v>27340233</v>
      </c>
      <c r="R692" t="s">
        <v>14615</v>
      </c>
      <c r="S692">
        <v>27340120</v>
      </c>
      <c r="T692" t="s">
        <v>14566</v>
      </c>
      <c r="U692">
        <v>27340120</v>
      </c>
      <c r="V692" t="s">
        <v>32</v>
      </c>
      <c r="W692" t="s">
        <v>6774</v>
      </c>
      <c r="X692" t="s">
        <v>16705</v>
      </c>
      <c r="Y692" t="s">
        <v>470</v>
      </c>
    </row>
    <row r="693" spans="1:25" x14ac:dyDescent="0.25">
      <c r="A693" t="s">
        <v>5565</v>
      </c>
      <c r="B693" t="s">
        <v>261</v>
      </c>
      <c r="C693" t="s">
        <v>69</v>
      </c>
      <c r="D693" t="s">
        <v>3000</v>
      </c>
      <c r="E693" t="s">
        <v>4</v>
      </c>
      <c r="F693" t="s">
        <v>83</v>
      </c>
      <c r="G693" t="s">
        <v>3</v>
      </c>
      <c r="H693" t="s">
        <v>6</v>
      </c>
      <c r="I693">
        <v>70205</v>
      </c>
      <c r="J693" t="s">
        <v>12809</v>
      </c>
      <c r="K693" t="s">
        <v>82</v>
      </c>
      <c r="L693" t="s">
        <v>3001</v>
      </c>
      <c r="M693" t="s">
        <v>10617</v>
      </c>
      <c r="N693" t="s">
        <v>69</v>
      </c>
      <c r="O693" t="s">
        <v>13535</v>
      </c>
      <c r="P693">
        <v>84810761</v>
      </c>
      <c r="Q693" t="s">
        <v>15386</v>
      </c>
      <c r="R693" t="s">
        <v>6435</v>
      </c>
      <c r="S693">
        <v>84810761</v>
      </c>
      <c r="T693" t="s">
        <v>14589</v>
      </c>
      <c r="U693">
        <v>21007274</v>
      </c>
      <c r="V693" t="s">
        <v>32</v>
      </c>
      <c r="W693" t="s">
        <v>6775</v>
      </c>
      <c r="X693" t="s">
        <v>16706</v>
      </c>
      <c r="Y693" t="s">
        <v>69</v>
      </c>
    </row>
    <row r="694" spans="1:25" x14ac:dyDescent="0.25">
      <c r="A694" t="s">
        <v>5544</v>
      </c>
      <c r="B694" t="s">
        <v>586</v>
      </c>
      <c r="C694" t="s">
        <v>3719</v>
      </c>
      <c r="D694" t="s">
        <v>3000</v>
      </c>
      <c r="E694" t="s">
        <v>4</v>
      </c>
      <c r="F694" t="s">
        <v>83</v>
      </c>
      <c r="G694" t="s">
        <v>3</v>
      </c>
      <c r="H694" t="s">
        <v>4</v>
      </c>
      <c r="I694">
        <v>70203</v>
      </c>
      <c r="J694" t="s">
        <v>14372</v>
      </c>
      <c r="K694" t="s">
        <v>82</v>
      </c>
      <c r="L694" t="s">
        <v>3001</v>
      </c>
      <c r="M694" t="s">
        <v>12967</v>
      </c>
      <c r="N694" t="s">
        <v>3719</v>
      </c>
      <c r="O694" t="s">
        <v>13535</v>
      </c>
      <c r="P694">
        <v>27676044</v>
      </c>
      <c r="Q694">
        <v>44092744</v>
      </c>
      <c r="R694" t="s">
        <v>7532</v>
      </c>
      <c r="S694">
        <v>89959659</v>
      </c>
      <c r="T694" t="s">
        <v>14589</v>
      </c>
      <c r="U694">
        <v>21007274</v>
      </c>
      <c r="V694" t="s">
        <v>32</v>
      </c>
      <c r="W694" t="s">
        <v>897</v>
      </c>
      <c r="X694" t="s">
        <v>16707</v>
      </c>
      <c r="Y694" t="s">
        <v>3719</v>
      </c>
    </row>
    <row r="695" spans="1:25" x14ac:dyDescent="0.25">
      <c r="A695" t="s">
        <v>4430</v>
      </c>
      <c r="B695" t="s">
        <v>2314</v>
      </c>
      <c r="C695" t="s">
        <v>4431</v>
      </c>
      <c r="D695" t="s">
        <v>1609</v>
      </c>
      <c r="E695" t="s">
        <v>2</v>
      </c>
      <c r="F695" t="s">
        <v>208</v>
      </c>
      <c r="G695" t="s">
        <v>7</v>
      </c>
      <c r="H695" t="s">
        <v>2</v>
      </c>
      <c r="I695">
        <v>50601</v>
      </c>
      <c r="J695" t="s">
        <v>11424</v>
      </c>
      <c r="K695" t="s">
        <v>209</v>
      </c>
      <c r="L695" t="s">
        <v>1609</v>
      </c>
      <c r="M695" t="s">
        <v>1609</v>
      </c>
      <c r="N695" t="s">
        <v>10659</v>
      </c>
      <c r="O695" t="s">
        <v>13535</v>
      </c>
      <c r="P695" t="s">
        <v>15386</v>
      </c>
      <c r="Q695" t="s">
        <v>15386</v>
      </c>
      <c r="R695" t="s">
        <v>15525</v>
      </c>
      <c r="S695">
        <v>83430658</v>
      </c>
      <c r="T695" t="s">
        <v>14540</v>
      </c>
      <c r="U695">
        <v>26692611</v>
      </c>
      <c r="V695" t="s">
        <v>32</v>
      </c>
      <c r="W695" t="s">
        <v>2990</v>
      </c>
      <c r="X695" t="s">
        <v>16708</v>
      </c>
      <c r="Y695" t="s">
        <v>4431</v>
      </c>
    </row>
    <row r="696" spans="1:25" x14ac:dyDescent="0.25">
      <c r="A696" t="s">
        <v>5590</v>
      </c>
      <c r="B696" t="s">
        <v>603</v>
      </c>
      <c r="C696" t="s">
        <v>12990</v>
      </c>
      <c r="D696" t="s">
        <v>3000</v>
      </c>
      <c r="E696" t="s">
        <v>5</v>
      </c>
      <c r="F696" t="s">
        <v>83</v>
      </c>
      <c r="G696" t="s">
        <v>7</v>
      </c>
      <c r="H696" t="s">
        <v>2</v>
      </c>
      <c r="I696">
        <v>70601</v>
      </c>
      <c r="J696" t="s">
        <v>12650</v>
      </c>
      <c r="K696" t="s">
        <v>82</v>
      </c>
      <c r="L696" t="s">
        <v>2140</v>
      </c>
      <c r="M696" t="s">
        <v>2140</v>
      </c>
      <c r="N696" t="s">
        <v>10660</v>
      </c>
      <c r="O696" t="s">
        <v>13535</v>
      </c>
      <c r="P696">
        <v>27165428</v>
      </c>
      <c r="Q696" t="s">
        <v>15386</v>
      </c>
      <c r="R696" t="s">
        <v>12456</v>
      </c>
      <c r="S696">
        <v>89520105</v>
      </c>
      <c r="T696" t="s">
        <v>14591</v>
      </c>
      <c r="U696">
        <v>27165048</v>
      </c>
      <c r="V696" t="s">
        <v>32</v>
      </c>
      <c r="W696" t="s">
        <v>4335</v>
      </c>
      <c r="X696" t="s">
        <v>16709</v>
      </c>
      <c r="Y696" t="s">
        <v>12990</v>
      </c>
    </row>
    <row r="697" spans="1:25" x14ac:dyDescent="0.25">
      <c r="A697" t="s">
        <v>5601</v>
      </c>
      <c r="B697" t="s">
        <v>2318</v>
      </c>
      <c r="C697" t="s">
        <v>69</v>
      </c>
      <c r="D697" t="s">
        <v>3000</v>
      </c>
      <c r="E697" t="s">
        <v>8</v>
      </c>
      <c r="F697" t="s">
        <v>83</v>
      </c>
      <c r="G697" t="s">
        <v>7</v>
      </c>
      <c r="H697" t="s">
        <v>5</v>
      </c>
      <c r="I697">
        <v>70604</v>
      </c>
      <c r="J697" t="s">
        <v>12797</v>
      </c>
      <c r="K697" t="s">
        <v>82</v>
      </c>
      <c r="L697" t="s">
        <v>2140</v>
      </c>
      <c r="M697" t="s">
        <v>12970</v>
      </c>
      <c r="N697" t="s">
        <v>69</v>
      </c>
      <c r="O697" t="s">
        <v>13535</v>
      </c>
      <c r="P697">
        <v>27620744</v>
      </c>
      <c r="Q697" t="s">
        <v>15386</v>
      </c>
      <c r="R697" t="s">
        <v>11952</v>
      </c>
      <c r="S697">
        <v>88781331</v>
      </c>
      <c r="T697" t="s">
        <v>15503</v>
      </c>
      <c r="U697">
        <v>89357825</v>
      </c>
      <c r="V697" t="s">
        <v>32</v>
      </c>
      <c r="W697" t="s">
        <v>5600</v>
      </c>
      <c r="X697" t="s">
        <v>16710</v>
      </c>
      <c r="Y697" t="s">
        <v>69</v>
      </c>
    </row>
    <row r="698" spans="1:25" x14ac:dyDescent="0.25">
      <c r="A698" t="s">
        <v>5628</v>
      </c>
      <c r="B698" t="s">
        <v>2321</v>
      </c>
      <c r="C698" t="s">
        <v>186</v>
      </c>
      <c r="D698" t="s">
        <v>3000</v>
      </c>
      <c r="E698" t="s">
        <v>6</v>
      </c>
      <c r="F698" t="s">
        <v>83</v>
      </c>
      <c r="G698" t="s">
        <v>7</v>
      </c>
      <c r="H698" t="s">
        <v>6</v>
      </c>
      <c r="I698">
        <v>70605</v>
      </c>
      <c r="J698" t="s">
        <v>12814</v>
      </c>
      <c r="K698" t="s">
        <v>82</v>
      </c>
      <c r="L698" t="s">
        <v>2140</v>
      </c>
      <c r="M698" t="s">
        <v>12985</v>
      </c>
      <c r="N698" t="s">
        <v>186</v>
      </c>
      <c r="O698" t="s">
        <v>13535</v>
      </c>
      <c r="P698">
        <v>22001396</v>
      </c>
      <c r="Q698" t="s">
        <v>15386</v>
      </c>
      <c r="R698" t="s">
        <v>14724</v>
      </c>
      <c r="S698">
        <v>89778825</v>
      </c>
      <c r="T698" t="s">
        <v>15504</v>
      </c>
      <c r="U698" t="s">
        <v>15386</v>
      </c>
      <c r="V698" t="s">
        <v>32</v>
      </c>
      <c r="W698" t="s">
        <v>6776</v>
      </c>
      <c r="X698" t="s">
        <v>16711</v>
      </c>
      <c r="Y698" t="s">
        <v>186</v>
      </c>
    </row>
    <row r="699" spans="1:25" x14ac:dyDescent="0.25">
      <c r="A699" t="s">
        <v>4720</v>
      </c>
      <c r="B699" t="s">
        <v>2324</v>
      </c>
      <c r="C699" t="s">
        <v>4721</v>
      </c>
      <c r="D699" t="s">
        <v>1235</v>
      </c>
      <c r="E699" t="s">
        <v>2</v>
      </c>
      <c r="F699" t="s">
        <v>124</v>
      </c>
      <c r="G699" t="s">
        <v>7</v>
      </c>
      <c r="H699" t="s">
        <v>2</v>
      </c>
      <c r="I699">
        <v>60601</v>
      </c>
      <c r="J699" t="s">
        <v>15488</v>
      </c>
      <c r="K699" t="s">
        <v>125</v>
      </c>
      <c r="L699" t="s">
        <v>12841</v>
      </c>
      <c r="M699" t="s">
        <v>12841</v>
      </c>
      <c r="N699" t="s">
        <v>4721</v>
      </c>
      <c r="O699" t="s">
        <v>13535</v>
      </c>
      <c r="P699">
        <v>27774042</v>
      </c>
      <c r="Q699">
        <v>27774042</v>
      </c>
      <c r="R699" t="s">
        <v>8704</v>
      </c>
      <c r="S699">
        <v>27774042</v>
      </c>
      <c r="T699" t="s">
        <v>14386</v>
      </c>
      <c r="U699">
        <v>27740318</v>
      </c>
      <c r="V699" t="s">
        <v>32</v>
      </c>
      <c r="W699" t="s">
        <v>1432</v>
      </c>
      <c r="X699" t="s">
        <v>16712</v>
      </c>
      <c r="Y699" t="s">
        <v>4721</v>
      </c>
    </row>
    <row r="700" spans="1:25" x14ac:dyDescent="0.25">
      <c r="A700" t="s">
        <v>1792</v>
      </c>
      <c r="B700" t="s">
        <v>1794</v>
      </c>
      <c r="C700" t="s">
        <v>1793</v>
      </c>
      <c r="D700" t="s">
        <v>79</v>
      </c>
      <c r="E700" t="s">
        <v>2</v>
      </c>
      <c r="F700" t="s">
        <v>35</v>
      </c>
      <c r="G700" t="s">
        <v>2</v>
      </c>
      <c r="H700" t="s">
        <v>2</v>
      </c>
      <c r="I700">
        <v>20101</v>
      </c>
      <c r="J700" t="s">
        <v>11400</v>
      </c>
      <c r="K700" t="s">
        <v>79</v>
      </c>
      <c r="L700" t="s">
        <v>79</v>
      </c>
      <c r="M700" t="s">
        <v>79</v>
      </c>
      <c r="N700" t="s">
        <v>79</v>
      </c>
      <c r="O700" t="s">
        <v>13535</v>
      </c>
      <c r="P700">
        <v>24410891</v>
      </c>
      <c r="Q700">
        <v>24410891</v>
      </c>
      <c r="R700" t="s">
        <v>9282</v>
      </c>
      <c r="S700">
        <v>24429252</v>
      </c>
      <c r="T700" t="s">
        <v>14443</v>
      </c>
      <c r="U700">
        <v>24433490</v>
      </c>
      <c r="V700" t="s">
        <v>32</v>
      </c>
      <c r="W700" t="s">
        <v>6485</v>
      </c>
      <c r="X700" t="s">
        <v>16713</v>
      </c>
      <c r="Y700" t="s">
        <v>1793</v>
      </c>
    </row>
    <row r="701" spans="1:25" x14ac:dyDescent="0.25">
      <c r="A701" t="s">
        <v>1835</v>
      </c>
      <c r="B701" t="s">
        <v>1837</v>
      </c>
      <c r="C701" t="s">
        <v>1836</v>
      </c>
      <c r="D701" t="s">
        <v>79</v>
      </c>
      <c r="E701" t="s">
        <v>4</v>
      </c>
      <c r="F701" t="s">
        <v>35</v>
      </c>
      <c r="G701" t="s">
        <v>2</v>
      </c>
      <c r="H701" t="s">
        <v>7</v>
      </c>
      <c r="I701">
        <v>20106</v>
      </c>
      <c r="J701" t="s">
        <v>11467</v>
      </c>
      <c r="K701" t="s">
        <v>79</v>
      </c>
      <c r="L701" t="s">
        <v>79</v>
      </c>
      <c r="M701" t="s">
        <v>239</v>
      </c>
      <c r="N701" t="s">
        <v>10508</v>
      </c>
      <c r="O701" t="s">
        <v>13535</v>
      </c>
      <c r="P701">
        <v>24403972</v>
      </c>
      <c r="Q701" t="s">
        <v>15386</v>
      </c>
      <c r="R701" t="s">
        <v>9895</v>
      </c>
      <c r="S701">
        <v>24403972</v>
      </c>
      <c r="T701" t="s">
        <v>14438</v>
      </c>
      <c r="U701">
        <v>24303339</v>
      </c>
      <c r="V701" t="s">
        <v>32</v>
      </c>
      <c r="W701" t="s">
        <v>1834</v>
      </c>
      <c r="X701" t="s">
        <v>16714</v>
      </c>
      <c r="Y701" t="s">
        <v>1836</v>
      </c>
    </row>
    <row r="702" spans="1:25" x14ac:dyDescent="0.25">
      <c r="A702" t="s">
        <v>5779</v>
      </c>
      <c r="B702" t="s">
        <v>2277</v>
      </c>
      <c r="C702" t="s">
        <v>2689</v>
      </c>
      <c r="D702" t="s">
        <v>79</v>
      </c>
      <c r="E702" t="s">
        <v>5</v>
      </c>
      <c r="F702" t="s">
        <v>35</v>
      </c>
      <c r="G702" t="s">
        <v>2</v>
      </c>
      <c r="H702" t="s">
        <v>6</v>
      </c>
      <c r="I702">
        <v>20105</v>
      </c>
      <c r="J702" t="s">
        <v>12744</v>
      </c>
      <c r="K702" t="s">
        <v>79</v>
      </c>
      <c r="L702" t="s">
        <v>79</v>
      </c>
      <c r="M702" t="s">
        <v>1857</v>
      </c>
      <c r="N702" t="s">
        <v>2689</v>
      </c>
      <c r="O702" t="s">
        <v>13535</v>
      </c>
      <c r="P702">
        <v>24390644</v>
      </c>
      <c r="Q702">
        <v>24390644</v>
      </c>
      <c r="R702" t="s">
        <v>10662</v>
      </c>
      <c r="S702">
        <v>88774314</v>
      </c>
      <c r="T702" t="s">
        <v>7725</v>
      </c>
      <c r="U702">
        <v>83851010</v>
      </c>
      <c r="V702" t="s">
        <v>32</v>
      </c>
      <c r="W702" t="s">
        <v>6777</v>
      </c>
      <c r="X702" t="s">
        <v>16715</v>
      </c>
      <c r="Y702" t="s">
        <v>2689</v>
      </c>
    </row>
    <row r="703" spans="1:25" x14ac:dyDescent="0.25">
      <c r="A703" t="s">
        <v>5162</v>
      </c>
      <c r="B703" t="s">
        <v>2034</v>
      </c>
      <c r="C703" t="s">
        <v>5099</v>
      </c>
      <c r="D703" t="s">
        <v>123</v>
      </c>
      <c r="E703" t="s">
        <v>15</v>
      </c>
      <c r="F703" t="s">
        <v>124</v>
      </c>
      <c r="G703" t="s">
        <v>12</v>
      </c>
      <c r="H703" t="s">
        <v>5</v>
      </c>
      <c r="I703">
        <v>61004</v>
      </c>
      <c r="J703" t="s">
        <v>11573</v>
      </c>
      <c r="K703" t="s">
        <v>125</v>
      </c>
      <c r="L703" t="s">
        <v>12957</v>
      </c>
      <c r="M703" t="s">
        <v>5099</v>
      </c>
      <c r="N703" t="s">
        <v>5099</v>
      </c>
      <c r="O703" t="s">
        <v>13535</v>
      </c>
      <c r="P703">
        <v>27801220</v>
      </c>
      <c r="Q703">
        <v>22110011</v>
      </c>
      <c r="R703" t="s">
        <v>13798</v>
      </c>
      <c r="S703">
        <v>22001101</v>
      </c>
      <c r="T703" t="s">
        <v>14571</v>
      </c>
      <c r="U703">
        <v>89771930</v>
      </c>
      <c r="V703" t="s">
        <v>32</v>
      </c>
      <c r="W703" t="s">
        <v>5161</v>
      </c>
      <c r="X703" t="s">
        <v>16716</v>
      </c>
      <c r="Y703" t="s">
        <v>5099</v>
      </c>
    </row>
    <row r="704" spans="1:25" x14ac:dyDescent="0.25">
      <c r="A704" t="s">
        <v>1978</v>
      </c>
      <c r="B704" t="s">
        <v>1980</v>
      </c>
      <c r="C704" t="s">
        <v>1979</v>
      </c>
      <c r="D704" t="s">
        <v>79</v>
      </c>
      <c r="E704" t="s">
        <v>8</v>
      </c>
      <c r="F704" t="s">
        <v>35</v>
      </c>
      <c r="G704" t="s">
        <v>10</v>
      </c>
      <c r="H704" t="s">
        <v>4</v>
      </c>
      <c r="I704">
        <v>20803</v>
      </c>
      <c r="J704" t="s">
        <v>12778</v>
      </c>
      <c r="K704" t="s">
        <v>79</v>
      </c>
      <c r="L704" t="s">
        <v>10473</v>
      </c>
      <c r="M704" t="s">
        <v>143</v>
      </c>
      <c r="N704" t="s">
        <v>1979</v>
      </c>
      <c r="O704" t="s">
        <v>13535</v>
      </c>
      <c r="P704">
        <v>24485727</v>
      </c>
      <c r="Q704">
        <v>24485727</v>
      </c>
      <c r="R704" t="s">
        <v>15526</v>
      </c>
      <c r="S704">
        <v>24485727</v>
      </c>
      <c r="T704" t="s">
        <v>9212</v>
      </c>
      <c r="U704">
        <v>24485212</v>
      </c>
      <c r="V704" t="s">
        <v>32</v>
      </c>
      <c r="W704" t="s">
        <v>153</v>
      </c>
      <c r="X704" t="s">
        <v>16717</v>
      </c>
      <c r="Y704" t="s">
        <v>1979</v>
      </c>
    </row>
    <row r="705" spans="1:25" x14ac:dyDescent="0.25">
      <c r="A705" t="s">
        <v>1174</v>
      </c>
      <c r="B705" t="s">
        <v>1176</v>
      </c>
      <c r="C705" t="s">
        <v>1175</v>
      </c>
      <c r="D705" t="s">
        <v>1044</v>
      </c>
      <c r="E705" t="s">
        <v>4</v>
      </c>
      <c r="F705" t="s">
        <v>32</v>
      </c>
      <c r="G705" t="s">
        <v>1045</v>
      </c>
      <c r="H705" t="s">
        <v>4</v>
      </c>
      <c r="I705">
        <v>11903</v>
      </c>
      <c r="J705" t="s">
        <v>12731</v>
      </c>
      <c r="K705" t="s">
        <v>33</v>
      </c>
      <c r="L705" t="s">
        <v>1044</v>
      </c>
      <c r="M705" t="s">
        <v>10490</v>
      </c>
      <c r="N705" t="s">
        <v>10664</v>
      </c>
      <c r="O705" t="s">
        <v>13535</v>
      </c>
      <c r="P705">
        <v>27704624</v>
      </c>
      <c r="Q705" t="s">
        <v>15386</v>
      </c>
      <c r="R705" t="s">
        <v>9885</v>
      </c>
      <c r="S705">
        <v>27704624</v>
      </c>
      <c r="T705" t="s">
        <v>14429</v>
      </c>
      <c r="U705">
        <v>27725128</v>
      </c>
      <c r="V705" t="s">
        <v>32</v>
      </c>
      <c r="W705" t="s">
        <v>6462</v>
      </c>
      <c r="X705" t="s">
        <v>16718</v>
      </c>
      <c r="Y705" t="s">
        <v>1175</v>
      </c>
    </row>
    <row r="706" spans="1:25" x14ac:dyDescent="0.25">
      <c r="A706" t="s">
        <v>5802</v>
      </c>
      <c r="B706" t="s">
        <v>2050</v>
      </c>
      <c r="C706" t="s">
        <v>470</v>
      </c>
      <c r="D706" t="s">
        <v>214</v>
      </c>
      <c r="E706" t="s">
        <v>7</v>
      </c>
      <c r="F706" t="s">
        <v>64</v>
      </c>
      <c r="G706" t="s">
        <v>4</v>
      </c>
      <c r="H706" t="s">
        <v>6</v>
      </c>
      <c r="I706">
        <v>30305</v>
      </c>
      <c r="J706" t="s">
        <v>12802</v>
      </c>
      <c r="K706" t="s">
        <v>214</v>
      </c>
      <c r="L706" t="s">
        <v>215</v>
      </c>
      <c r="M706" t="s">
        <v>216</v>
      </c>
      <c r="N706" t="s">
        <v>470</v>
      </c>
      <c r="O706" t="s">
        <v>13535</v>
      </c>
      <c r="P706">
        <v>22785602</v>
      </c>
      <c r="Q706" t="s">
        <v>15386</v>
      </c>
      <c r="R706" t="s">
        <v>9953</v>
      </c>
      <c r="S706">
        <v>22785602</v>
      </c>
      <c r="T706" t="s">
        <v>14499</v>
      </c>
      <c r="U706">
        <v>22792767</v>
      </c>
      <c r="V706" t="s">
        <v>32</v>
      </c>
      <c r="W706" t="s">
        <v>6778</v>
      </c>
      <c r="X706" t="s">
        <v>16719</v>
      </c>
      <c r="Y706" t="s">
        <v>470</v>
      </c>
    </row>
    <row r="707" spans="1:25" x14ac:dyDescent="0.25">
      <c r="A707" t="s">
        <v>5644</v>
      </c>
      <c r="B707" t="s">
        <v>1942</v>
      </c>
      <c r="C707" t="s">
        <v>5645</v>
      </c>
      <c r="D707" t="s">
        <v>197</v>
      </c>
      <c r="E707" t="s">
        <v>3</v>
      </c>
      <c r="F707" t="s">
        <v>35</v>
      </c>
      <c r="G707" t="s">
        <v>12</v>
      </c>
      <c r="H707" t="s">
        <v>3</v>
      </c>
      <c r="I707">
        <v>21002</v>
      </c>
      <c r="J707" t="s">
        <v>11468</v>
      </c>
      <c r="K707" t="s">
        <v>79</v>
      </c>
      <c r="L707" t="s">
        <v>197</v>
      </c>
      <c r="M707" t="s">
        <v>10533</v>
      </c>
      <c r="N707" t="s">
        <v>5645</v>
      </c>
      <c r="O707" t="s">
        <v>13535</v>
      </c>
      <c r="P707">
        <v>24755417</v>
      </c>
      <c r="Q707" t="s">
        <v>15386</v>
      </c>
      <c r="R707" t="s">
        <v>14616</v>
      </c>
      <c r="S707">
        <v>85647021</v>
      </c>
      <c r="T707" t="s">
        <v>15438</v>
      </c>
      <c r="U707">
        <v>24755008</v>
      </c>
      <c r="V707" t="s">
        <v>32</v>
      </c>
      <c r="W707" t="s">
        <v>4461</v>
      </c>
      <c r="X707" t="s">
        <v>16720</v>
      </c>
      <c r="Y707" t="s">
        <v>5645</v>
      </c>
    </row>
    <row r="708" spans="1:25" x14ac:dyDescent="0.25">
      <c r="A708" t="s">
        <v>2561</v>
      </c>
      <c r="B708" t="s">
        <v>2344</v>
      </c>
      <c r="C708" t="s">
        <v>156</v>
      </c>
      <c r="D708" t="s">
        <v>197</v>
      </c>
      <c r="E708" t="s">
        <v>198</v>
      </c>
      <c r="F708" t="s">
        <v>35</v>
      </c>
      <c r="G708" t="s">
        <v>12</v>
      </c>
      <c r="H708" t="s">
        <v>2</v>
      </c>
      <c r="I708">
        <v>21001</v>
      </c>
      <c r="J708" t="s">
        <v>11434</v>
      </c>
      <c r="K708" t="s">
        <v>79</v>
      </c>
      <c r="L708" t="s">
        <v>197</v>
      </c>
      <c r="M708" t="s">
        <v>11356</v>
      </c>
      <c r="N708" t="s">
        <v>156</v>
      </c>
      <c r="O708" t="s">
        <v>13535</v>
      </c>
      <c r="P708">
        <v>24608512</v>
      </c>
      <c r="Q708" t="s">
        <v>15386</v>
      </c>
      <c r="R708" t="s">
        <v>9213</v>
      </c>
      <c r="S708">
        <v>83552415</v>
      </c>
      <c r="T708" t="s">
        <v>14474</v>
      </c>
      <c r="U708">
        <v>24601646</v>
      </c>
      <c r="V708" t="s">
        <v>32</v>
      </c>
      <c r="W708" t="s">
        <v>818</v>
      </c>
      <c r="X708" t="s">
        <v>16721</v>
      </c>
      <c r="Y708" t="s">
        <v>156</v>
      </c>
    </row>
    <row r="709" spans="1:25" x14ac:dyDescent="0.25">
      <c r="A709" t="s">
        <v>2627</v>
      </c>
      <c r="B709" t="s">
        <v>2347</v>
      </c>
      <c r="C709" t="s">
        <v>2628</v>
      </c>
      <c r="D709" t="s">
        <v>197</v>
      </c>
      <c r="E709" t="s">
        <v>5</v>
      </c>
      <c r="F709" t="s">
        <v>35</v>
      </c>
      <c r="G709" t="s">
        <v>12</v>
      </c>
      <c r="H709" t="s">
        <v>5</v>
      </c>
      <c r="I709">
        <v>21004</v>
      </c>
      <c r="J709" t="s">
        <v>15440</v>
      </c>
      <c r="K709" t="s">
        <v>79</v>
      </c>
      <c r="L709" t="s">
        <v>197</v>
      </c>
      <c r="M709" t="s">
        <v>2587</v>
      </c>
      <c r="N709" t="s">
        <v>1018</v>
      </c>
      <c r="O709" t="s">
        <v>13535</v>
      </c>
      <c r="P709">
        <v>24732243</v>
      </c>
      <c r="Q709">
        <v>24730014</v>
      </c>
      <c r="R709" t="s">
        <v>11809</v>
      </c>
      <c r="S709">
        <v>24732243</v>
      </c>
      <c r="T709" t="s">
        <v>14475</v>
      </c>
      <c r="U709">
        <v>24744058</v>
      </c>
      <c r="V709" t="s">
        <v>32</v>
      </c>
      <c r="W709" t="s">
        <v>2626</v>
      </c>
      <c r="X709" t="s">
        <v>16722</v>
      </c>
      <c r="Y709" t="s">
        <v>2628</v>
      </c>
    </row>
    <row r="710" spans="1:25" x14ac:dyDescent="0.25">
      <c r="A710" t="s">
        <v>2606</v>
      </c>
      <c r="B710" t="s">
        <v>2350</v>
      </c>
      <c r="C710" t="s">
        <v>199</v>
      </c>
      <c r="D710" t="s">
        <v>197</v>
      </c>
      <c r="E710" t="s">
        <v>5</v>
      </c>
      <c r="F710" t="s">
        <v>35</v>
      </c>
      <c r="G710" t="s">
        <v>12</v>
      </c>
      <c r="H710" t="s">
        <v>5</v>
      </c>
      <c r="I710">
        <v>21004</v>
      </c>
      <c r="J710" t="s">
        <v>15440</v>
      </c>
      <c r="K710" t="s">
        <v>79</v>
      </c>
      <c r="L710" t="s">
        <v>197</v>
      </c>
      <c r="M710" t="s">
        <v>2587</v>
      </c>
      <c r="N710" t="s">
        <v>199</v>
      </c>
      <c r="O710" t="s">
        <v>13535</v>
      </c>
      <c r="P710">
        <v>24743756</v>
      </c>
      <c r="Q710" t="s">
        <v>15386</v>
      </c>
      <c r="R710" t="s">
        <v>8078</v>
      </c>
      <c r="S710">
        <v>70132216</v>
      </c>
      <c r="T710" t="s">
        <v>14475</v>
      </c>
      <c r="U710">
        <v>83353952</v>
      </c>
      <c r="V710" t="s">
        <v>32</v>
      </c>
      <c r="W710" t="s">
        <v>1037</v>
      </c>
      <c r="X710" t="s">
        <v>16723</v>
      </c>
      <c r="Y710" t="s">
        <v>199</v>
      </c>
    </row>
    <row r="711" spans="1:25" x14ac:dyDescent="0.25">
      <c r="A711" t="s">
        <v>3397</v>
      </c>
      <c r="B711" t="s">
        <v>2353</v>
      </c>
      <c r="C711" t="s">
        <v>3255</v>
      </c>
      <c r="D711" t="s">
        <v>3398</v>
      </c>
      <c r="E711" t="s">
        <v>2</v>
      </c>
      <c r="F711" t="s">
        <v>64</v>
      </c>
      <c r="G711" t="s">
        <v>5</v>
      </c>
      <c r="H711" t="s">
        <v>3</v>
      </c>
      <c r="I711">
        <v>30402</v>
      </c>
      <c r="J711" t="s">
        <v>12715</v>
      </c>
      <c r="K711" t="s">
        <v>214</v>
      </c>
      <c r="L711" t="s">
        <v>12913</v>
      </c>
      <c r="M711" t="s">
        <v>10565</v>
      </c>
      <c r="N711" t="s">
        <v>678</v>
      </c>
      <c r="O711" t="s">
        <v>13535</v>
      </c>
      <c r="P711">
        <v>25350368</v>
      </c>
      <c r="Q711" t="s">
        <v>15386</v>
      </c>
      <c r="R711" t="s">
        <v>6084</v>
      </c>
      <c r="S711">
        <v>85113234</v>
      </c>
      <c r="T711" t="s">
        <v>3434</v>
      </c>
      <c r="U711">
        <v>25567876</v>
      </c>
      <c r="V711" t="s">
        <v>32</v>
      </c>
      <c r="W711" t="s">
        <v>3315</v>
      </c>
      <c r="X711" t="s">
        <v>16724</v>
      </c>
      <c r="Y711" t="s">
        <v>3255</v>
      </c>
    </row>
    <row r="712" spans="1:25" x14ac:dyDescent="0.25">
      <c r="A712" t="s">
        <v>3564</v>
      </c>
      <c r="B712" t="s">
        <v>2166</v>
      </c>
      <c r="C712" t="s">
        <v>470</v>
      </c>
      <c r="D712" t="s">
        <v>3398</v>
      </c>
      <c r="E712" t="s">
        <v>6</v>
      </c>
      <c r="F712" t="s">
        <v>64</v>
      </c>
      <c r="G712" t="s">
        <v>6</v>
      </c>
      <c r="H712" t="s">
        <v>8</v>
      </c>
      <c r="I712">
        <v>30507</v>
      </c>
      <c r="J712" t="s">
        <v>11579</v>
      </c>
      <c r="K712" t="s">
        <v>214</v>
      </c>
      <c r="L712" t="s">
        <v>3398</v>
      </c>
      <c r="M712" t="s">
        <v>10665</v>
      </c>
      <c r="N712" t="s">
        <v>10665</v>
      </c>
      <c r="O712" t="s">
        <v>13535</v>
      </c>
      <c r="P712">
        <v>25313029</v>
      </c>
      <c r="Q712" t="s">
        <v>15386</v>
      </c>
      <c r="R712" t="s">
        <v>7913</v>
      </c>
      <c r="S712">
        <v>25313029</v>
      </c>
      <c r="T712" t="s">
        <v>14504</v>
      </c>
      <c r="U712" t="s">
        <v>15462</v>
      </c>
      <c r="V712" t="s">
        <v>32</v>
      </c>
      <c r="W712" t="s">
        <v>6779</v>
      </c>
      <c r="X712" t="s">
        <v>16725</v>
      </c>
      <c r="Y712" t="s">
        <v>470</v>
      </c>
    </row>
    <row r="713" spans="1:25" x14ac:dyDescent="0.25">
      <c r="A713" t="s">
        <v>5759</v>
      </c>
      <c r="B713" t="s">
        <v>2362</v>
      </c>
      <c r="C713" t="s">
        <v>5760</v>
      </c>
      <c r="D713" t="s">
        <v>184</v>
      </c>
      <c r="E713" t="s">
        <v>3</v>
      </c>
      <c r="F713" t="s">
        <v>183</v>
      </c>
      <c r="G713" t="s">
        <v>2</v>
      </c>
      <c r="H713" t="s">
        <v>4</v>
      </c>
      <c r="I713">
        <v>40103</v>
      </c>
      <c r="J713" t="s">
        <v>11479</v>
      </c>
      <c r="K713" t="s">
        <v>184</v>
      </c>
      <c r="L713" t="s">
        <v>184</v>
      </c>
      <c r="M713" t="s">
        <v>470</v>
      </c>
      <c r="N713" t="s">
        <v>10666</v>
      </c>
      <c r="O713" t="s">
        <v>13535</v>
      </c>
      <c r="P713">
        <v>22631586</v>
      </c>
      <c r="Q713">
        <v>22631587</v>
      </c>
      <c r="R713" t="s">
        <v>7728</v>
      </c>
      <c r="S713">
        <v>22631586</v>
      </c>
      <c r="T713" t="s">
        <v>14508</v>
      </c>
      <c r="U713">
        <v>22375839</v>
      </c>
      <c r="V713" t="s">
        <v>32</v>
      </c>
      <c r="W713" t="s">
        <v>6780</v>
      </c>
      <c r="X713" t="s">
        <v>16726</v>
      </c>
      <c r="Y713" t="s">
        <v>5760</v>
      </c>
    </row>
    <row r="714" spans="1:25" x14ac:dyDescent="0.25">
      <c r="A714" t="s">
        <v>5862</v>
      </c>
      <c r="B714" t="s">
        <v>692</v>
      </c>
      <c r="C714" t="s">
        <v>67</v>
      </c>
      <c r="D714" t="s">
        <v>182</v>
      </c>
      <c r="E714" t="s">
        <v>4</v>
      </c>
      <c r="F714" t="s">
        <v>183</v>
      </c>
      <c r="G714" t="s">
        <v>12</v>
      </c>
      <c r="H714" t="s">
        <v>2</v>
      </c>
      <c r="I714">
        <v>41001</v>
      </c>
      <c r="J714" t="s">
        <v>12674</v>
      </c>
      <c r="K714" t="s">
        <v>184</v>
      </c>
      <c r="L714" t="s">
        <v>182</v>
      </c>
      <c r="M714" t="s">
        <v>3023</v>
      </c>
      <c r="N714" t="s">
        <v>67</v>
      </c>
      <c r="O714" t="s">
        <v>13535</v>
      </c>
      <c r="P714">
        <v>27666909</v>
      </c>
      <c r="Q714">
        <v>27666470</v>
      </c>
      <c r="R714" t="s">
        <v>15527</v>
      </c>
      <c r="S714">
        <v>27666909</v>
      </c>
      <c r="T714" t="s">
        <v>14522</v>
      </c>
      <c r="U714">
        <v>27666283</v>
      </c>
      <c r="V714" t="s">
        <v>32</v>
      </c>
      <c r="W714" t="s">
        <v>6781</v>
      </c>
      <c r="X714" t="s">
        <v>16727</v>
      </c>
      <c r="Y714" t="s">
        <v>67</v>
      </c>
    </row>
    <row r="715" spans="1:25" x14ac:dyDescent="0.25">
      <c r="A715" t="s">
        <v>5489</v>
      </c>
      <c r="B715" t="s">
        <v>2370</v>
      </c>
      <c r="C715" t="s">
        <v>2298</v>
      </c>
      <c r="D715" t="s">
        <v>3000</v>
      </c>
      <c r="E715" t="s">
        <v>2</v>
      </c>
      <c r="F715" t="s">
        <v>83</v>
      </c>
      <c r="G715" t="s">
        <v>3</v>
      </c>
      <c r="H715" t="s">
        <v>8</v>
      </c>
      <c r="I715">
        <v>70207</v>
      </c>
      <c r="J715" t="s">
        <v>12824</v>
      </c>
      <c r="K715" t="s">
        <v>82</v>
      </c>
      <c r="L715" t="s">
        <v>3001</v>
      </c>
      <c r="M715" t="s">
        <v>1341</v>
      </c>
      <c r="N715" t="s">
        <v>2298</v>
      </c>
      <c r="O715" t="s">
        <v>13535</v>
      </c>
      <c r="P715">
        <v>27100857</v>
      </c>
      <c r="Q715" t="s">
        <v>15386</v>
      </c>
      <c r="R715" t="s">
        <v>12971</v>
      </c>
      <c r="S715">
        <v>27112990</v>
      </c>
      <c r="T715" t="s">
        <v>12460</v>
      </c>
      <c r="U715">
        <v>27111497</v>
      </c>
      <c r="V715" t="s">
        <v>32</v>
      </c>
      <c r="W715" t="s">
        <v>2226</v>
      </c>
      <c r="X715" t="s">
        <v>16728</v>
      </c>
      <c r="Y715" t="s">
        <v>2298</v>
      </c>
    </row>
    <row r="716" spans="1:25" x14ac:dyDescent="0.25">
      <c r="A716" t="s">
        <v>5484</v>
      </c>
      <c r="B716" t="s">
        <v>2374</v>
      </c>
      <c r="C716" t="s">
        <v>2533</v>
      </c>
      <c r="D716" t="s">
        <v>3000</v>
      </c>
      <c r="E716" t="s">
        <v>2</v>
      </c>
      <c r="F716" t="s">
        <v>83</v>
      </c>
      <c r="G716" t="s">
        <v>3</v>
      </c>
      <c r="H716" t="s">
        <v>3</v>
      </c>
      <c r="I716">
        <v>70202</v>
      </c>
      <c r="J716" t="s">
        <v>12701</v>
      </c>
      <c r="K716" t="s">
        <v>82</v>
      </c>
      <c r="L716" t="s">
        <v>3001</v>
      </c>
      <c r="M716" t="s">
        <v>12913</v>
      </c>
      <c r="N716" t="s">
        <v>2533</v>
      </c>
      <c r="O716" t="s">
        <v>13535</v>
      </c>
      <c r="P716">
        <v>27104410</v>
      </c>
      <c r="Q716" t="s">
        <v>15386</v>
      </c>
      <c r="R716" t="s">
        <v>5548</v>
      </c>
      <c r="S716">
        <v>27104410</v>
      </c>
      <c r="T716" t="s">
        <v>12460</v>
      </c>
      <c r="U716">
        <v>27111497</v>
      </c>
      <c r="V716" t="s">
        <v>32</v>
      </c>
      <c r="W716" t="s">
        <v>5483</v>
      </c>
      <c r="X716" t="s">
        <v>16729</v>
      </c>
      <c r="Y716" t="s">
        <v>2533</v>
      </c>
    </row>
    <row r="717" spans="1:25" x14ac:dyDescent="0.25">
      <c r="A717" t="s">
        <v>5501</v>
      </c>
      <c r="B717" t="s">
        <v>2378</v>
      </c>
      <c r="C717" t="s">
        <v>5502</v>
      </c>
      <c r="D717" t="s">
        <v>3000</v>
      </c>
      <c r="E717" t="s">
        <v>2</v>
      </c>
      <c r="F717" t="s">
        <v>83</v>
      </c>
      <c r="G717" t="s">
        <v>3</v>
      </c>
      <c r="H717" t="s">
        <v>3</v>
      </c>
      <c r="I717">
        <v>70202</v>
      </c>
      <c r="J717" t="s">
        <v>12701</v>
      </c>
      <c r="K717" t="s">
        <v>82</v>
      </c>
      <c r="L717" t="s">
        <v>3001</v>
      </c>
      <c r="M717" t="s">
        <v>12913</v>
      </c>
      <c r="N717" t="s">
        <v>5502</v>
      </c>
      <c r="O717" t="s">
        <v>13535</v>
      </c>
      <c r="P717">
        <v>27638033</v>
      </c>
      <c r="Q717" t="s">
        <v>15386</v>
      </c>
      <c r="R717" t="s">
        <v>13800</v>
      </c>
      <c r="S717">
        <v>27638033</v>
      </c>
      <c r="T717" t="s">
        <v>12460</v>
      </c>
      <c r="U717">
        <v>27111497</v>
      </c>
      <c r="V717" t="s">
        <v>32</v>
      </c>
      <c r="W717" t="s">
        <v>2846</v>
      </c>
      <c r="X717" t="s">
        <v>16730</v>
      </c>
      <c r="Y717" t="s">
        <v>5502</v>
      </c>
    </row>
    <row r="718" spans="1:25" x14ac:dyDescent="0.25">
      <c r="A718" t="s">
        <v>5479</v>
      </c>
      <c r="B718" t="s">
        <v>2380</v>
      </c>
      <c r="C718" t="s">
        <v>2620</v>
      </c>
      <c r="D718" t="s">
        <v>3000</v>
      </c>
      <c r="E718" t="s">
        <v>2</v>
      </c>
      <c r="F718" t="s">
        <v>83</v>
      </c>
      <c r="G718" t="s">
        <v>3</v>
      </c>
      <c r="H718" t="s">
        <v>2</v>
      </c>
      <c r="I718">
        <v>70201</v>
      </c>
      <c r="J718" t="s">
        <v>12617</v>
      </c>
      <c r="K718" t="s">
        <v>82</v>
      </c>
      <c r="L718" t="s">
        <v>3001</v>
      </c>
      <c r="M718" t="s">
        <v>3000</v>
      </c>
      <c r="N718" t="s">
        <v>2620</v>
      </c>
      <c r="O718" t="s">
        <v>13535</v>
      </c>
      <c r="P718">
        <v>27111047</v>
      </c>
      <c r="Q718" t="s">
        <v>15386</v>
      </c>
      <c r="R718" t="s">
        <v>8697</v>
      </c>
      <c r="S718">
        <v>27111047</v>
      </c>
      <c r="T718" t="s">
        <v>12460</v>
      </c>
      <c r="U718">
        <v>27111497</v>
      </c>
      <c r="V718" t="s">
        <v>32</v>
      </c>
      <c r="W718" t="s">
        <v>4758</v>
      </c>
      <c r="X718" t="s">
        <v>16731</v>
      </c>
      <c r="Y718" t="s">
        <v>2620</v>
      </c>
    </row>
    <row r="719" spans="1:25" x14ac:dyDescent="0.25">
      <c r="A719" t="s">
        <v>5819</v>
      </c>
      <c r="B719" t="s">
        <v>2382</v>
      </c>
      <c r="C719" t="s">
        <v>5820</v>
      </c>
      <c r="D719" t="s">
        <v>123</v>
      </c>
      <c r="E719" t="s">
        <v>2</v>
      </c>
      <c r="F719" t="s">
        <v>124</v>
      </c>
      <c r="G719" t="s">
        <v>8</v>
      </c>
      <c r="H719" t="s">
        <v>2</v>
      </c>
      <c r="I719">
        <v>60701</v>
      </c>
      <c r="J719" t="s">
        <v>11428</v>
      </c>
      <c r="K719" t="s">
        <v>125</v>
      </c>
      <c r="L719" t="s">
        <v>11123</v>
      </c>
      <c r="M719" t="s">
        <v>11123</v>
      </c>
      <c r="N719" t="s">
        <v>10667</v>
      </c>
      <c r="O719" t="s">
        <v>13535</v>
      </c>
      <c r="P719">
        <v>27752337</v>
      </c>
      <c r="Q719">
        <v>27752337</v>
      </c>
      <c r="R719" t="s">
        <v>15528</v>
      </c>
      <c r="S719">
        <v>85163555</v>
      </c>
      <c r="T719" t="s">
        <v>14560</v>
      </c>
      <c r="U719">
        <v>27750256</v>
      </c>
      <c r="V719" t="s">
        <v>32</v>
      </c>
      <c r="W719" t="s">
        <v>6782</v>
      </c>
      <c r="X719" t="s">
        <v>16732</v>
      </c>
      <c r="Y719" t="s">
        <v>5820</v>
      </c>
    </row>
    <row r="720" spans="1:25" x14ac:dyDescent="0.25">
      <c r="A720" t="s">
        <v>5613</v>
      </c>
      <c r="B720" t="s">
        <v>2384</v>
      </c>
      <c r="C720" t="s">
        <v>5614</v>
      </c>
      <c r="D720" t="s">
        <v>3000</v>
      </c>
      <c r="E720" t="s">
        <v>5</v>
      </c>
      <c r="F720" t="s">
        <v>83</v>
      </c>
      <c r="G720" t="s">
        <v>7</v>
      </c>
      <c r="H720" t="s">
        <v>2</v>
      </c>
      <c r="I720">
        <v>70601</v>
      </c>
      <c r="J720" t="s">
        <v>12650</v>
      </c>
      <c r="K720" t="s">
        <v>82</v>
      </c>
      <c r="L720" t="s">
        <v>2140</v>
      </c>
      <c r="M720" t="s">
        <v>2140</v>
      </c>
      <c r="N720" t="s">
        <v>10668</v>
      </c>
      <c r="O720" t="s">
        <v>13535</v>
      </c>
      <c r="P720">
        <v>27168219</v>
      </c>
      <c r="Q720" t="s">
        <v>15386</v>
      </c>
      <c r="R720" t="s">
        <v>11049</v>
      </c>
      <c r="S720">
        <v>27168219</v>
      </c>
      <c r="T720" t="s">
        <v>14591</v>
      </c>
      <c r="U720">
        <v>27165048</v>
      </c>
      <c r="V720" t="s">
        <v>32</v>
      </c>
      <c r="W720" t="s">
        <v>5612</v>
      </c>
      <c r="X720" t="s">
        <v>16733</v>
      </c>
      <c r="Y720" t="s">
        <v>5614</v>
      </c>
    </row>
    <row r="721" spans="1:25" x14ac:dyDescent="0.25">
      <c r="A721" t="s">
        <v>5657</v>
      </c>
      <c r="B721" t="s">
        <v>2385</v>
      </c>
      <c r="C721" t="s">
        <v>5658</v>
      </c>
      <c r="D721" t="s">
        <v>1044</v>
      </c>
      <c r="E721" t="s">
        <v>2</v>
      </c>
      <c r="F721" t="s">
        <v>32</v>
      </c>
      <c r="G721" t="s">
        <v>1045</v>
      </c>
      <c r="H721" t="s">
        <v>2</v>
      </c>
      <c r="I721">
        <v>11901</v>
      </c>
      <c r="J721" t="s">
        <v>15414</v>
      </c>
      <c r="K721" t="s">
        <v>33</v>
      </c>
      <c r="L721" t="s">
        <v>1044</v>
      </c>
      <c r="M721" t="s">
        <v>14427</v>
      </c>
      <c r="N721" t="s">
        <v>5658</v>
      </c>
      <c r="O721" t="s">
        <v>13535</v>
      </c>
      <c r="P721">
        <v>27706365</v>
      </c>
      <c r="Q721" t="s">
        <v>15386</v>
      </c>
      <c r="R721" t="s">
        <v>9214</v>
      </c>
      <c r="S721">
        <v>27706365</v>
      </c>
      <c r="T721" t="s">
        <v>14602</v>
      </c>
      <c r="U721">
        <v>27718453</v>
      </c>
      <c r="V721" t="s">
        <v>32</v>
      </c>
      <c r="W721" t="s">
        <v>2609</v>
      </c>
      <c r="X721" t="s">
        <v>16734</v>
      </c>
      <c r="Y721" t="s">
        <v>5658</v>
      </c>
    </row>
    <row r="722" spans="1:25" x14ac:dyDescent="0.25">
      <c r="A722" t="s">
        <v>5488</v>
      </c>
      <c r="B722" t="s">
        <v>2388</v>
      </c>
      <c r="C722" t="s">
        <v>143</v>
      </c>
      <c r="D722" t="s">
        <v>3000</v>
      </c>
      <c r="E722" t="s">
        <v>2</v>
      </c>
      <c r="F722" t="s">
        <v>83</v>
      </c>
      <c r="G722" t="s">
        <v>3</v>
      </c>
      <c r="H722" t="s">
        <v>8</v>
      </c>
      <c r="I722">
        <v>70207</v>
      </c>
      <c r="J722" t="s">
        <v>12824</v>
      </c>
      <c r="K722" t="s">
        <v>82</v>
      </c>
      <c r="L722" t="s">
        <v>3001</v>
      </c>
      <c r="M722" t="s">
        <v>1341</v>
      </c>
      <c r="N722" t="s">
        <v>143</v>
      </c>
      <c r="O722" t="s">
        <v>13535</v>
      </c>
      <c r="P722">
        <v>27103980</v>
      </c>
      <c r="Q722" t="s">
        <v>15386</v>
      </c>
      <c r="R722" t="s">
        <v>9279</v>
      </c>
      <c r="S722">
        <v>27103980</v>
      </c>
      <c r="T722" t="s">
        <v>12460</v>
      </c>
      <c r="U722">
        <v>27111497</v>
      </c>
      <c r="V722" t="s">
        <v>32</v>
      </c>
      <c r="W722" t="s">
        <v>2195</v>
      </c>
      <c r="X722" t="s">
        <v>16735</v>
      </c>
      <c r="Y722" t="s">
        <v>143</v>
      </c>
    </row>
    <row r="723" spans="1:25" x14ac:dyDescent="0.25">
      <c r="A723" t="s">
        <v>4264</v>
      </c>
      <c r="B723" t="s">
        <v>2395</v>
      </c>
      <c r="C723" t="s">
        <v>4265</v>
      </c>
      <c r="D723" t="s">
        <v>125</v>
      </c>
      <c r="E723" t="s">
        <v>6</v>
      </c>
      <c r="F723" t="s">
        <v>124</v>
      </c>
      <c r="G723" t="s">
        <v>2</v>
      </c>
      <c r="H723" t="s">
        <v>179</v>
      </c>
      <c r="I723">
        <v>60115</v>
      </c>
      <c r="J723" t="s">
        <v>11609</v>
      </c>
      <c r="K723" t="s">
        <v>125</v>
      </c>
      <c r="L723" t="s">
        <v>125</v>
      </c>
      <c r="M723" t="s">
        <v>1241</v>
      </c>
      <c r="N723" t="s">
        <v>4265</v>
      </c>
      <c r="O723" t="s">
        <v>13535</v>
      </c>
      <c r="P723">
        <v>26638422</v>
      </c>
      <c r="Q723" t="s">
        <v>15386</v>
      </c>
      <c r="R723" t="s">
        <v>12391</v>
      </c>
      <c r="S723">
        <v>26638422</v>
      </c>
      <c r="T723" t="s">
        <v>14547</v>
      </c>
      <c r="U723">
        <v>26611133</v>
      </c>
      <c r="V723" t="s">
        <v>32</v>
      </c>
      <c r="W723" t="s">
        <v>6566</v>
      </c>
      <c r="X723" t="s">
        <v>16736</v>
      </c>
      <c r="Y723" t="s">
        <v>4265</v>
      </c>
    </row>
    <row r="724" spans="1:25" x14ac:dyDescent="0.25">
      <c r="A724" t="s">
        <v>5840</v>
      </c>
      <c r="B724" t="s">
        <v>2399</v>
      </c>
      <c r="C724" t="s">
        <v>6784</v>
      </c>
      <c r="D724" t="s">
        <v>9004</v>
      </c>
      <c r="E724" t="s">
        <v>7</v>
      </c>
      <c r="F724" t="s">
        <v>32</v>
      </c>
      <c r="G724" t="s">
        <v>12</v>
      </c>
      <c r="H724" t="s">
        <v>6</v>
      </c>
      <c r="I724">
        <v>11005</v>
      </c>
      <c r="J724" t="s">
        <v>12687</v>
      </c>
      <c r="K724" t="s">
        <v>33</v>
      </c>
      <c r="L724" t="s">
        <v>10457</v>
      </c>
      <c r="M724" t="s">
        <v>234</v>
      </c>
      <c r="N724" t="s">
        <v>10669</v>
      </c>
      <c r="O724" t="s">
        <v>13535</v>
      </c>
      <c r="P724">
        <v>22525403</v>
      </c>
      <c r="Q724" t="s">
        <v>15386</v>
      </c>
      <c r="R724" t="s">
        <v>15529</v>
      </c>
      <c r="S724">
        <v>22525403</v>
      </c>
      <c r="T724" t="s">
        <v>15396</v>
      </c>
      <c r="U724">
        <v>22754085</v>
      </c>
      <c r="V724" t="s">
        <v>32</v>
      </c>
      <c r="W724" t="s">
        <v>6783</v>
      </c>
      <c r="X724" t="s">
        <v>16737</v>
      </c>
      <c r="Y724" t="s">
        <v>6784</v>
      </c>
    </row>
    <row r="725" spans="1:25" x14ac:dyDescent="0.25">
      <c r="A725" t="s">
        <v>5857</v>
      </c>
      <c r="B725" t="s">
        <v>2403</v>
      </c>
      <c r="C725" t="s">
        <v>2882</v>
      </c>
      <c r="D725" t="s">
        <v>182</v>
      </c>
      <c r="E725" t="s">
        <v>5</v>
      </c>
      <c r="F725" t="s">
        <v>183</v>
      </c>
      <c r="G725" t="s">
        <v>12</v>
      </c>
      <c r="H725" t="s">
        <v>4</v>
      </c>
      <c r="I725">
        <v>41003</v>
      </c>
      <c r="J725" t="s">
        <v>14359</v>
      </c>
      <c r="K725" t="s">
        <v>184</v>
      </c>
      <c r="L725" t="s">
        <v>182</v>
      </c>
      <c r="M725" t="s">
        <v>10576</v>
      </c>
      <c r="N725" t="s">
        <v>2882</v>
      </c>
      <c r="O725" t="s">
        <v>13535</v>
      </c>
      <c r="P725">
        <v>27647033</v>
      </c>
      <c r="Q725">
        <v>27647033</v>
      </c>
      <c r="R725" t="s">
        <v>12991</v>
      </c>
      <c r="S725">
        <v>27667033</v>
      </c>
      <c r="T725" t="s">
        <v>12849</v>
      </c>
      <c r="U725">
        <v>27640352</v>
      </c>
      <c r="V725" t="s">
        <v>32</v>
      </c>
      <c r="W725" t="s">
        <v>6785</v>
      </c>
      <c r="X725" t="s">
        <v>16738</v>
      </c>
      <c r="Y725" t="s">
        <v>2882</v>
      </c>
    </row>
    <row r="726" spans="1:25" x14ac:dyDescent="0.25">
      <c r="A726" t="s">
        <v>4490</v>
      </c>
      <c r="B726" t="s">
        <v>2407</v>
      </c>
      <c r="C726" t="s">
        <v>4491</v>
      </c>
      <c r="D726" t="s">
        <v>9004</v>
      </c>
      <c r="E726" t="s">
        <v>7</v>
      </c>
      <c r="F726" t="s">
        <v>32</v>
      </c>
      <c r="G726" t="s">
        <v>12</v>
      </c>
      <c r="H726" t="s">
        <v>6</v>
      </c>
      <c r="I726">
        <v>11005</v>
      </c>
      <c r="J726" t="s">
        <v>12687</v>
      </c>
      <c r="K726" t="s">
        <v>33</v>
      </c>
      <c r="L726" t="s">
        <v>10457</v>
      </c>
      <c r="M726" t="s">
        <v>234</v>
      </c>
      <c r="N726" t="s">
        <v>4491</v>
      </c>
      <c r="O726" t="s">
        <v>13535</v>
      </c>
      <c r="P726">
        <v>22542637</v>
      </c>
      <c r="Q726" t="s">
        <v>15386</v>
      </c>
      <c r="R726" t="s">
        <v>13179</v>
      </c>
      <c r="S726">
        <v>22542637</v>
      </c>
      <c r="T726" t="s">
        <v>15396</v>
      </c>
      <c r="U726">
        <v>22754085</v>
      </c>
      <c r="V726" t="s">
        <v>32</v>
      </c>
      <c r="W726" t="s">
        <v>4294</v>
      </c>
      <c r="X726" t="s">
        <v>16739</v>
      </c>
      <c r="Y726" t="s">
        <v>4491</v>
      </c>
    </row>
    <row r="727" spans="1:25" x14ac:dyDescent="0.25">
      <c r="A727" t="s">
        <v>4457</v>
      </c>
      <c r="B727" t="s">
        <v>2413</v>
      </c>
      <c r="C727" t="s">
        <v>4458</v>
      </c>
      <c r="D727" t="s">
        <v>47</v>
      </c>
      <c r="E727" t="s">
        <v>4</v>
      </c>
      <c r="F727" t="s">
        <v>32</v>
      </c>
      <c r="G727" t="s">
        <v>12</v>
      </c>
      <c r="H727" t="s">
        <v>4</v>
      </c>
      <c r="I727">
        <v>11003</v>
      </c>
      <c r="J727" t="s">
        <v>12684</v>
      </c>
      <c r="K727" t="s">
        <v>33</v>
      </c>
      <c r="L727" t="s">
        <v>10457</v>
      </c>
      <c r="M727" t="s">
        <v>221</v>
      </c>
      <c r="N727" t="s">
        <v>10670</v>
      </c>
      <c r="O727" t="s">
        <v>13535</v>
      </c>
      <c r="P727">
        <v>22304823</v>
      </c>
      <c r="Q727">
        <v>22304823</v>
      </c>
      <c r="R727" t="s">
        <v>12232</v>
      </c>
      <c r="S727">
        <v>22304823</v>
      </c>
      <c r="T727" t="s">
        <v>13725</v>
      </c>
      <c r="U727">
        <v>22301358</v>
      </c>
      <c r="V727" t="s">
        <v>32</v>
      </c>
      <c r="W727" t="s">
        <v>4425</v>
      </c>
      <c r="X727" t="s">
        <v>16740</v>
      </c>
      <c r="Y727" t="s">
        <v>4458</v>
      </c>
    </row>
    <row r="728" spans="1:25" x14ac:dyDescent="0.25">
      <c r="A728" t="s">
        <v>414</v>
      </c>
      <c r="B728" t="s">
        <v>417</v>
      </c>
      <c r="C728" t="s">
        <v>415</v>
      </c>
      <c r="D728" t="s">
        <v>47</v>
      </c>
      <c r="E728" t="s">
        <v>5</v>
      </c>
      <c r="F728" t="s">
        <v>64</v>
      </c>
      <c r="G728" t="s">
        <v>2</v>
      </c>
      <c r="H728" t="s">
        <v>8</v>
      </c>
      <c r="I728">
        <v>30107</v>
      </c>
      <c r="J728" t="s">
        <v>11565</v>
      </c>
      <c r="K728" t="s">
        <v>214</v>
      </c>
      <c r="L728" t="s">
        <v>214</v>
      </c>
      <c r="M728" t="s">
        <v>403</v>
      </c>
      <c r="N728" t="s">
        <v>416</v>
      </c>
      <c r="O728" t="s">
        <v>13535</v>
      </c>
      <c r="P728">
        <v>25480276</v>
      </c>
      <c r="Q728">
        <v>25480276</v>
      </c>
      <c r="R728" t="s">
        <v>14620</v>
      </c>
      <c r="S728">
        <v>25480276</v>
      </c>
      <c r="T728" t="s">
        <v>15403</v>
      </c>
      <c r="U728">
        <v>25480522</v>
      </c>
      <c r="V728" t="s">
        <v>32</v>
      </c>
      <c r="W728" t="s">
        <v>348</v>
      </c>
      <c r="X728" t="s">
        <v>16741</v>
      </c>
      <c r="Y728" t="s">
        <v>415</v>
      </c>
    </row>
    <row r="729" spans="1:25" x14ac:dyDescent="0.25">
      <c r="A729" t="s">
        <v>387</v>
      </c>
      <c r="B729" t="s">
        <v>389</v>
      </c>
      <c r="C729" t="s">
        <v>8764</v>
      </c>
      <c r="D729" t="s">
        <v>47</v>
      </c>
      <c r="E729" t="s">
        <v>5</v>
      </c>
      <c r="F729" t="s">
        <v>32</v>
      </c>
      <c r="G729" t="s">
        <v>4</v>
      </c>
      <c r="H729" t="s">
        <v>10</v>
      </c>
      <c r="I729">
        <v>10308</v>
      </c>
      <c r="J729" t="s">
        <v>12628</v>
      </c>
      <c r="K729" t="s">
        <v>33</v>
      </c>
      <c r="L729" t="s">
        <v>47</v>
      </c>
      <c r="M729" t="s">
        <v>388</v>
      </c>
      <c r="N729" t="s">
        <v>67</v>
      </c>
      <c r="O729" t="s">
        <v>13535</v>
      </c>
      <c r="P729">
        <v>25440947</v>
      </c>
      <c r="Q729" t="s">
        <v>15386</v>
      </c>
      <c r="R729" t="s">
        <v>11836</v>
      </c>
      <c r="S729">
        <v>25440947</v>
      </c>
      <c r="T729" t="s">
        <v>15403</v>
      </c>
      <c r="U729">
        <v>25480522</v>
      </c>
      <c r="V729" t="s">
        <v>32</v>
      </c>
      <c r="W729" t="s">
        <v>6786</v>
      </c>
      <c r="X729" t="s">
        <v>16742</v>
      </c>
      <c r="Y729" t="s">
        <v>8764</v>
      </c>
    </row>
    <row r="730" spans="1:25" x14ac:dyDescent="0.25">
      <c r="A730" t="s">
        <v>5735</v>
      </c>
      <c r="B730" t="s">
        <v>2424</v>
      </c>
      <c r="C730" t="s">
        <v>8765</v>
      </c>
      <c r="D730" t="s">
        <v>9019</v>
      </c>
      <c r="E730" t="s">
        <v>8</v>
      </c>
      <c r="F730" t="s">
        <v>124</v>
      </c>
      <c r="G730" t="s">
        <v>6</v>
      </c>
      <c r="H730" t="s">
        <v>3</v>
      </c>
      <c r="I730">
        <v>60502</v>
      </c>
      <c r="J730" t="s">
        <v>11453</v>
      </c>
      <c r="K730" t="s">
        <v>125</v>
      </c>
      <c r="L730" t="s">
        <v>12950</v>
      </c>
      <c r="M730" t="s">
        <v>12953</v>
      </c>
      <c r="N730" t="s">
        <v>8765</v>
      </c>
      <c r="O730" t="s">
        <v>13535</v>
      </c>
      <c r="P730">
        <v>27864155</v>
      </c>
      <c r="Q730" t="s">
        <v>15386</v>
      </c>
      <c r="R730" t="s">
        <v>10011</v>
      </c>
      <c r="S730">
        <v>27864155</v>
      </c>
      <c r="T730" t="s">
        <v>14559</v>
      </c>
      <c r="U730">
        <v>27866209</v>
      </c>
      <c r="V730" t="s">
        <v>32</v>
      </c>
      <c r="W730" t="s">
        <v>6787</v>
      </c>
      <c r="X730" t="s">
        <v>16743</v>
      </c>
      <c r="Y730" t="s">
        <v>8765</v>
      </c>
    </row>
    <row r="731" spans="1:25" x14ac:dyDescent="0.25">
      <c r="A731" t="s">
        <v>4817</v>
      </c>
      <c r="B731" t="s">
        <v>2425</v>
      </c>
      <c r="C731" t="s">
        <v>9043</v>
      </c>
      <c r="D731" t="s">
        <v>123</v>
      </c>
      <c r="E731" t="s">
        <v>6</v>
      </c>
      <c r="F731" t="s">
        <v>124</v>
      </c>
      <c r="G731" t="s">
        <v>10</v>
      </c>
      <c r="H731" t="s">
        <v>2</v>
      </c>
      <c r="I731">
        <v>60801</v>
      </c>
      <c r="J731" t="s">
        <v>11429</v>
      </c>
      <c r="K731" t="s">
        <v>125</v>
      </c>
      <c r="L731" t="s">
        <v>12955</v>
      </c>
      <c r="M731" t="s">
        <v>2844</v>
      </c>
      <c r="N731" t="s">
        <v>3473</v>
      </c>
      <c r="O731" t="s">
        <v>13535</v>
      </c>
      <c r="P731">
        <v>27733679</v>
      </c>
      <c r="Q731" t="s">
        <v>15386</v>
      </c>
      <c r="R731" t="s">
        <v>11885</v>
      </c>
      <c r="S731">
        <v>88979235</v>
      </c>
      <c r="T731" t="s">
        <v>14564</v>
      </c>
      <c r="U731">
        <v>27733387</v>
      </c>
      <c r="V731" t="s">
        <v>32</v>
      </c>
      <c r="W731" t="s">
        <v>2589</v>
      </c>
      <c r="X731" t="s">
        <v>16744</v>
      </c>
      <c r="Y731" t="s">
        <v>9043</v>
      </c>
    </row>
    <row r="732" spans="1:25" x14ac:dyDescent="0.25">
      <c r="A732" t="s">
        <v>757</v>
      </c>
      <c r="B732" t="s">
        <v>759</v>
      </c>
      <c r="C732" t="s">
        <v>758</v>
      </c>
      <c r="D732" t="s">
        <v>311</v>
      </c>
      <c r="E732" t="s">
        <v>2</v>
      </c>
      <c r="F732" t="s">
        <v>32</v>
      </c>
      <c r="G732" t="s">
        <v>5</v>
      </c>
      <c r="H732" t="s">
        <v>6</v>
      </c>
      <c r="I732">
        <v>10405</v>
      </c>
      <c r="J732" t="s">
        <v>12640</v>
      </c>
      <c r="K732" t="s">
        <v>33</v>
      </c>
      <c r="L732" t="s">
        <v>311</v>
      </c>
      <c r="M732" t="s">
        <v>143</v>
      </c>
      <c r="N732" t="s">
        <v>758</v>
      </c>
      <c r="O732" t="s">
        <v>13535</v>
      </c>
      <c r="P732">
        <v>24163533</v>
      </c>
      <c r="Q732" t="s">
        <v>15386</v>
      </c>
      <c r="R732" t="s">
        <v>14818</v>
      </c>
      <c r="S732">
        <v>24163533</v>
      </c>
      <c r="T732" t="s">
        <v>14424</v>
      </c>
      <c r="U732">
        <v>24166355</v>
      </c>
      <c r="V732" t="s">
        <v>32</v>
      </c>
      <c r="W732" t="s">
        <v>756</v>
      </c>
      <c r="X732" t="s">
        <v>16745</v>
      </c>
      <c r="Y732" t="s">
        <v>758</v>
      </c>
    </row>
    <row r="733" spans="1:25" x14ac:dyDescent="0.25">
      <c r="A733" t="s">
        <v>761</v>
      </c>
      <c r="B733" t="s">
        <v>764</v>
      </c>
      <c r="C733" t="s">
        <v>762</v>
      </c>
      <c r="D733" t="s">
        <v>311</v>
      </c>
      <c r="E733" t="s">
        <v>2</v>
      </c>
      <c r="F733" t="s">
        <v>32</v>
      </c>
      <c r="G733" t="s">
        <v>5</v>
      </c>
      <c r="H733" t="s">
        <v>2</v>
      </c>
      <c r="I733">
        <v>10401</v>
      </c>
      <c r="J733" t="s">
        <v>12627</v>
      </c>
      <c r="K733" t="s">
        <v>33</v>
      </c>
      <c r="L733" t="s">
        <v>311</v>
      </c>
      <c r="M733" t="s">
        <v>558</v>
      </c>
      <c r="N733" t="s">
        <v>762</v>
      </c>
      <c r="O733" t="s">
        <v>13535</v>
      </c>
      <c r="P733">
        <v>24169301</v>
      </c>
      <c r="Q733" t="s">
        <v>15386</v>
      </c>
      <c r="R733" t="s">
        <v>9216</v>
      </c>
      <c r="S733">
        <v>24169301</v>
      </c>
      <c r="T733" t="s">
        <v>14424</v>
      </c>
      <c r="U733">
        <v>24166355</v>
      </c>
      <c r="V733" t="s">
        <v>32</v>
      </c>
      <c r="W733" t="s">
        <v>760</v>
      </c>
      <c r="X733" t="s">
        <v>16746</v>
      </c>
      <c r="Y733" t="s">
        <v>762</v>
      </c>
    </row>
    <row r="734" spans="1:25" x14ac:dyDescent="0.25">
      <c r="A734" t="s">
        <v>936</v>
      </c>
      <c r="B734" t="s">
        <v>794</v>
      </c>
      <c r="C734" t="s">
        <v>937</v>
      </c>
      <c r="D734" t="s">
        <v>311</v>
      </c>
      <c r="E734" t="s">
        <v>6</v>
      </c>
      <c r="F734" t="s">
        <v>32</v>
      </c>
      <c r="G734" t="s">
        <v>8</v>
      </c>
      <c r="H734" t="s">
        <v>7</v>
      </c>
      <c r="I734">
        <v>10706</v>
      </c>
      <c r="J734" t="s">
        <v>12664</v>
      </c>
      <c r="K734" t="s">
        <v>33</v>
      </c>
      <c r="L734" t="s">
        <v>12875</v>
      </c>
      <c r="M734" t="s">
        <v>10671</v>
      </c>
      <c r="N734" t="s">
        <v>10671</v>
      </c>
      <c r="O734" t="s">
        <v>13535</v>
      </c>
      <c r="P734">
        <v>24162454</v>
      </c>
      <c r="Q734" t="s">
        <v>15386</v>
      </c>
      <c r="R734" t="s">
        <v>6606</v>
      </c>
      <c r="S734">
        <v>86600753</v>
      </c>
      <c r="T734" t="s">
        <v>14426</v>
      </c>
      <c r="U734" t="s">
        <v>15413</v>
      </c>
      <c r="V734" t="s">
        <v>32</v>
      </c>
      <c r="W734" t="s">
        <v>935</v>
      </c>
      <c r="X734" t="s">
        <v>16747</v>
      </c>
      <c r="Y734" t="s">
        <v>937</v>
      </c>
    </row>
    <row r="735" spans="1:25" x14ac:dyDescent="0.25">
      <c r="A735" t="s">
        <v>995</v>
      </c>
      <c r="B735" t="s">
        <v>996</v>
      </c>
      <c r="C735" t="s">
        <v>7605</v>
      </c>
      <c r="D735" t="s">
        <v>311</v>
      </c>
      <c r="E735" t="s">
        <v>7</v>
      </c>
      <c r="F735" t="s">
        <v>32</v>
      </c>
      <c r="G735" t="s">
        <v>820</v>
      </c>
      <c r="H735" t="s">
        <v>3</v>
      </c>
      <c r="I735">
        <v>11602</v>
      </c>
      <c r="J735" t="s">
        <v>12718</v>
      </c>
      <c r="K735" t="s">
        <v>33</v>
      </c>
      <c r="L735" t="s">
        <v>12992</v>
      </c>
      <c r="M735" t="s">
        <v>590</v>
      </c>
      <c r="N735" t="s">
        <v>590</v>
      </c>
      <c r="O735" t="s">
        <v>13535</v>
      </c>
      <c r="P735">
        <v>24190384</v>
      </c>
      <c r="Q735" t="s">
        <v>15386</v>
      </c>
      <c r="R735" t="s">
        <v>12247</v>
      </c>
      <c r="S735">
        <v>24190384</v>
      </c>
      <c r="T735" t="s">
        <v>14621</v>
      </c>
      <c r="U735">
        <v>24190180</v>
      </c>
      <c r="V735" t="s">
        <v>32</v>
      </c>
      <c r="W735" t="s">
        <v>253</v>
      </c>
      <c r="X735" t="s">
        <v>16748</v>
      </c>
      <c r="Y735" t="s">
        <v>7605</v>
      </c>
    </row>
    <row r="736" spans="1:25" x14ac:dyDescent="0.25">
      <c r="A736" t="s">
        <v>1021</v>
      </c>
      <c r="B736" t="s">
        <v>790</v>
      </c>
      <c r="C736" t="s">
        <v>1022</v>
      </c>
      <c r="D736" t="s">
        <v>311</v>
      </c>
      <c r="E736" t="s">
        <v>8</v>
      </c>
      <c r="F736" t="s">
        <v>32</v>
      </c>
      <c r="G736" t="s">
        <v>820</v>
      </c>
      <c r="H736" t="s">
        <v>6</v>
      </c>
      <c r="I736">
        <v>11605</v>
      </c>
      <c r="J736" t="s">
        <v>12721</v>
      </c>
      <c r="K736" t="s">
        <v>33</v>
      </c>
      <c r="L736" t="s">
        <v>12992</v>
      </c>
      <c r="M736" t="s">
        <v>12993</v>
      </c>
      <c r="N736" t="s">
        <v>10672</v>
      </c>
      <c r="O736" t="s">
        <v>13535</v>
      </c>
      <c r="P736">
        <v>26451148</v>
      </c>
      <c r="Q736" t="s">
        <v>15386</v>
      </c>
      <c r="R736" t="s">
        <v>15530</v>
      </c>
      <c r="S736">
        <v>84835920</v>
      </c>
      <c r="T736" t="s">
        <v>13941</v>
      </c>
      <c r="U736">
        <v>83640388</v>
      </c>
      <c r="V736" t="s">
        <v>32</v>
      </c>
      <c r="W736" t="s">
        <v>799</v>
      </c>
      <c r="X736" t="s">
        <v>16749</v>
      </c>
      <c r="Y736" t="s">
        <v>1022</v>
      </c>
    </row>
    <row r="737" spans="1:25" x14ac:dyDescent="0.25">
      <c r="A737" t="s">
        <v>3981</v>
      </c>
      <c r="B737" t="s">
        <v>1034</v>
      </c>
      <c r="C737" t="s">
        <v>3982</v>
      </c>
      <c r="D737" t="s">
        <v>788</v>
      </c>
      <c r="E737" t="s">
        <v>4</v>
      </c>
      <c r="F737" t="s">
        <v>208</v>
      </c>
      <c r="G737" t="s">
        <v>5</v>
      </c>
      <c r="H737" t="s">
        <v>4</v>
      </c>
      <c r="I737">
        <v>50403</v>
      </c>
      <c r="J737" t="s">
        <v>11494</v>
      </c>
      <c r="K737" t="s">
        <v>209</v>
      </c>
      <c r="L737" t="s">
        <v>12937</v>
      </c>
      <c r="M737" t="s">
        <v>12995</v>
      </c>
      <c r="N737" t="s">
        <v>953</v>
      </c>
      <c r="O737" t="s">
        <v>13535</v>
      </c>
      <c r="P737">
        <v>26730247</v>
      </c>
      <c r="Q737" t="s">
        <v>15386</v>
      </c>
      <c r="R737" t="s">
        <v>7734</v>
      </c>
      <c r="S737">
        <v>26730247</v>
      </c>
      <c r="T737" t="s">
        <v>13767</v>
      </c>
      <c r="U737">
        <v>26711140</v>
      </c>
      <c r="V737" t="s">
        <v>32</v>
      </c>
      <c r="W737" t="s">
        <v>3834</v>
      </c>
      <c r="X737" t="s">
        <v>16750</v>
      </c>
      <c r="Y737" t="s">
        <v>3982</v>
      </c>
    </row>
    <row r="738" spans="1:25" x14ac:dyDescent="0.25">
      <c r="A738" t="s">
        <v>2159</v>
      </c>
      <c r="B738" t="s">
        <v>2160</v>
      </c>
      <c r="C738" t="s">
        <v>7606</v>
      </c>
      <c r="D738" t="s">
        <v>78</v>
      </c>
      <c r="E738" t="s">
        <v>2</v>
      </c>
      <c r="F738" t="s">
        <v>35</v>
      </c>
      <c r="G738" t="s">
        <v>3</v>
      </c>
      <c r="H738" t="s">
        <v>8</v>
      </c>
      <c r="I738">
        <v>20207</v>
      </c>
      <c r="J738" t="s">
        <v>12754</v>
      </c>
      <c r="K738" t="s">
        <v>79</v>
      </c>
      <c r="L738" t="s">
        <v>80</v>
      </c>
      <c r="M738" t="s">
        <v>239</v>
      </c>
      <c r="N738" t="s">
        <v>239</v>
      </c>
      <c r="O738" t="s">
        <v>13535</v>
      </c>
      <c r="P738">
        <v>24470801</v>
      </c>
      <c r="Q738" t="s">
        <v>15386</v>
      </c>
      <c r="R738" t="s">
        <v>9217</v>
      </c>
      <c r="S738">
        <v>24470801</v>
      </c>
      <c r="T738" t="s">
        <v>14460</v>
      </c>
      <c r="U738">
        <v>24456978</v>
      </c>
      <c r="V738" t="s">
        <v>32</v>
      </c>
      <c r="W738" t="s">
        <v>2158</v>
      </c>
      <c r="X738" t="s">
        <v>16751</v>
      </c>
      <c r="Y738" t="s">
        <v>7606</v>
      </c>
    </row>
    <row r="739" spans="1:25" x14ac:dyDescent="0.25">
      <c r="A739" t="s">
        <v>2358</v>
      </c>
      <c r="B739" t="s">
        <v>2339</v>
      </c>
      <c r="C739" t="s">
        <v>9044</v>
      </c>
      <c r="D739" t="s">
        <v>78</v>
      </c>
      <c r="E739" t="s">
        <v>6</v>
      </c>
      <c r="F739" t="s">
        <v>35</v>
      </c>
      <c r="G739" t="s">
        <v>7</v>
      </c>
      <c r="H739" t="s">
        <v>3</v>
      </c>
      <c r="I739">
        <v>20602</v>
      </c>
      <c r="J739" t="s">
        <v>11454</v>
      </c>
      <c r="K739" t="s">
        <v>79</v>
      </c>
      <c r="L739" t="s">
        <v>690</v>
      </c>
      <c r="M739" t="s">
        <v>51</v>
      </c>
      <c r="N739" t="s">
        <v>51</v>
      </c>
      <c r="O739" t="s">
        <v>13535</v>
      </c>
      <c r="P739">
        <v>22018952</v>
      </c>
      <c r="Q739">
        <v>22018952</v>
      </c>
      <c r="R739" t="s">
        <v>13871</v>
      </c>
      <c r="S739">
        <v>22018952</v>
      </c>
      <c r="T739" t="s">
        <v>14465</v>
      </c>
      <c r="U739">
        <v>24511520</v>
      </c>
      <c r="V739" t="s">
        <v>32</v>
      </c>
      <c r="W739" t="s">
        <v>6788</v>
      </c>
      <c r="X739" t="s">
        <v>16752</v>
      </c>
      <c r="Y739" t="s">
        <v>9044</v>
      </c>
    </row>
    <row r="740" spans="1:25" x14ac:dyDescent="0.25">
      <c r="A740" t="s">
        <v>5842</v>
      </c>
      <c r="B740" t="s">
        <v>2369</v>
      </c>
      <c r="C740" t="s">
        <v>265</v>
      </c>
      <c r="D740" t="s">
        <v>9019</v>
      </c>
      <c r="E740" t="s">
        <v>2</v>
      </c>
      <c r="F740" t="s">
        <v>124</v>
      </c>
      <c r="G740" t="s">
        <v>4</v>
      </c>
      <c r="H740" t="s">
        <v>2</v>
      </c>
      <c r="I740">
        <v>60301</v>
      </c>
      <c r="J740" t="s">
        <v>11410</v>
      </c>
      <c r="K740" t="s">
        <v>125</v>
      </c>
      <c r="L740" t="s">
        <v>1490</v>
      </c>
      <c r="M740" t="s">
        <v>1490</v>
      </c>
      <c r="N740" t="s">
        <v>10673</v>
      </c>
      <c r="O740" t="s">
        <v>13535</v>
      </c>
      <c r="P740">
        <v>27300757</v>
      </c>
      <c r="Q740" t="s">
        <v>15386</v>
      </c>
      <c r="R740" t="s">
        <v>13803</v>
      </c>
      <c r="S740">
        <v>27300757</v>
      </c>
      <c r="T740" t="s">
        <v>15418</v>
      </c>
      <c r="U740">
        <v>27300722</v>
      </c>
      <c r="V740" t="s">
        <v>32</v>
      </c>
      <c r="W740" t="s">
        <v>6789</v>
      </c>
      <c r="X740" t="s">
        <v>16753</v>
      </c>
      <c r="Y740" t="s">
        <v>265</v>
      </c>
    </row>
    <row r="741" spans="1:25" x14ac:dyDescent="0.25">
      <c r="A741" t="s">
        <v>1302</v>
      </c>
      <c r="B741" t="s">
        <v>1303</v>
      </c>
      <c r="C741" t="s">
        <v>10193</v>
      </c>
      <c r="D741" t="s">
        <v>1044</v>
      </c>
      <c r="E741" t="s">
        <v>6</v>
      </c>
      <c r="F741" t="s">
        <v>32</v>
      </c>
      <c r="G741" t="s">
        <v>1045</v>
      </c>
      <c r="H741" t="s">
        <v>5</v>
      </c>
      <c r="I741">
        <v>11904</v>
      </c>
      <c r="J741" t="s">
        <v>12733</v>
      </c>
      <c r="K741" t="s">
        <v>33</v>
      </c>
      <c r="L741" t="s">
        <v>1044</v>
      </c>
      <c r="M741" t="s">
        <v>10492</v>
      </c>
      <c r="N741" t="s">
        <v>186</v>
      </c>
      <c r="O741" t="s">
        <v>13535</v>
      </c>
      <c r="P741">
        <v>27720197</v>
      </c>
      <c r="Q741" t="s">
        <v>15386</v>
      </c>
      <c r="R741" t="s">
        <v>11882</v>
      </c>
      <c r="S741">
        <v>27720197</v>
      </c>
      <c r="T741" t="s">
        <v>14435</v>
      </c>
      <c r="U741">
        <v>27725171</v>
      </c>
      <c r="V741" t="s">
        <v>32</v>
      </c>
      <c r="W741" t="s">
        <v>6790</v>
      </c>
      <c r="X741" t="s">
        <v>16754</v>
      </c>
      <c r="Y741" t="s">
        <v>10193</v>
      </c>
    </row>
    <row r="742" spans="1:25" x14ac:dyDescent="0.25">
      <c r="A742" t="s">
        <v>3168</v>
      </c>
      <c r="B742" t="s">
        <v>2454</v>
      </c>
      <c r="C742" t="s">
        <v>1238</v>
      </c>
      <c r="D742" t="s">
        <v>214</v>
      </c>
      <c r="E742" t="s">
        <v>8</v>
      </c>
      <c r="F742" t="s">
        <v>64</v>
      </c>
      <c r="G742" t="s">
        <v>2</v>
      </c>
      <c r="H742" t="s">
        <v>8</v>
      </c>
      <c r="I742">
        <v>30107</v>
      </c>
      <c r="J742" t="s">
        <v>11565</v>
      </c>
      <c r="K742" t="s">
        <v>214</v>
      </c>
      <c r="L742" t="s">
        <v>214</v>
      </c>
      <c r="M742" t="s">
        <v>403</v>
      </c>
      <c r="N742" t="s">
        <v>1238</v>
      </c>
      <c r="O742" t="s">
        <v>13535</v>
      </c>
      <c r="P742">
        <v>25489152</v>
      </c>
      <c r="Q742">
        <v>87586060</v>
      </c>
      <c r="R742" t="s">
        <v>12322</v>
      </c>
      <c r="S742">
        <v>25489152</v>
      </c>
      <c r="T742" t="s">
        <v>14488</v>
      </c>
      <c r="U742">
        <v>25519478</v>
      </c>
      <c r="V742" t="s">
        <v>32</v>
      </c>
      <c r="W742" t="s">
        <v>3167</v>
      </c>
      <c r="X742" t="s">
        <v>16755</v>
      </c>
      <c r="Y742" t="s">
        <v>1238</v>
      </c>
    </row>
    <row r="743" spans="1:25" x14ac:dyDescent="0.25">
      <c r="A743" t="s">
        <v>212</v>
      </c>
      <c r="B743" t="s">
        <v>217</v>
      </c>
      <c r="C743" t="s">
        <v>213</v>
      </c>
      <c r="D743" t="s">
        <v>214</v>
      </c>
      <c r="E743" t="s">
        <v>7</v>
      </c>
      <c r="F743" t="s">
        <v>64</v>
      </c>
      <c r="G743" t="s">
        <v>4</v>
      </c>
      <c r="H743" t="s">
        <v>6</v>
      </c>
      <c r="I743">
        <v>30305</v>
      </c>
      <c r="J743" t="s">
        <v>12802</v>
      </c>
      <c r="K743" t="s">
        <v>214</v>
      </c>
      <c r="L743" t="s">
        <v>215</v>
      </c>
      <c r="M743" t="s">
        <v>216</v>
      </c>
      <c r="N743" t="s">
        <v>213</v>
      </c>
      <c r="O743" t="s">
        <v>13535</v>
      </c>
      <c r="P743">
        <v>22731980</v>
      </c>
      <c r="Q743">
        <v>22731980</v>
      </c>
      <c r="R743" t="s">
        <v>15531</v>
      </c>
      <c r="S743">
        <v>22731980</v>
      </c>
      <c r="T743" t="s">
        <v>14499</v>
      </c>
      <c r="U743">
        <v>22792767</v>
      </c>
      <c r="V743" t="s">
        <v>32</v>
      </c>
      <c r="W743" t="s">
        <v>211</v>
      </c>
      <c r="X743" t="s">
        <v>16756</v>
      </c>
      <c r="Y743" t="s">
        <v>213</v>
      </c>
    </row>
    <row r="744" spans="1:25" x14ac:dyDescent="0.25">
      <c r="A744" t="s">
        <v>5830</v>
      </c>
      <c r="B744" t="s">
        <v>2359</v>
      </c>
      <c r="C744" t="s">
        <v>5831</v>
      </c>
      <c r="D744" t="s">
        <v>214</v>
      </c>
      <c r="E744" t="s">
        <v>7</v>
      </c>
      <c r="F744" t="s">
        <v>64</v>
      </c>
      <c r="G744" t="s">
        <v>4</v>
      </c>
      <c r="H744" t="s">
        <v>3</v>
      </c>
      <c r="I744">
        <v>30302</v>
      </c>
      <c r="J744" t="s">
        <v>12705</v>
      </c>
      <c r="K744" t="s">
        <v>214</v>
      </c>
      <c r="L744" t="s">
        <v>215</v>
      </c>
      <c r="M744" t="s">
        <v>2756</v>
      </c>
      <c r="N744" t="s">
        <v>5831</v>
      </c>
      <c r="O744" t="s">
        <v>13535</v>
      </c>
      <c r="P744">
        <v>22783214</v>
      </c>
      <c r="Q744" t="s">
        <v>15386</v>
      </c>
      <c r="R744" t="s">
        <v>7743</v>
      </c>
      <c r="S744">
        <v>88112272</v>
      </c>
      <c r="T744" t="s">
        <v>14499</v>
      </c>
      <c r="U744">
        <v>22792767</v>
      </c>
      <c r="V744" t="s">
        <v>32</v>
      </c>
      <c r="W744" t="s">
        <v>6791</v>
      </c>
      <c r="X744" t="s">
        <v>16757</v>
      </c>
      <c r="Y744" t="s">
        <v>5831</v>
      </c>
    </row>
    <row r="745" spans="1:25" x14ac:dyDescent="0.25">
      <c r="A745" t="s">
        <v>2674</v>
      </c>
      <c r="B745" t="s">
        <v>2377</v>
      </c>
      <c r="C745" t="s">
        <v>7607</v>
      </c>
      <c r="D745" t="s">
        <v>197</v>
      </c>
      <c r="E745" t="s">
        <v>6</v>
      </c>
      <c r="F745" t="s">
        <v>35</v>
      </c>
      <c r="G745" t="s">
        <v>12</v>
      </c>
      <c r="H745" t="s">
        <v>7</v>
      </c>
      <c r="I745">
        <v>21006</v>
      </c>
      <c r="J745" t="s">
        <v>11525</v>
      </c>
      <c r="K745" t="s">
        <v>79</v>
      </c>
      <c r="L745" t="s">
        <v>197</v>
      </c>
      <c r="M745" t="s">
        <v>10536</v>
      </c>
      <c r="N745" t="s">
        <v>1522</v>
      </c>
      <c r="O745" t="s">
        <v>13535</v>
      </c>
      <c r="P745">
        <v>22154326</v>
      </c>
      <c r="Q745" t="s">
        <v>15386</v>
      </c>
      <c r="R745" t="s">
        <v>14622</v>
      </c>
      <c r="S745">
        <v>22154326</v>
      </c>
      <c r="T745" t="s">
        <v>14476</v>
      </c>
      <c r="U745">
        <v>24603899</v>
      </c>
      <c r="V745" t="s">
        <v>32</v>
      </c>
      <c r="W745" t="s">
        <v>2673</v>
      </c>
      <c r="X745" t="s">
        <v>16758</v>
      </c>
      <c r="Y745" t="s">
        <v>7607</v>
      </c>
    </row>
    <row r="746" spans="1:25" x14ac:dyDescent="0.25">
      <c r="A746" t="s">
        <v>5536</v>
      </c>
      <c r="B746" t="s">
        <v>2373</v>
      </c>
      <c r="C746" t="s">
        <v>5537</v>
      </c>
      <c r="D746" t="s">
        <v>3000</v>
      </c>
      <c r="E746" t="s">
        <v>3</v>
      </c>
      <c r="F746" t="s">
        <v>83</v>
      </c>
      <c r="G746" t="s">
        <v>3</v>
      </c>
      <c r="H746" t="s">
        <v>4</v>
      </c>
      <c r="I746">
        <v>70203</v>
      </c>
      <c r="J746" t="s">
        <v>14372</v>
      </c>
      <c r="K746" t="s">
        <v>82</v>
      </c>
      <c r="L746" t="s">
        <v>3001</v>
      </c>
      <c r="M746" t="s">
        <v>12967</v>
      </c>
      <c r="N746" t="s">
        <v>10674</v>
      </c>
      <c r="O746" t="s">
        <v>13535</v>
      </c>
      <c r="P746">
        <v>27671468</v>
      </c>
      <c r="Q746" t="s">
        <v>15386</v>
      </c>
      <c r="R746" t="s">
        <v>11913</v>
      </c>
      <c r="S746">
        <v>27671468</v>
      </c>
      <c r="T746" t="s">
        <v>15500</v>
      </c>
      <c r="U746">
        <v>27632900</v>
      </c>
      <c r="V746" t="s">
        <v>32</v>
      </c>
      <c r="W746" t="s">
        <v>6669</v>
      </c>
      <c r="X746" t="s">
        <v>16759</v>
      </c>
      <c r="Y746" t="s">
        <v>5537</v>
      </c>
    </row>
    <row r="747" spans="1:25" x14ac:dyDescent="0.25">
      <c r="A747" t="s">
        <v>5515</v>
      </c>
      <c r="B747" t="s">
        <v>2352</v>
      </c>
      <c r="C747" t="s">
        <v>2648</v>
      </c>
      <c r="D747" t="s">
        <v>3000</v>
      </c>
      <c r="E747" t="s">
        <v>3</v>
      </c>
      <c r="F747" t="s">
        <v>83</v>
      </c>
      <c r="G747" t="s">
        <v>3</v>
      </c>
      <c r="H747" t="s">
        <v>4</v>
      </c>
      <c r="I747">
        <v>70203</v>
      </c>
      <c r="J747" t="s">
        <v>14372</v>
      </c>
      <c r="K747" t="s">
        <v>82</v>
      </c>
      <c r="L747" t="s">
        <v>3001</v>
      </c>
      <c r="M747" t="s">
        <v>12967</v>
      </c>
      <c r="N747" t="s">
        <v>2648</v>
      </c>
      <c r="O747" t="s">
        <v>13535</v>
      </c>
      <c r="P747">
        <v>85683546</v>
      </c>
      <c r="Q747" t="s">
        <v>15386</v>
      </c>
      <c r="R747" t="s">
        <v>7716</v>
      </c>
      <c r="S747">
        <v>85683546</v>
      </c>
      <c r="T747" t="s">
        <v>15500</v>
      </c>
      <c r="U747">
        <v>27632900</v>
      </c>
      <c r="V747" t="s">
        <v>32</v>
      </c>
      <c r="W747" t="s">
        <v>5011</v>
      </c>
      <c r="X747" t="s">
        <v>16760</v>
      </c>
      <c r="Y747" t="s">
        <v>2648</v>
      </c>
    </row>
    <row r="748" spans="1:25" x14ac:dyDescent="0.25">
      <c r="A748" t="s">
        <v>2896</v>
      </c>
      <c r="B748" t="s">
        <v>2467</v>
      </c>
      <c r="C748" t="s">
        <v>2897</v>
      </c>
      <c r="D748" t="s">
        <v>197</v>
      </c>
      <c r="E748" t="s">
        <v>11</v>
      </c>
      <c r="F748" t="s">
        <v>35</v>
      </c>
      <c r="G748" t="s">
        <v>198</v>
      </c>
      <c r="H748" t="s">
        <v>2</v>
      </c>
      <c r="I748">
        <v>21401</v>
      </c>
      <c r="J748" t="s">
        <v>11551</v>
      </c>
      <c r="K748" t="s">
        <v>79</v>
      </c>
      <c r="L748" t="s">
        <v>199</v>
      </c>
      <c r="M748" t="s">
        <v>199</v>
      </c>
      <c r="N748" t="s">
        <v>2897</v>
      </c>
      <c r="O748" t="s">
        <v>13535</v>
      </c>
      <c r="P748">
        <v>24713090</v>
      </c>
      <c r="Q748">
        <v>24713090</v>
      </c>
      <c r="R748" t="s">
        <v>11817</v>
      </c>
      <c r="S748">
        <v>24713090</v>
      </c>
      <c r="T748" t="s">
        <v>15443</v>
      </c>
      <c r="U748">
        <v>24711101</v>
      </c>
      <c r="V748" t="s">
        <v>32</v>
      </c>
      <c r="W748" t="s">
        <v>6792</v>
      </c>
      <c r="X748" t="s">
        <v>16761</v>
      </c>
      <c r="Y748" t="s">
        <v>2897</v>
      </c>
    </row>
    <row r="749" spans="1:25" x14ac:dyDescent="0.25">
      <c r="A749" t="s">
        <v>3678</v>
      </c>
      <c r="B749" t="s">
        <v>2306</v>
      </c>
      <c r="C749" t="s">
        <v>3679</v>
      </c>
      <c r="D749" t="s">
        <v>184</v>
      </c>
      <c r="E749" t="s">
        <v>6</v>
      </c>
      <c r="F749" t="s">
        <v>183</v>
      </c>
      <c r="G749" t="s">
        <v>4</v>
      </c>
      <c r="H749" t="s">
        <v>4</v>
      </c>
      <c r="I749">
        <v>40303</v>
      </c>
      <c r="J749" t="s">
        <v>11487</v>
      </c>
      <c r="K749" t="s">
        <v>184</v>
      </c>
      <c r="L749" t="s">
        <v>1431</v>
      </c>
      <c r="M749" t="s">
        <v>51</v>
      </c>
      <c r="N749" t="s">
        <v>10675</v>
      </c>
      <c r="O749" t="s">
        <v>13535</v>
      </c>
      <c r="P749">
        <v>22350107</v>
      </c>
      <c r="Q749">
        <v>22350107</v>
      </c>
      <c r="R749" t="s">
        <v>14624</v>
      </c>
      <c r="S749">
        <v>22350107</v>
      </c>
      <c r="T749" t="s">
        <v>14503</v>
      </c>
      <c r="U749">
        <v>25660341</v>
      </c>
      <c r="V749" t="s">
        <v>32</v>
      </c>
      <c r="W749" t="s">
        <v>6793</v>
      </c>
      <c r="X749" t="s">
        <v>16762</v>
      </c>
      <c r="Y749" t="s">
        <v>3679</v>
      </c>
    </row>
    <row r="750" spans="1:25" x14ac:dyDescent="0.25">
      <c r="A750" t="s">
        <v>5210</v>
      </c>
      <c r="B750" t="s">
        <v>6261</v>
      </c>
      <c r="C750" t="s">
        <v>5211</v>
      </c>
      <c r="D750" t="s">
        <v>82</v>
      </c>
      <c r="E750" t="s">
        <v>2</v>
      </c>
      <c r="F750" t="s">
        <v>83</v>
      </c>
      <c r="G750" t="s">
        <v>2</v>
      </c>
      <c r="H750" t="s">
        <v>2</v>
      </c>
      <c r="I750">
        <v>70101</v>
      </c>
      <c r="J750" t="s">
        <v>12606</v>
      </c>
      <c r="K750" t="s">
        <v>82</v>
      </c>
      <c r="L750" t="s">
        <v>82</v>
      </c>
      <c r="M750" t="s">
        <v>82</v>
      </c>
      <c r="N750" t="s">
        <v>10677</v>
      </c>
      <c r="O750" t="s">
        <v>13535</v>
      </c>
      <c r="P750">
        <v>22017161</v>
      </c>
      <c r="Q750" t="s">
        <v>15386</v>
      </c>
      <c r="R750" t="s">
        <v>13805</v>
      </c>
      <c r="S750">
        <v>89580269</v>
      </c>
      <c r="T750" t="s">
        <v>14572</v>
      </c>
      <c r="U750">
        <v>22017169</v>
      </c>
      <c r="V750" t="s">
        <v>32</v>
      </c>
      <c r="W750" t="s">
        <v>6794</v>
      </c>
      <c r="X750" t="s">
        <v>16763</v>
      </c>
      <c r="Y750" t="s">
        <v>5211</v>
      </c>
    </row>
    <row r="751" spans="1:25" x14ac:dyDescent="0.25">
      <c r="A751" t="s">
        <v>5858</v>
      </c>
      <c r="B751" t="s">
        <v>2471</v>
      </c>
      <c r="C751" t="s">
        <v>5859</v>
      </c>
      <c r="D751" t="s">
        <v>82</v>
      </c>
      <c r="E751" t="s">
        <v>2</v>
      </c>
      <c r="F751" t="s">
        <v>83</v>
      </c>
      <c r="G751" t="s">
        <v>2</v>
      </c>
      <c r="H751" t="s">
        <v>2</v>
      </c>
      <c r="I751">
        <v>70101</v>
      </c>
      <c r="J751" t="s">
        <v>12606</v>
      </c>
      <c r="K751" t="s">
        <v>82</v>
      </c>
      <c r="L751" t="s">
        <v>82</v>
      </c>
      <c r="M751" t="s">
        <v>82</v>
      </c>
      <c r="N751" t="s">
        <v>15532</v>
      </c>
      <c r="O751" t="s">
        <v>13535</v>
      </c>
      <c r="P751">
        <v>27954856</v>
      </c>
      <c r="Q751">
        <v>27954856</v>
      </c>
      <c r="R751" t="s">
        <v>8713</v>
      </c>
      <c r="S751">
        <v>86784383</v>
      </c>
      <c r="T751" t="s">
        <v>14572</v>
      </c>
      <c r="U751">
        <v>22017169</v>
      </c>
      <c r="V751" t="s">
        <v>32</v>
      </c>
      <c r="W751" t="s">
        <v>6795</v>
      </c>
      <c r="X751" t="s">
        <v>16764</v>
      </c>
      <c r="Y751" t="s">
        <v>5859</v>
      </c>
    </row>
    <row r="752" spans="1:25" x14ac:dyDescent="0.25">
      <c r="A752" t="s">
        <v>5206</v>
      </c>
      <c r="B752" t="s">
        <v>2475</v>
      </c>
      <c r="C752" t="s">
        <v>5207</v>
      </c>
      <c r="D752" t="s">
        <v>82</v>
      </c>
      <c r="E752" t="s">
        <v>8</v>
      </c>
      <c r="F752" t="s">
        <v>83</v>
      </c>
      <c r="G752" t="s">
        <v>2</v>
      </c>
      <c r="H752" t="s">
        <v>4</v>
      </c>
      <c r="I752">
        <v>70103</v>
      </c>
      <c r="J752" t="s">
        <v>12756</v>
      </c>
      <c r="K752" t="s">
        <v>82</v>
      </c>
      <c r="L752" t="s">
        <v>82</v>
      </c>
      <c r="M752" t="s">
        <v>84</v>
      </c>
      <c r="N752" t="s">
        <v>5207</v>
      </c>
      <c r="O752" t="s">
        <v>13535</v>
      </c>
      <c r="P752">
        <v>27971326</v>
      </c>
      <c r="Q752">
        <v>27971326</v>
      </c>
      <c r="R752" t="s">
        <v>7958</v>
      </c>
      <c r="S752">
        <v>88824815</v>
      </c>
      <c r="T752" t="s">
        <v>14625</v>
      </c>
      <c r="U752" t="s">
        <v>15533</v>
      </c>
      <c r="V752" t="s">
        <v>32</v>
      </c>
      <c r="W752" t="s">
        <v>6796</v>
      </c>
      <c r="X752" t="s">
        <v>16765</v>
      </c>
      <c r="Y752" t="s">
        <v>5207</v>
      </c>
    </row>
    <row r="753" spans="1:25" x14ac:dyDescent="0.25">
      <c r="A753" t="s">
        <v>5230</v>
      </c>
      <c r="B753" t="s">
        <v>2479</v>
      </c>
      <c r="C753" t="s">
        <v>7964</v>
      </c>
      <c r="D753" t="s">
        <v>82</v>
      </c>
      <c r="E753" t="s">
        <v>2</v>
      </c>
      <c r="F753" t="s">
        <v>83</v>
      </c>
      <c r="G753" t="s">
        <v>2</v>
      </c>
      <c r="H753" t="s">
        <v>2</v>
      </c>
      <c r="I753">
        <v>70101</v>
      </c>
      <c r="J753" t="s">
        <v>12606</v>
      </c>
      <c r="K753" t="s">
        <v>82</v>
      </c>
      <c r="L753" t="s">
        <v>82</v>
      </c>
      <c r="M753" t="s">
        <v>82</v>
      </c>
      <c r="N753" t="s">
        <v>7964</v>
      </c>
      <c r="O753" t="s">
        <v>13535</v>
      </c>
      <c r="P753">
        <v>27950737</v>
      </c>
      <c r="Q753" t="s">
        <v>15386</v>
      </c>
      <c r="R753" t="s">
        <v>13806</v>
      </c>
      <c r="S753">
        <v>27950737</v>
      </c>
      <c r="T753" t="s">
        <v>14572</v>
      </c>
      <c r="U753">
        <v>22017169</v>
      </c>
      <c r="V753" t="s">
        <v>32</v>
      </c>
      <c r="W753" t="s">
        <v>1140</v>
      </c>
      <c r="X753" t="s">
        <v>16766</v>
      </c>
      <c r="Y753" t="s">
        <v>7964</v>
      </c>
    </row>
    <row r="754" spans="1:25" x14ac:dyDescent="0.25">
      <c r="A754" t="s">
        <v>5344</v>
      </c>
      <c r="B754" t="s">
        <v>2482</v>
      </c>
      <c r="C754" t="s">
        <v>2651</v>
      </c>
      <c r="D754" t="s">
        <v>82</v>
      </c>
      <c r="E754" t="s">
        <v>5</v>
      </c>
      <c r="F754" t="s">
        <v>83</v>
      </c>
      <c r="G754" t="s">
        <v>4</v>
      </c>
      <c r="H754" t="s">
        <v>3</v>
      </c>
      <c r="I754">
        <v>70302</v>
      </c>
      <c r="J754" t="s">
        <v>11447</v>
      </c>
      <c r="K754" t="s">
        <v>82</v>
      </c>
      <c r="L754" t="s">
        <v>12861</v>
      </c>
      <c r="M754" t="s">
        <v>1201</v>
      </c>
      <c r="N754" t="s">
        <v>368</v>
      </c>
      <c r="O754" t="s">
        <v>13535</v>
      </c>
      <c r="P754">
        <v>25610104</v>
      </c>
      <c r="Q754">
        <v>85602905</v>
      </c>
      <c r="R754" t="s">
        <v>5345</v>
      </c>
      <c r="S754">
        <v>85602905</v>
      </c>
      <c r="T754" t="s">
        <v>14413</v>
      </c>
      <c r="U754">
        <v>27685436</v>
      </c>
      <c r="V754" t="s">
        <v>32</v>
      </c>
      <c r="W754" t="s">
        <v>6797</v>
      </c>
      <c r="X754" t="s">
        <v>16767</v>
      </c>
      <c r="Y754" t="s">
        <v>2651</v>
      </c>
    </row>
    <row r="755" spans="1:25" x14ac:dyDescent="0.25">
      <c r="A755" t="s">
        <v>5527</v>
      </c>
      <c r="B755" t="s">
        <v>2485</v>
      </c>
      <c r="C755" t="s">
        <v>12996</v>
      </c>
      <c r="D755" t="s">
        <v>3000</v>
      </c>
      <c r="E755" t="s">
        <v>10</v>
      </c>
      <c r="F755" t="s">
        <v>83</v>
      </c>
      <c r="G755" t="s">
        <v>3</v>
      </c>
      <c r="H755" t="s">
        <v>4</v>
      </c>
      <c r="I755">
        <v>70203</v>
      </c>
      <c r="J755" t="s">
        <v>14372</v>
      </c>
      <c r="K755" t="s">
        <v>82</v>
      </c>
      <c r="L755" t="s">
        <v>3001</v>
      </c>
      <c r="M755" t="s">
        <v>12967</v>
      </c>
      <c r="N755" t="s">
        <v>12996</v>
      </c>
      <c r="O755" t="s">
        <v>13535</v>
      </c>
      <c r="P755">
        <v>85052763</v>
      </c>
      <c r="Q755" t="s">
        <v>15386</v>
      </c>
      <c r="R755" t="s">
        <v>11924</v>
      </c>
      <c r="S755">
        <v>85052763</v>
      </c>
      <c r="T755" t="s">
        <v>14588</v>
      </c>
      <c r="U755">
        <v>83947325</v>
      </c>
      <c r="V755" t="s">
        <v>32</v>
      </c>
      <c r="W755" t="s">
        <v>5526</v>
      </c>
      <c r="X755" t="s">
        <v>16768</v>
      </c>
      <c r="Y755" t="s">
        <v>12996</v>
      </c>
    </row>
    <row r="756" spans="1:25" x14ac:dyDescent="0.25">
      <c r="A756" t="s">
        <v>5348</v>
      </c>
      <c r="B756" t="s">
        <v>2487</v>
      </c>
      <c r="C756" t="s">
        <v>5349</v>
      </c>
      <c r="D756" t="s">
        <v>82</v>
      </c>
      <c r="E756" t="s">
        <v>7</v>
      </c>
      <c r="F756" t="s">
        <v>83</v>
      </c>
      <c r="G756" t="s">
        <v>4</v>
      </c>
      <c r="H756" t="s">
        <v>6</v>
      </c>
      <c r="I756">
        <v>70305</v>
      </c>
      <c r="J756" t="s">
        <v>14373</v>
      </c>
      <c r="K756" t="s">
        <v>82</v>
      </c>
      <c r="L756" t="s">
        <v>12861</v>
      </c>
      <c r="M756" t="s">
        <v>13801</v>
      </c>
      <c r="N756" t="s">
        <v>10678</v>
      </c>
      <c r="O756" t="s">
        <v>13535</v>
      </c>
      <c r="P756">
        <v>27654053</v>
      </c>
      <c r="Q756">
        <v>27654053</v>
      </c>
      <c r="R756" t="s">
        <v>13804</v>
      </c>
      <c r="S756">
        <v>27654053</v>
      </c>
      <c r="T756" t="s">
        <v>14614</v>
      </c>
      <c r="U756">
        <v>27654219</v>
      </c>
      <c r="V756" t="s">
        <v>32</v>
      </c>
      <c r="W756" t="s">
        <v>3037</v>
      </c>
      <c r="X756" t="s">
        <v>16769</v>
      </c>
      <c r="Y756" t="s">
        <v>5349</v>
      </c>
    </row>
    <row r="757" spans="1:25" x14ac:dyDescent="0.25">
      <c r="A757" t="s">
        <v>5358</v>
      </c>
      <c r="B757" t="s">
        <v>2491</v>
      </c>
      <c r="C757" t="s">
        <v>239</v>
      </c>
      <c r="D757" t="s">
        <v>82</v>
      </c>
      <c r="E757" t="s">
        <v>7</v>
      </c>
      <c r="F757" t="s">
        <v>83</v>
      </c>
      <c r="G757" t="s">
        <v>4</v>
      </c>
      <c r="H757" t="s">
        <v>7</v>
      </c>
      <c r="I757">
        <v>70306</v>
      </c>
      <c r="J757" t="s">
        <v>12821</v>
      </c>
      <c r="K757" t="s">
        <v>82</v>
      </c>
      <c r="L757" t="s">
        <v>12861</v>
      </c>
      <c r="M757" t="s">
        <v>12997</v>
      </c>
      <c r="N757" t="s">
        <v>239</v>
      </c>
      <c r="O757" t="s">
        <v>13535</v>
      </c>
      <c r="P757">
        <v>27652287</v>
      </c>
      <c r="Q757" t="s">
        <v>15386</v>
      </c>
      <c r="R757" t="s">
        <v>11221</v>
      </c>
      <c r="S757">
        <v>84848161</v>
      </c>
      <c r="T757" t="s">
        <v>14614</v>
      </c>
      <c r="U757">
        <v>27654219</v>
      </c>
      <c r="V757" t="s">
        <v>32</v>
      </c>
      <c r="W757" t="s">
        <v>1674</v>
      </c>
      <c r="X757" t="s">
        <v>16770</v>
      </c>
      <c r="Y757" t="s">
        <v>239</v>
      </c>
    </row>
    <row r="758" spans="1:25" x14ac:dyDescent="0.25">
      <c r="A758" t="s">
        <v>5432</v>
      </c>
      <c r="B758" t="s">
        <v>2494</v>
      </c>
      <c r="C758" t="s">
        <v>5433</v>
      </c>
      <c r="D758" t="s">
        <v>82</v>
      </c>
      <c r="E758" t="s">
        <v>11</v>
      </c>
      <c r="F758" t="s">
        <v>83</v>
      </c>
      <c r="G758" t="s">
        <v>6</v>
      </c>
      <c r="H758" t="s">
        <v>2</v>
      </c>
      <c r="I758">
        <v>70501</v>
      </c>
      <c r="J758" t="s">
        <v>11420</v>
      </c>
      <c r="K758" t="s">
        <v>82</v>
      </c>
      <c r="L758" t="s">
        <v>2796</v>
      </c>
      <c r="M758" t="s">
        <v>2796</v>
      </c>
      <c r="N758" t="s">
        <v>5433</v>
      </c>
      <c r="O758" t="s">
        <v>13535</v>
      </c>
      <c r="P758">
        <v>27184442</v>
      </c>
      <c r="Q758">
        <v>27184442</v>
      </c>
      <c r="R758" t="s">
        <v>13048</v>
      </c>
      <c r="S758">
        <v>27184442</v>
      </c>
      <c r="T758" t="s">
        <v>14584</v>
      </c>
      <c r="U758">
        <v>27186207</v>
      </c>
      <c r="V758" t="s">
        <v>32</v>
      </c>
      <c r="W758" t="s">
        <v>6798</v>
      </c>
      <c r="X758" t="s">
        <v>16771</v>
      </c>
      <c r="Y758" t="s">
        <v>5433</v>
      </c>
    </row>
    <row r="759" spans="1:25" x14ac:dyDescent="0.25">
      <c r="A759" t="s">
        <v>5438</v>
      </c>
      <c r="B759" t="s">
        <v>2497</v>
      </c>
      <c r="C759" t="s">
        <v>14627</v>
      </c>
      <c r="D759" t="s">
        <v>82</v>
      </c>
      <c r="E759" t="s">
        <v>8</v>
      </c>
      <c r="F759" t="s">
        <v>83</v>
      </c>
      <c r="G759" t="s">
        <v>6</v>
      </c>
      <c r="H759" t="s">
        <v>4</v>
      </c>
      <c r="I759">
        <v>70503</v>
      </c>
      <c r="J759" t="s">
        <v>11505</v>
      </c>
      <c r="K759" t="s">
        <v>82</v>
      </c>
      <c r="L759" t="s">
        <v>2796</v>
      </c>
      <c r="M759" t="s">
        <v>12983</v>
      </c>
      <c r="N759" t="s">
        <v>10679</v>
      </c>
      <c r="O759" t="s">
        <v>13535</v>
      </c>
      <c r="P759">
        <v>27978134</v>
      </c>
      <c r="Q759">
        <v>27978265</v>
      </c>
      <c r="R759" t="s">
        <v>12959</v>
      </c>
      <c r="S759">
        <v>87767237</v>
      </c>
      <c r="T759" t="s">
        <v>14625</v>
      </c>
      <c r="U759" t="s">
        <v>15533</v>
      </c>
      <c r="V759" t="s">
        <v>32</v>
      </c>
      <c r="W759" t="s">
        <v>4979</v>
      </c>
      <c r="X759" t="s">
        <v>16772</v>
      </c>
      <c r="Y759" t="s">
        <v>14627</v>
      </c>
    </row>
    <row r="760" spans="1:25" x14ac:dyDescent="0.25">
      <c r="A760" t="s">
        <v>4345</v>
      </c>
      <c r="B760" t="s">
        <v>2505</v>
      </c>
      <c r="C760" t="s">
        <v>2961</v>
      </c>
      <c r="D760" t="s">
        <v>9030</v>
      </c>
      <c r="E760" t="s">
        <v>2</v>
      </c>
      <c r="F760" t="s">
        <v>35</v>
      </c>
      <c r="G760" t="s">
        <v>17</v>
      </c>
      <c r="H760" t="s">
        <v>8</v>
      </c>
      <c r="I760">
        <v>21307</v>
      </c>
      <c r="J760" t="s">
        <v>11549</v>
      </c>
      <c r="K760" t="s">
        <v>79</v>
      </c>
      <c r="L760" t="s">
        <v>10587</v>
      </c>
      <c r="M760" t="s">
        <v>12998</v>
      </c>
      <c r="N760" t="s">
        <v>143</v>
      </c>
      <c r="O760" t="s">
        <v>13535</v>
      </c>
      <c r="P760" t="s">
        <v>15386</v>
      </c>
      <c r="Q760" t="s">
        <v>15386</v>
      </c>
      <c r="R760" t="s">
        <v>14628</v>
      </c>
      <c r="S760">
        <v>85530644</v>
      </c>
      <c r="T760" t="s">
        <v>14538</v>
      </c>
      <c r="U760">
        <v>24700533</v>
      </c>
      <c r="V760" t="s">
        <v>32</v>
      </c>
      <c r="W760" t="s">
        <v>6799</v>
      </c>
      <c r="X760" t="s">
        <v>16773</v>
      </c>
      <c r="Y760" t="s">
        <v>2961</v>
      </c>
    </row>
    <row r="761" spans="1:25" x14ac:dyDescent="0.25">
      <c r="A761" t="s">
        <v>3463</v>
      </c>
      <c r="B761" t="s">
        <v>2508</v>
      </c>
      <c r="C761" t="s">
        <v>3464</v>
      </c>
      <c r="D761" t="s">
        <v>3398</v>
      </c>
      <c r="E761" t="s">
        <v>4</v>
      </c>
      <c r="F761" t="s">
        <v>64</v>
      </c>
      <c r="G761" t="s">
        <v>6</v>
      </c>
      <c r="H761" t="s">
        <v>7</v>
      </c>
      <c r="I761">
        <v>30506</v>
      </c>
      <c r="J761" t="s">
        <v>11578</v>
      </c>
      <c r="K761" t="s">
        <v>214</v>
      </c>
      <c r="L761" t="s">
        <v>3398</v>
      </c>
      <c r="M761" t="s">
        <v>1157</v>
      </c>
      <c r="N761" t="s">
        <v>3464</v>
      </c>
      <c r="O761" t="s">
        <v>13535</v>
      </c>
      <c r="P761">
        <v>72749936</v>
      </c>
      <c r="Q761">
        <v>72749936</v>
      </c>
      <c r="R761" t="s">
        <v>3465</v>
      </c>
      <c r="S761">
        <v>72749936</v>
      </c>
      <c r="T761" t="s">
        <v>14506</v>
      </c>
      <c r="U761">
        <v>25311024</v>
      </c>
      <c r="V761" t="s">
        <v>32</v>
      </c>
      <c r="W761" t="s">
        <v>2133</v>
      </c>
      <c r="X761" t="s">
        <v>16774</v>
      </c>
      <c r="Y761" t="s">
        <v>3464</v>
      </c>
    </row>
    <row r="762" spans="1:25" x14ac:dyDescent="0.25">
      <c r="A762" t="s">
        <v>5933</v>
      </c>
      <c r="B762" t="s">
        <v>2513</v>
      </c>
      <c r="C762" t="s">
        <v>8581</v>
      </c>
      <c r="D762" t="s">
        <v>125</v>
      </c>
      <c r="E762" t="s">
        <v>8</v>
      </c>
      <c r="F762" t="s">
        <v>124</v>
      </c>
      <c r="G762" t="s">
        <v>3</v>
      </c>
      <c r="H762" t="s">
        <v>2</v>
      </c>
      <c r="I762">
        <v>60201</v>
      </c>
      <c r="J762" t="s">
        <v>12615</v>
      </c>
      <c r="K762" t="s">
        <v>125</v>
      </c>
      <c r="L762" t="s">
        <v>10596</v>
      </c>
      <c r="M762" t="s">
        <v>4681</v>
      </c>
      <c r="N762" t="s">
        <v>7608</v>
      </c>
      <c r="O762" t="s">
        <v>13535</v>
      </c>
      <c r="P762">
        <v>26364033</v>
      </c>
      <c r="Q762">
        <v>26364033</v>
      </c>
      <c r="R762" t="s">
        <v>14629</v>
      </c>
      <c r="S762">
        <v>26364033</v>
      </c>
      <c r="T762" t="s">
        <v>14553</v>
      </c>
      <c r="U762">
        <v>26350583</v>
      </c>
      <c r="V762" t="s">
        <v>32</v>
      </c>
      <c r="W762" t="s">
        <v>6800</v>
      </c>
      <c r="X762" t="s">
        <v>16775</v>
      </c>
      <c r="Y762" t="s">
        <v>8581</v>
      </c>
    </row>
    <row r="763" spans="1:25" x14ac:dyDescent="0.25">
      <c r="A763" t="s">
        <v>3524</v>
      </c>
      <c r="B763" t="s">
        <v>2516</v>
      </c>
      <c r="C763" t="s">
        <v>80</v>
      </c>
      <c r="D763" t="s">
        <v>3398</v>
      </c>
      <c r="E763" t="s">
        <v>10</v>
      </c>
      <c r="F763" t="s">
        <v>64</v>
      </c>
      <c r="G763" t="s">
        <v>6</v>
      </c>
      <c r="H763" t="s">
        <v>6</v>
      </c>
      <c r="I763">
        <v>30505</v>
      </c>
      <c r="J763" t="s">
        <v>11577</v>
      </c>
      <c r="K763" t="s">
        <v>214</v>
      </c>
      <c r="L763" t="s">
        <v>3398</v>
      </c>
      <c r="M763" t="s">
        <v>496</v>
      </c>
      <c r="N763" t="s">
        <v>80</v>
      </c>
      <c r="O763" t="s">
        <v>13535</v>
      </c>
      <c r="P763">
        <v>25590072</v>
      </c>
      <c r="Q763" t="s">
        <v>15386</v>
      </c>
      <c r="R763" t="s">
        <v>14696</v>
      </c>
      <c r="S763">
        <v>89634512</v>
      </c>
      <c r="T763" t="s">
        <v>14188</v>
      </c>
      <c r="U763">
        <v>25569186</v>
      </c>
      <c r="V763" t="s">
        <v>32</v>
      </c>
      <c r="W763" t="s">
        <v>1788</v>
      </c>
      <c r="X763" t="s">
        <v>16776</v>
      </c>
      <c r="Y763" t="s">
        <v>80</v>
      </c>
    </row>
    <row r="764" spans="1:25" x14ac:dyDescent="0.25">
      <c r="A764" t="s">
        <v>5740</v>
      </c>
      <c r="B764" t="s">
        <v>2519</v>
      </c>
      <c r="C764" t="s">
        <v>14630</v>
      </c>
      <c r="D764" t="s">
        <v>82</v>
      </c>
      <c r="E764" t="s">
        <v>8</v>
      </c>
      <c r="F764" t="s">
        <v>83</v>
      </c>
      <c r="G764" t="s">
        <v>2</v>
      </c>
      <c r="H764" t="s">
        <v>4</v>
      </c>
      <c r="I764">
        <v>70103</v>
      </c>
      <c r="J764" t="s">
        <v>12756</v>
      </c>
      <c r="K764" t="s">
        <v>82</v>
      </c>
      <c r="L764" t="s">
        <v>82</v>
      </c>
      <c r="M764" t="s">
        <v>84</v>
      </c>
      <c r="N764" t="s">
        <v>8013</v>
      </c>
      <c r="O764" t="s">
        <v>13535</v>
      </c>
      <c r="P764">
        <v>27973135</v>
      </c>
      <c r="Q764">
        <v>27972815</v>
      </c>
      <c r="R764" t="s">
        <v>13807</v>
      </c>
      <c r="S764" t="s">
        <v>15386</v>
      </c>
      <c r="T764" t="s">
        <v>14625</v>
      </c>
      <c r="U764">
        <v>27972815</v>
      </c>
      <c r="V764" t="s">
        <v>32</v>
      </c>
      <c r="W764" t="s">
        <v>6801</v>
      </c>
      <c r="X764" t="s">
        <v>16777</v>
      </c>
      <c r="Y764" t="s">
        <v>14630</v>
      </c>
    </row>
    <row r="765" spans="1:25" x14ac:dyDescent="0.25">
      <c r="A765" t="s">
        <v>5198</v>
      </c>
      <c r="B765" t="s">
        <v>2522</v>
      </c>
      <c r="C765" t="s">
        <v>1923</v>
      </c>
      <c r="D765" t="s">
        <v>82</v>
      </c>
      <c r="E765" t="s">
        <v>8</v>
      </c>
      <c r="F765" t="s">
        <v>83</v>
      </c>
      <c r="G765" t="s">
        <v>2</v>
      </c>
      <c r="H765" t="s">
        <v>4</v>
      </c>
      <c r="I765">
        <v>70103</v>
      </c>
      <c r="J765" t="s">
        <v>12756</v>
      </c>
      <c r="K765" t="s">
        <v>82</v>
      </c>
      <c r="L765" t="s">
        <v>82</v>
      </c>
      <c r="M765" t="s">
        <v>84</v>
      </c>
      <c r="N765" t="s">
        <v>1923</v>
      </c>
      <c r="O765" t="s">
        <v>13535</v>
      </c>
      <c r="P765">
        <v>83119320</v>
      </c>
      <c r="Q765" t="s">
        <v>15386</v>
      </c>
      <c r="R765" t="s">
        <v>7957</v>
      </c>
      <c r="S765">
        <v>83119320</v>
      </c>
      <c r="T765" t="s">
        <v>14625</v>
      </c>
      <c r="U765" t="s">
        <v>15533</v>
      </c>
      <c r="V765" t="s">
        <v>32</v>
      </c>
      <c r="W765" t="s">
        <v>4677</v>
      </c>
      <c r="X765" t="s">
        <v>16778</v>
      </c>
      <c r="Y765" t="s">
        <v>1923</v>
      </c>
    </row>
    <row r="766" spans="1:25" x14ac:dyDescent="0.25">
      <c r="A766" t="s">
        <v>5269</v>
      </c>
      <c r="B766" t="s">
        <v>2525</v>
      </c>
      <c r="C766" t="s">
        <v>1238</v>
      </c>
      <c r="D766" t="s">
        <v>82</v>
      </c>
      <c r="E766" t="s">
        <v>4</v>
      </c>
      <c r="F766" t="s">
        <v>83</v>
      </c>
      <c r="G766" t="s">
        <v>2</v>
      </c>
      <c r="H766" t="s">
        <v>3</v>
      </c>
      <c r="I766">
        <v>70102</v>
      </c>
      <c r="J766" t="s">
        <v>12693</v>
      </c>
      <c r="K766" t="s">
        <v>82</v>
      </c>
      <c r="L766" t="s">
        <v>82</v>
      </c>
      <c r="M766" t="s">
        <v>12981</v>
      </c>
      <c r="N766" t="s">
        <v>1238</v>
      </c>
      <c r="O766" t="s">
        <v>13535</v>
      </c>
      <c r="P766">
        <v>27590080</v>
      </c>
      <c r="Q766">
        <v>27590282</v>
      </c>
      <c r="R766" t="s">
        <v>15534</v>
      </c>
      <c r="S766">
        <v>60166018</v>
      </c>
      <c r="T766" t="s">
        <v>14631</v>
      </c>
      <c r="U766">
        <v>27590142</v>
      </c>
      <c r="V766" t="s">
        <v>32</v>
      </c>
      <c r="W766" t="s">
        <v>6802</v>
      </c>
      <c r="X766" t="s">
        <v>16779</v>
      </c>
      <c r="Y766" t="s">
        <v>1238</v>
      </c>
    </row>
    <row r="767" spans="1:25" x14ac:dyDescent="0.25">
      <c r="A767" t="s">
        <v>5306</v>
      </c>
      <c r="B767" t="s">
        <v>2528</v>
      </c>
      <c r="C767" t="s">
        <v>5307</v>
      </c>
      <c r="D767" t="s">
        <v>82</v>
      </c>
      <c r="E767" t="s">
        <v>5</v>
      </c>
      <c r="F767" t="s">
        <v>83</v>
      </c>
      <c r="G767" t="s">
        <v>4</v>
      </c>
      <c r="H767" t="s">
        <v>3</v>
      </c>
      <c r="I767">
        <v>70302</v>
      </c>
      <c r="J767" t="s">
        <v>11447</v>
      </c>
      <c r="K767" t="s">
        <v>82</v>
      </c>
      <c r="L767" t="s">
        <v>12861</v>
      </c>
      <c r="M767" t="s">
        <v>1201</v>
      </c>
      <c r="N767" t="s">
        <v>5307</v>
      </c>
      <c r="O767" t="s">
        <v>13535</v>
      </c>
      <c r="P767">
        <v>86020677</v>
      </c>
      <c r="Q767" t="s">
        <v>15386</v>
      </c>
      <c r="R767" t="s">
        <v>15535</v>
      </c>
      <c r="S767">
        <v>85588111</v>
      </c>
      <c r="T767" t="s">
        <v>14413</v>
      </c>
      <c r="U767">
        <v>27685436</v>
      </c>
      <c r="V767" t="s">
        <v>32</v>
      </c>
      <c r="W767" t="s">
        <v>6803</v>
      </c>
      <c r="X767" t="s">
        <v>16780</v>
      </c>
      <c r="Y767" t="s">
        <v>5307</v>
      </c>
    </row>
    <row r="768" spans="1:25" x14ac:dyDescent="0.25">
      <c r="A768" t="s">
        <v>5335</v>
      </c>
      <c r="B768" t="s">
        <v>2531</v>
      </c>
      <c r="C768" t="s">
        <v>5336</v>
      </c>
      <c r="D768" t="s">
        <v>82</v>
      </c>
      <c r="E768" t="s">
        <v>5</v>
      </c>
      <c r="F768" t="s">
        <v>83</v>
      </c>
      <c r="G768" t="s">
        <v>4</v>
      </c>
      <c r="H768" t="s">
        <v>2</v>
      </c>
      <c r="I768">
        <v>70301</v>
      </c>
      <c r="J768" t="s">
        <v>11411</v>
      </c>
      <c r="K768" t="s">
        <v>82</v>
      </c>
      <c r="L768" t="s">
        <v>12861</v>
      </c>
      <c r="M768" t="s">
        <v>12861</v>
      </c>
      <c r="N768" t="s">
        <v>5336</v>
      </c>
      <c r="O768" t="s">
        <v>13535</v>
      </c>
      <c r="P768">
        <v>27689738</v>
      </c>
      <c r="Q768" t="s">
        <v>15386</v>
      </c>
      <c r="R768" t="s">
        <v>8699</v>
      </c>
      <c r="S768">
        <v>87011160</v>
      </c>
      <c r="T768" t="s">
        <v>14413</v>
      </c>
      <c r="U768">
        <v>27685436</v>
      </c>
      <c r="V768" t="s">
        <v>32</v>
      </c>
      <c r="W768" t="s">
        <v>6804</v>
      </c>
      <c r="X768" t="s">
        <v>16781</v>
      </c>
      <c r="Y768" t="s">
        <v>5336</v>
      </c>
    </row>
    <row r="769" spans="1:25" x14ac:dyDescent="0.25">
      <c r="A769" t="s">
        <v>3527</v>
      </c>
      <c r="B769" t="s">
        <v>2323</v>
      </c>
      <c r="C769" t="s">
        <v>3065</v>
      </c>
      <c r="D769" t="s">
        <v>3398</v>
      </c>
      <c r="E769" t="s">
        <v>5</v>
      </c>
      <c r="F769" t="s">
        <v>64</v>
      </c>
      <c r="G769" t="s">
        <v>6</v>
      </c>
      <c r="H769" t="s">
        <v>5</v>
      </c>
      <c r="I769">
        <v>30504</v>
      </c>
      <c r="J769" t="s">
        <v>11556</v>
      </c>
      <c r="K769" t="s">
        <v>214</v>
      </c>
      <c r="L769" t="s">
        <v>3398</v>
      </c>
      <c r="M769" t="s">
        <v>207</v>
      </c>
      <c r="N769" t="s">
        <v>3065</v>
      </c>
      <c r="O769" t="s">
        <v>13535</v>
      </c>
      <c r="P769">
        <v>87015327</v>
      </c>
      <c r="Q769" t="s">
        <v>15386</v>
      </c>
      <c r="R769" t="s">
        <v>14165</v>
      </c>
      <c r="S769">
        <v>87015327</v>
      </c>
      <c r="T769" t="s">
        <v>14507</v>
      </c>
      <c r="U769">
        <v>25567876</v>
      </c>
      <c r="V769" t="s">
        <v>32</v>
      </c>
      <c r="W769" t="s">
        <v>3526</v>
      </c>
      <c r="X769" t="s">
        <v>16782</v>
      </c>
      <c r="Y769" t="s">
        <v>3065</v>
      </c>
    </row>
    <row r="770" spans="1:25" x14ac:dyDescent="0.25">
      <c r="A770" t="s">
        <v>5352</v>
      </c>
      <c r="B770" t="s">
        <v>2535</v>
      </c>
      <c r="C770" t="s">
        <v>6805</v>
      </c>
      <c r="D770" t="s">
        <v>82</v>
      </c>
      <c r="E770" t="s">
        <v>7</v>
      </c>
      <c r="F770" t="s">
        <v>83</v>
      </c>
      <c r="G770" t="s">
        <v>4</v>
      </c>
      <c r="H770" t="s">
        <v>5</v>
      </c>
      <c r="I770">
        <v>70304</v>
      </c>
      <c r="J770" t="s">
        <v>11548</v>
      </c>
      <c r="K770" t="s">
        <v>82</v>
      </c>
      <c r="L770" t="s">
        <v>12861</v>
      </c>
      <c r="M770" t="s">
        <v>5351</v>
      </c>
      <c r="N770" t="s">
        <v>10681</v>
      </c>
      <c r="O770" t="s">
        <v>13535</v>
      </c>
      <c r="P770">
        <v>62888440</v>
      </c>
      <c r="Q770" t="s">
        <v>15386</v>
      </c>
      <c r="R770" t="s">
        <v>15536</v>
      </c>
      <c r="S770">
        <v>62888440</v>
      </c>
      <c r="T770" t="s">
        <v>14614</v>
      </c>
      <c r="U770">
        <v>27654219</v>
      </c>
      <c r="V770" t="s">
        <v>32</v>
      </c>
      <c r="W770" t="s">
        <v>2800</v>
      </c>
      <c r="X770" t="s">
        <v>16783</v>
      </c>
      <c r="Y770" t="s">
        <v>6805</v>
      </c>
    </row>
    <row r="771" spans="1:25" x14ac:dyDescent="0.25">
      <c r="A771" t="s">
        <v>5446</v>
      </c>
      <c r="B771" t="s">
        <v>2536</v>
      </c>
      <c r="C771" t="s">
        <v>5447</v>
      </c>
      <c r="D771" t="s">
        <v>82</v>
      </c>
      <c r="E771" t="s">
        <v>11</v>
      </c>
      <c r="F771" t="s">
        <v>83</v>
      </c>
      <c r="G771" t="s">
        <v>6</v>
      </c>
      <c r="H771" t="s">
        <v>4</v>
      </c>
      <c r="I771">
        <v>70503</v>
      </c>
      <c r="J771" t="s">
        <v>11505</v>
      </c>
      <c r="K771" t="s">
        <v>82</v>
      </c>
      <c r="L771" t="s">
        <v>2796</v>
      </c>
      <c r="M771" t="s">
        <v>12983</v>
      </c>
      <c r="N771" t="s">
        <v>10682</v>
      </c>
      <c r="O771" t="s">
        <v>13535</v>
      </c>
      <c r="P771">
        <v>22612393</v>
      </c>
      <c r="Q771">
        <v>22612393</v>
      </c>
      <c r="R771" t="s">
        <v>5448</v>
      </c>
      <c r="S771">
        <v>22612393</v>
      </c>
      <c r="T771" t="s">
        <v>14584</v>
      </c>
      <c r="U771">
        <v>83295874</v>
      </c>
      <c r="V771" t="s">
        <v>32</v>
      </c>
      <c r="W771" t="s">
        <v>5445</v>
      </c>
      <c r="X771" t="s">
        <v>16784</v>
      </c>
      <c r="Y771" t="s">
        <v>5447</v>
      </c>
    </row>
    <row r="772" spans="1:25" x14ac:dyDescent="0.25">
      <c r="A772" t="s">
        <v>1060</v>
      </c>
      <c r="B772" t="s">
        <v>1062</v>
      </c>
      <c r="C772" t="s">
        <v>1061</v>
      </c>
      <c r="D772" t="s">
        <v>1044</v>
      </c>
      <c r="E772" t="s">
        <v>2</v>
      </c>
      <c r="F772" t="s">
        <v>32</v>
      </c>
      <c r="G772" t="s">
        <v>1045</v>
      </c>
      <c r="H772" t="s">
        <v>2</v>
      </c>
      <c r="I772">
        <v>11901</v>
      </c>
      <c r="J772" t="s">
        <v>15414</v>
      </c>
      <c r="K772" t="s">
        <v>33</v>
      </c>
      <c r="L772" t="s">
        <v>1044</v>
      </c>
      <c r="M772" t="s">
        <v>14427</v>
      </c>
      <c r="N772" t="s">
        <v>10683</v>
      </c>
      <c r="O772" t="s">
        <v>13535</v>
      </c>
      <c r="P772">
        <v>27701253</v>
      </c>
      <c r="Q772" t="s">
        <v>15386</v>
      </c>
      <c r="R772" t="s">
        <v>13370</v>
      </c>
      <c r="S772">
        <v>83180785</v>
      </c>
      <c r="T772" t="s">
        <v>14602</v>
      </c>
      <c r="U772">
        <v>27718453</v>
      </c>
      <c r="V772" t="s">
        <v>32</v>
      </c>
      <c r="W772" t="s">
        <v>1059</v>
      </c>
      <c r="X772" t="s">
        <v>16785</v>
      </c>
      <c r="Y772" t="s">
        <v>1061</v>
      </c>
    </row>
    <row r="773" spans="1:25" x14ac:dyDescent="0.25">
      <c r="A773" t="s">
        <v>1196</v>
      </c>
      <c r="B773" t="s">
        <v>595</v>
      </c>
      <c r="C773" t="s">
        <v>3255</v>
      </c>
      <c r="D773" t="s">
        <v>1044</v>
      </c>
      <c r="E773" t="s">
        <v>5</v>
      </c>
      <c r="F773" t="s">
        <v>32</v>
      </c>
      <c r="G773" t="s">
        <v>1045</v>
      </c>
      <c r="H773" t="s">
        <v>2</v>
      </c>
      <c r="I773">
        <v>11901</v>
      </c>
      <c r="J773" t="s">
        <v>15414</v>
      </c>
      <c r="K773" t="s">
        <v>33</v>
      </c>
      <c r="L773" t="s">
        <v>1044</v>
      </c>
      <c r="M773" t="s">
        <v>14427</v>
      </c>
      <c r="N773" t="s">
        <v>704</v>
      </c>
      <c r="O773" t="s">
        <v>13535</v>
      </c>
      <c r="P773">
        <v>27716575</v>
      </c>
      <c r="Q773" t="s">
        <v>15386</v>
      </c>
      <c r="R773" t="s">
        <v>13808</v>
      </c>
      <c r="S773">
        <v>83097404</v>
      </c>
      <c r="T773" t="s">
        <v>14632</v>
      </c>
      <c r="U773">
        <v>86384698</v>
      </c>
      <c r="V773" t="s">
        <v>32</v>
      </c>
      <c r="W773" t="s">
        <v>256</v>
      </c>
      <c r="X773" t="s">
        <v>16786</v>
      </c>
      <c r="Y773" t="s">
        <v>3255</v>
      </c>
    </row>
    <row r="774" spans="1:25" x14ac:dyDescent="0.25">
      <c r="A774" t="s">
        <v>1668</v>
      </c>
      <c r="B774" t="s">
        <v>1669</v>
      </c>
      <c r="C774" t="s">
        <v>13809</v>
      </c>
      <c r="D774" t="s">
        <v>9019</v>
      </c>
      <c r="E774" t="s">
        <v>15</v>
      </c>
      <c r="F774" t="s">
        <v>124</v>
      </c>
      <c r="G774" t="s">
        <v>4</v>
      </c>
      <c r="H774" t="s">
        <v>5</v>
      </c>
      <c r="I774">
        <v>60304</v>
      </c>
      <c r="J774" t="s">
        <v>11546</v>
      </c>
      <c r="K774" t="s">
        <v>125</v>
      </c>
      <c r="L774" t="s">
        <v>1490</v>
      </c>
      <c r="M774" t="s">
        <v>10684</v>
      </c>
      <c r="N774" t="s">
        <v>10684</v>
      </c>
      <c r="O774" t="s">
        <v>13535</v>
      </c>
      <c r="P774">
        <v>27302464</v>
      </c>
      <c r="Q774">
        <v>85414149</v>
      </c>
      <c r="R774" t="s">
        <v>8649</v>
      </c>
      <c r="S774">
        <v>85414149</v>
      </c>
      <c r="T774" t="s">
        <v>14633</v>
      </c>
      <c r="U774">
        <v>22001511</v>
      </c>
      <c r="V774" t="s">
        <v>32</v>
      </c>
      <c r="W774" t="s">
        <v>1667</v>
      </c>
      <c r="X774" t="s">
        <v>16787</v>
      </c>
      <c r="Y774" t="s">
        <v>13809</v>
      </c>
    </row>
    <row r="775" spans="1:25" x14ac:dyDescent="0.25">
      <c r="A775" t="s">
        <v>1811</v>
      </c>
      <c r="B775" t="s">
        <v>1812</v>
      </c>
      <c r="C775" t="s">
        <v>170</v>
      </c>
      <c r="D775" t="s">
        <v>79</v>
      </c>
      <c r="E775" t="s">
        <v>3</v>
      </c>
      <c r="F775" t="s">
        <v>35</v>
      </c>
      <c r="G775" t="s">
        <v>2</v>
      </c>
      <c r="H775" t="s">
        <v>2</v>
      </c>
      <c r="I775">
        <v>20101</v>
      </c>
      <c r="J775" t="s">
        <v>11400</v>
      </c>
      <c r="K775" t="s">
        <v>79</v>
      </c>
      <c r="L775" t="s">
        <v>79</v>
      </c>
      <c r="M775" t="s">
        <v>79</v>
      </c>
      <c r="N775" t="s">
        <v>79</v>
      </c>
      <c r="O775" t="s">
        <v>13535</v>
      </c>
      <c r="P775">
        <v>24410791</v>
      </c>
      <c r="Q775">
        <v>24426657</v>
      </c>
      <c r="R775" t="s">
        <v>12884</v>
      </c>
      <c r="S775">
        <v>87039762</v>
      </c>
      <c r="T775" t="s">
        <v>14444</v>
      </c>
      <c r="U775">
        <v>24302389</v>
      </c>
      <c r="V775" t="s">
        <v>32</v>
      </c>
      <c r="W775" t="s">
        <v>6806</v>
      </c>
      <c r="X775" t="s">
        <v>16788</v>
      </c>
      <c r="Y775" t="s">
        <v>170</v>
      </c>
    </row>
    <row r="776" spans="1:25" x14ac:dyDescent="0.25">
      <c r="A776" t="s">
        <v>1951</v>
      </c>
      <c r="B776" t="s">
        <v>802</v>
      </c>
      <c r="C776" t="s">
        <v>1952</v>
      </c>
      <c r="D776" t="s">
        <v>79</v>
      </c>
      <c r="E776" t="s">
        <v>12</v>
      </c>
      <c r="F776" t="s">
        <v>35</v>
      </c>
      <c r="G776" t="s">
        <v>4</v>
      </c>
      <c r="H776" t="s">
        <v>2</v>
      </c>
      <c r="I776">
        <v>20301</v>
      </c>
      <c r="J776" t="s">
        <v>11407</v>
      </c>
      <c r="K776" t="s">
        <v>79</v>
      </c>
      <c r="L776" t="s">
        <v>10510</v>
      </c>
      <c r="M776" t="s">
        <v>10510</v>
      </c>
      <c r="N776" t="s">
        <v>598</v>
      </c>
      <c r="O776" t="s">
        <v>13535</v>
      </c>
      <c r="P776">
        <v>24946059</v>
      </c>
      <c r="Q776">
        <v>24946059</v>
      </c>
      <c r="R776" t="s">
        <v>14634</v>
      </c>
      <c r="S776">
        <v>24946059</v>
      </c>
      <c r="T776" t="s">
        <v>5768</v>
      </c>
      <c r="U776">
        <v>24948687</v>
      </c>
      <c r="V776" t="s">
        <v>32</v>
      </c>
      <c r="W776" t="s">
        <v>1367</v>
      </c>
      <c r="X776" t="s">
        <v>16789</v>
      </c>
      <c r="Y776" t="s">
        <v>1952</v>
      </c>
    </row>
    <row r="777" spans="1:25" x14ac:dyDescent="0.25">
      <c r="A777" t="s">
        <v>1964</v>
      </c>
      <c r="B777" t="s">
        <v>916</v>
      </c>
      <c r="C777" t="s">
        <v>431</v>
      </c>
      <c r="D777" t="s">
        <v>79</v>
      </c>
      <c r="E777" t="s">
        <v>7</v>
      </c>
      <c r="F777" t="s">
        <v>35</v>
      </c>
      <c r="G777" t="s">
        <v>4</v>
      </c>
      <c r="H777" t="s">
        <v>3</v>
      </c>
      <c r="I777">
        <v>20302</v>
      </c>
      <c r="J777" t="s">
        <v>11445</v>
      </c>
      <c r="K777" t="s">
        <v>79</v>
      </c>
      <c r="L777" t="s">
        <v>10510</v>
      </c>
      <c r="M777" t="s">
        <v>239</v>
      </c>
      <c r="N777" t="s">
        <v>10685</v>
      </c>
      <c r="O777" t="s">
        <v>13535</v>
      </c>
      <c r="P777">
        <v>24944342</v>
      </c>
      <c r="Q777">
        <v>24944342</v>
      </c>
      <c r="R777" t="s">
        <v>8659</v>
      </c>
      <c r="S777">
        <v>24944342</v>
      </c>
      <c r="T777" t="s">
        <v>15427</v>
      </c>
      <c r="U777">
        <v>24941124</v>
      </c>
      <c r="V777" t="s">
        <v>32</v>
      </c>
      <c r="W777" t="s">
        <v>1842</v>
      </c>
      <c r="X777" t="s">
        <v>16790</v>
      </c>
      <c r="Y777" t="s">
        <v>431</v>
      </c>
    </row>
    <row r="778" spans="1:25" x14ac:dyDescent="0.25">
      <c r="A778" t="s">
        <v>1996</v>
      </c>
      <c r="B778" t="s">
        <v>1998</v>
      </c>
      <c r="C778" t="s">
        <v>1997</v>
      </c>
      <c r="D778" t="s">
        <v>79</v>
      </c>
      <c r="E778" t="s">
        <v>4</v>
      </c>
      <c r="F778" t="s">
        <v>35</v>
      </c>
      <c r="G778" t="s">
        <v>2</v>
      </c>
      <c r="H778" t="s">
        <v>8</v>
      </c>
      <c r="I778">
        <v>20107</v>
      </c>
      <c r="J778" t="s">
        <v>11469</v>
      </c>
      <c r="K778" t="s">
        <v>79</v>
      </c>
      <c r="L778" t="s">
        <v>79</v>
      </c>
      <c r="M778" t="s">
        <v>742</v>
      </c>
      <c r="N778" t="s">
        <v>1997</v>
      </c>
      <c r="O778" t="s">
        <v>13535</v>
      </c>
      <c r="P778">
        <v>24822338</v>
      </c>
      <c r="Q778">
        <v>24821890</v>
      </c>
      <c r="R778" t="s">
        <v>15537</v>
      </c>
      <c r="S778">
        <v>24822338</v>
      </c>
      <c r="T778" t="s">
        <v>14438</v>
      </c>
      <c r="U778">
        <v>24303339</v>
      </c>
      <c r="V778" t="s">
        <v>32</v>
      </c>
      <c r="W778" t="s">
        <v>6807</v>
      </c>
      <c r="X778" t="s">
        <v>16791</v>
      </c>
      <c r="Y778" t="s">
        <v>1997</v>
      </c>
    </row>
    <row r="779" spans="1:25" x14ac:dyDescent="0.25">
      <c r="A779" t="s">
        <v>2072</v>
      </c>
      <c r="B779" t="s">
        <v>1020</v>
      </c>
      <c r="C779" t="s">
        <v>2073</v>
      </c>
      <c r="D779" t="s">
        <v>79</v>
      </c>
      <c r="E779" t="s">
        <v>11</v>
      </c>
      <c r="F779" t="s">
        <v>35</v>
      </c>
      <c r="G779" t="s">
        <v>5</v>
      </c>
      <c r="H779" t="s">
        <v>2</v>
      </c>
      <c r="I779">
        <v>20401</v>
      </c>
      <c r="J779" t="s">
        <v>11412</v>
      </c>
      <c r="K779" t="s">
        <v>79</v>
      </c>
      <c r="L779" t="s">
        <v>10521</v>
      </c>
      <c r="M779" t="s">
        <v>10521</v>
      </c>
      <c r="N779" t="s">
        <v>280</v>
      </c>
      <c r="O779" t="s">
        <v>13535</v>
      </c>
      <c r="P779">
        <v>40800167</v>
      </c>
      <c r="Q779">
        <v>40800167</v>
      </c>
      <c r="R779" t="s">
        <v>14635</v>
      </c>
      <c r="S779">
        <v>40806701</v>
      </c>
      <c r="T779" t="s">
        <v>15429</v>
      </c>
      <c r="U779">
        <v>24289926</v>
      </c>
      <c r="V779" t="s">
        <v>32</v>
      </c>
      <c r="W779" t="s">
        <v>2016</v>
      </c>
      <c r="X779" t="s">
        <v>16792</v>
      </c>
      <c r="Y779" t="s">
        <v>2073</v>
      </c>
    </row>
    <row r="780" spans="1:25" x14ac:dyDescent="0.25">
      <c r="A780" t="s">
        <v>11635</v>
      </c>
      <c r="B780" t="s">
        <v>6710</v>
      </c>
      <c r="C780" t="s">
        <v>1923</v>
      </c>
      <c r="D780" t="s">
        <v>79</v>
      </c>
      <c r="E780" t="s">
        <v>11</v>
      </c>
      <c r="F780" t="s">
        <v>35</v>
      </c>
      <c r="G780" t="s">
        <v>11</v>
      </c>
      <c r="H780" t="s">
        <v>5</v>
      </c>
      <c r="I780">
        <v>20904</v>
      </c>
      <c r="J780" t="s">
        <v>11518</v>
      </c>
      <c r="K780" t="s">
        <v>79</v>
      </c>
      <c r="L780" t="s">
        <v>11351</v>
      </c>
      <c r="M780" t="s">
        <v>10518</v>
      </c>
      <c r="N780" t="s">
        <v>1923</v>
      </c>
      <c r="O780" t="s">
        <v>13535</v>
      </c>
      <c r="P780">
        <v>24286503</v>
      </c>
      <c r="Q780" t="s">
        <v>15386</v>
      </c>
      <c r="R780" t="s">
        <v>14636</v>
      </c>
      <c r="S780">
        <v>88694399</v>
      </c>
      <c r="T780" t="s">
        <v>15429</v>
      </c>
      <c r="U780">
        <v>24289926</v>
      </c>
      <c r="V780" t="s">
        <v>32</v>
      </c>
      <c r="W780" t="s">
        <v>490</v>
      </c>
      <c r="X780" t="s">
        <v>16793</v>
      </c>
      <c r="Y780" t="s">
        <v>1923</v>
      </c>
    </row>
    <row r="781" spans="1:25" x14ac:dyDescent="0.25">
      <c r="A781" t="s">
        <v>5586</v>
      </c>
      <c r="B781" t="s">
        <v>822</v>
      </c>
      <c r="C781" t="s">
        <v>5587</v>
      </c>
      <c r="D781" t="s">
        <v>3000</v>
      </c>
      <c r="E781" t="s">
        <v>5</v>
      </c>
      <c r="F781" t="s">
        <v>83</v>
      </c>
      <c r="G781" t="s">
        <v>7</v>
      </c>
      <c r="H781" t="s">
        <v>3</v>
      </c>
      <c r="I781">
        <v>70602</v>
      </c>
      <c r="J781" t="s">
        <v>12736</v>
      </c>
      <c r="K781" t="s">
        <v>82</v>
      </c>
      <c r="L781" t="s">
        <v>2140</v>
      </c>
      <c r="M781" t="s">
        <v>733</v>
      </c>
      <c r="N781" t="s">
        <v>5587</v>
      </c>
      <c r="O781" t="s">
        <v>13535</v>
      </c>
      <c r="P781">
        <v>27601496</v>
      </c>
      <c r="Q781">
        <v>84491544</v>
      </c>
      <c r="R781" t="s">
        <v>12316</v>
      </c>
      <c r="S781">
        <v>84491544</v>
      </c>
      <c r="T781" t="s">
        <v>14591</v>
      </c>
      <c r="U781">
        <v>27165048</v>
      </c>
      <c r="V781" t="s">
        <v>32</v>
      </c>
      <c r="W781" t="s">
        <v>6674</v>
      </c>
      <c r="X781" t="s">
        <v>16794</v>
      </c>
      <c r="Y781" t="s">
        <v>5587</v>
      </c>
    </row>
    <row r="782" spans="1:25" x14ac:dyDescent="0.25">
      <c r="A782" t="s">
        <v>5605</v>
      </c>
      <c r="B782" t="s">
        <v>818</v>
      </c>
      <c r="C782" t="s">
        <v>5606</v>
      </c>
      <c r="D782" t="s">
        <v>3000</v>
      </c>
      <c r="E782" t="s">
        <v>8</v>
      </c>
      <c r="F782" t="s">
        <v>83</v>
      </c>
      <c r="G782" t="s">
        <v>7</v>
      </c>
      <c r="H782" t="s">
        <v>6</v>
      </c>
      <c r="I782">
        <v>70605</v>
      </c>
      <c r="J782" t="s">
        <v>12814</v>
      </c>
      <c r="K782" t="s">
        <v>82</v>
      </c>
      <c r="L782" t="s">
        <v>2140</v>
      </c>
      <c r="M782" t="s">
        <v>12985</v>
      </c>
      <c r="N782" t="s">
        <v>5606</v>
      </c>
      <c r="O782" t="s">
        <v>13535</v>
      </c>
      <c r="P782">
        <v>22001402</v>
      </c>
      <c r="Q782" t="s">
        <v>15386</v>
      </c>
      <c r="R782" t="s">
        <v>15538</v>
      </c>
      <c r="S782">
        <v>85230789</v>
      </c>
      <c r="T782" t="s">
        <v>15503</v>
      </c>
      <c r="U782">
        <v>89357825</v>
      </c>
      <c r="V782" t="s">
        <v>32</v>
      </c>
      <c r="W782" t="s">
        <v>6808</v>
      </c>
      <c r="X782" t="s">
        <v>16795</v>
      </c>
      <c r="Y782" t="s">
        <v>5606</v>
      </c>
    </row>
    <row r="783" spans="1:25" x14ac:dyDescent="0.25">
      <c r="A783" t="s">
        <v>5626</v>
      </c>
      <c r="B783" t="s">
        <v>815</v>
      </c>
      <c r="C783" t="s">
        <v>5627</v>
      </c>
      <c r="D783" t="s">
        <v>3000</v>
      </c>
      <c r="E783" t="s">
        <v>6</v>
      </c>
      <c r="F783" t="s">
        <v>83</v>
      </c>
      <c r="G783" t="s">
        <v>7</v>
      </c>
      <c r="H783" t="s">
        <v>6</v>
      </c>
      <c r="I783">
        <v>70605</v>
      </c>
      <c r="J783" t="s">
        <v>12814</v>
      </c>
      <c r="K783" t="s">
        <v>82</v>
      </c>
      <c r="L783" t="s">
        <v>2140</v>
      </c>
      <c r="M783" t="s">
        <v>12985</v>
      </c>
      <c r="N783" t="s">
        <v>5627</v>
      </c>
      <c r="O783" t="s">
        <v>13535</v>
      </c>
      <c r="P783">
        <v>27628004</v>
      </c>
      <c r="Q783" t="s">
        <v>15386</v>
      </c>
      <c r="R783" t="s">
        <v>11928</v>
      </c>
      <c r="S783">
        <v>27628004</v>
      </c>
      <c r="T783" t="s">
        <v>15504</v>
      </c>
      <c r="U783">
        <v>84699645</v>
      </c>
      <c r="V783" t="s">
        <v>32</v>
      </c>
      <c r="W783" t="s">
        <v>6809</v>
      </c>
      <c r="X783" t="s">
        <v>16796</v>
      </c>
      <c r="Y783" t="s">
        <v>5627</v>
      </c>
    </row>
    <row r="784" spans="1:25" x14ac:dyDescent="0.25">
      <c r="A784" t="s">
        <v>5635</v>
      </c>
      <c r="B784" t="s">
        <v>810</v>
      </c>
      <c r="C784" t="s">
        <v>155</v>
      </c>
      <c r="D784" t="s">
        <v>3000</v>
      </c>
      <c r="E784" t="s">
        <v>6</v>
      </c>
      <c r="F784" t="s">
        <v>83</v>
      </c>
      <c r="G784" t="s">
        <v>7</v>
      </c>
      <c r="H784" t="s">
        <v>6</v>
      </c>
      <c r="I784">
        <v>70605</v>
      </c>
      <c r="J784" t="s">
        <v>12814</v>
      </c>
      <c r="K784" t="s">
        <v>82</v>
      </c>
      <c r="L784" t="s">
        <v>2140</v>
      </c>
      <c r="M784" t="s">
        <v>12985</v>
      </c>
      <c r="N784" t="s">
        <v>388</v>
      </c>
      <c r="O784" t="s">
        <v>13535</v>
      </c>
      <c r="P784">
        <v>22001392</v>
      </c>
      <c r="Q784" t="s">
        <v>15386</v>
      </c>
      <c r="R784" t="s">
        <v>12448</v>
      </c>
      <c r="S784">
        <v>84866778</v>
      </c>
      <c r="T784" t="s">
        <v>15504</v>
      </c>
      <c r="U784">
        <v>83358057</v>
      </c>
      <c r="V784" t="s">
        <v>32</v>
      </c>
      <c r="W784" t="s">
        <v>6682</v>
      </c>
      <c r="X784" t="s">
        <v>16797</v>
      </c>
      <c r="Y784" t="s">
        <v>155</v>
      </c>
    </row>
    <row r="785" spans="1:25" x14ac:dyDescent="0.25">
      <c r="A785" t="s">
        <v>4641</v>
      </c>
      <c r="B785" t="s">
        <v>2569</v>
      </c>
      <c r="C785" t="s">
        <v>4642</v>
      </c>
      <c r="D785" t="s">
        <v>79</v>
      </c>
      <c r="E785" t="s">
        <v>5</v>
      </c>
      <c r="F785" t="s">
        <v>35</v>
      </c>
      <c r="G785" t="s">
        <v>2</v>
      </c>
      <c r="H785" t="s">
        <v>6</v>
      </c>
      <c r="I785">
        <v>20105</v>
      </c>
      <c r="J785" t="s">
        <v>12744</v>
      </c>
      <c r="K785" t="s">
        <v>79</v>
      </c>
      <c r="L785" t="s">
        <v>79</v>
      </c>
      <c r="M785" t="s">
        <v>1857</v>
      </c>
      <c r="N785" t="s">
        <v>4642</v>
      </c>
      <c r="O785" t="s">
        <v>13535</v>
      </c>
      <c r="P785">
        <v>24389139</v>
      </c>
      <c r="Q785" t="s">
        <v>15386</v>
      </c>
      <c r="R785" t="s">
        <v>10786</v>
      </c>
      <c r="S785">
        <v>24389139</v>
      </c>
      <c r="T785" t="s">
        <v>7725</v>
      </c>
      <c r="U785">
        <v>24302406</v>
      </c>
      <c r="V785" t="s">
        <v>32</v>
      </c>
      <c r="W785" t="s">
        <v>6810</v>
      </c>
      <c r="X785" t="s">
        <v>16798</v>
      </c>
      <c r="Y785" t="s">
        <v>4642</v>
      </c>
    </row>
    <row r="786" spans="1:25" x14ac:dyDescent="0.25">
      <c r="A786" t="s">
        <v>1900</v>
      </c>
      <c r="B786" t="s">
        <v>826</v>
      </c>
      <c r="C786" t="s">
        <v>1901</v>
      </c>
      <c r="D786" t="s">
        <v>79</v>
      </c>
      <c r="E786" t="s">
        <v>6</v>
      </c>
      <c r="F786" t="s">
        <v>35</v>
      </c>
      <c r="G786" t="s">
        <v>2</v>
      </c>
      <c r="H786" t="s">
        <v>17</v>
      </c>
      <c r="I786">
        <v>20113</v>
      </c>
      <c r="J786" t="s">
        <v>11477</v>
      </c>
      <c r="K786" t="s">
        <v>79</v>
      </c>
      <c r="L786" t="s">
        <v>79</v>
      </c>
      <c r="M786" t="s">
        <v>11095</v>
      </c>
      <c r="N786" t="s">
        <v>581</v>
      </c>
      <c r="O786" t="s">
        <v>13535</v>
      </c>
      <c r="P786">
        <v>47102654</v>
      </c>
      <c r="Q786">
        <v>47102654</v>
      </c>
      <c r="R786" t="s">
        <v>11904</v>
      </c>
      <c r="S786">
        <v>47102654</v>
      </c>
      <c r="T786" t="s">
        <v>14447</v>
      </c>
      <c r="U786">
        <v>24434942</v>
      </c>
      <c r="V786" t="s">
        <v>32</v>
      </c>
      <c r="W786" t="s">
        <v>1899</v>
      </c>
      <c r="X786" t="s">
        <v>16799</v>
      </c>
      <c r="Y786" t="s">
        <v>1901</v>
      </c>
    </row>
    <row r="787" spans="1:25" x14ac:dyDescent="0.25">
      <c r="A787" t="s">
        <v>1994</v>
      </c>
      <c r="B787" t="s">
        <v>829</v>
      </c>
      <c r="C787" t="s">
        <v>1995</v>
      </c>
      <c r="D787" t="s">
        <v>79</v>
      </c>
      <c r="E787" t="s">
        <v>12</v>
      </c>
      <c r="F787" t="s">
        <v>35</v>
      </c>
      <c r="G787" t="s">
        <v>4</v>
      </c>
      <c r="H787" t="s">
        <v>4</v>
      </c>
      <c r="I787">
        <v>20303</v>
      </c>
      <c r="J787" t="s">
        <v>12763</v>
      </c>
      <c r="K787" t="s">
        <v>79</v>
      </c>
      <c r="L787" t="s">
        <v>10510</v>
      </c>
      <c r="M787" t="s">
        <v>33</v>
      </c>
      <c r="N787" t="s">
        <v>10687</v>
      </c>
      <c r="O787" t="s">
        <v>13535</v>
      </c>
      <c r="P787">
        <v>24943444</v>
      </c>
      <c r="Q787">
        <v>24441315</v>
      </c>
      <c r="R787" t="s">
        <v>15539</v>
      </c>
      <c r="S787">
        <v>24441315</v>
      </c>
      <c r="T787" t="s">
        <v>5768</v>
      </c>
      <c r="U787">
        <v>24948687</v>
      </c>
      <c r="V787" t="s">
        <v>32</v>
      </c>
      <c r="W787" t="s">
        <v>745</v>
      </c>
      <c r="X787" t="s">
        <v>16800</v>
      </c>
      <c r="Y787" t="s">
        <v>1995</v>
      </c>
    </row>
    <row r="788" spans="1:25" x14ac:dyDescent="0.25">
      <c r="A788" t="s">
        <v>2998</v>
      </c>
      <c r="B788" t="s">
        <v>2575</v>
      </c>
      <c r="C788" t="s">
        <v>2999</v>
      </c>
      <c r="D788" t="s">
        <v>3000</v>
      </c>
      <c r="E788" t="s">
        <v>4</v>
      </c>
      <c r="F788" t="s">
        <v>83</v>
      </c>
      <c r="G788" t="s">
        <v>3</v>
      </c>
      <c r="H788" t="s">
        <v>6</v>
      </c>
      <c r="I788">
        <v>70205</v>
      </c>
      <c r="J788" t="s">
        <v>12809</v>
      </c>
      <c r="K788" t="s">
        <v>82</v>
      </c>
      <c r="L788" t="s">
        <v>3001</v>
      </c>
      <c r="M788" t="s">
        <v>10617</v>
      </c>
      <c r="N788" t="s">
        <v>10688</v>
      </c>
      <c r="O788" t="s">
        <v>13535</v>
      </c>
      <c r="P788">
        <v>27674757</v>
      </c>
      <c r="Q788" t="s">
        <v>15386</v>
      </c>
      <c r="R788" t="s">
        <v>13812</v>
      </c>
      <c r="S788">
        <v>27674757</v>
      </c>
      <c r="T788" t="s">
        <v>14589</v>
      </c>
      <c r="U788">
        <v>21007274</v>
      </c>
      <c r="V788" t="s">
        <v>32</v>
      </c>
      <c r="W788" t="s">
        <v>1694</v>
      </c>
      <c r="X788" t="s">
        <v>16801</v>
      </c>
      <c r="Y788" t="s">
        <v>2999</v>
      </c>
    </row>
    <row r="789" spans="1:25" x14ac:dyDescent="0.25">
      <c r="A789" t="s">
        <v>5624</v>
      </c>
      <c r="B789" t="s">
        <v>2578</v>
      </c>
      <c r="C789" t="s">
        <v>412</v>
      </c>
      <c r="D789" t="s">
        <v>3000</v>
      </c>
      <c r="E789" t="s">
        <v>6</v>
      </c>
      <c r="F789" t="s">
        <v>83</v>
      </c>
      <c r="G789" t="s">
        <v>3</v>
      </c>
      <c r="H789" t="s">
        <v>5</v>
      </c>
      <c r="I789">
        <v>70204</v>
      </c>
      <c r="J789" t="s">
        <v>12785</v>
      </c>
      <c r="K789" t="s">
        <v>82</v>
      </c>
      <c r="L789" t="s">
        <v>3001</v>
      </c>
      <c r="M789" t="s">
        <v>3241</v>
      </c>
      <c r="N789" t="s">
        <v>412</v>
      </c>
      <c r="O789" t="s">
        <v>13535</v>
      </c>
      <c r="P789">
        <v>85104128</v>
      </c>
      <c r="Q789" t="s">
        <v>15386</v>
      </c>
      <c r="R789" t="s">
        <v>10999</v>
      </c>
      <c r="S789">
        <v>85104128</v>
      </c>
      <c r="T789" t="s">
        <v>15504</v>
      </c>
      <c r="U789">
        <v>84699645</v>
      </c>
      <c r="V789" t="s">
        <v>32</v>
      </c>
      <c r="W789" t="s">
        <v>6677</v>
      </c>
      <c r="X789" t="s">
        <v>16802</v>
      </c>
      <c r="Y789" t="s">
        <v>412</v>
      </c>
    </row>
    <row r="790" spans="1:25" x14ac:dyDescent="0.25">
      <c r="A790" t="s">
        <v>3680</v>
      </c>
      <c r="B790" t="s">
        <v>867</v>
      </c>
      <c r="C790" t="s">
        <v>216</v>
      </c>
      <c r="D790" t="s">
        <v>184</v>
      </c>
      <c r="E790" t="s">
        <v>7</v>
      </c>
      <c r="F790" t="s">
        <v>183</v>
      </c>
      <c r="G790" t="s">
        <v>7</v>
      </c>
      <c r="H790" t="s">
        <v>4</v>
      </c>
      <c r="I790">
        <v>40603</v>
      </c>
      <c r="J790" t="s">
        <v>12772</v>
      </c>
      <c r="K790" t="s">
        <v>184</v>
      </c>
      <c r="L790" t="s">
        <v>239</v>
      </c>
      <c r="M790" t="s">
        <v>216</v>
      </c>
      <c r="N790" t="s">
        <v>216</v>
      </c>
      <c r="O790" t="s">
        <v>13535</v>
      </c>
      <c r="P790">
        <v>22683779</v>
      </c>
      <c r="Q790">
        <v>22683779</v>
      </c>
      <c r="R790" t="s">
        <v>3646</v>
      </c>
      <c r="S790">
        <v>88328997</v>
      </c>
      <c r="T790" t="s">
        <v>14514</v>
      </c>
      <c r="U790">
        <v>22618569</v>
      </c>
      <c r="V790" t="s">
        <v>32</v>
      </c>
      <c r="W790" t="s">
        <v>464</v>
      </c>
      <c r="X790" t="s">
        <v>16803</v>
      </c>
      <c r="Y790" t="s">
        <v>216</v>
      </c>
    </row>
    <row r="791" spans="1:25" x14ac:dyDescent="0.25">
      <c r="A791" t="s">
        <v>3764</v>
      </c>
      <c r="B791" t="s">
        <v>855</v>
      </c>
      <c r="C791" t="s">
        <v>3765</v>
      </c>
      <c r="D791" t="s">
        <v>182</v>
      </c>
      <c r="E791" t="s">
        <v>5</v>
      </c>
      <c r="F791" t="s">
        <v>183</v>
      </c>
      <c r="G791" t="s">
        <v>12</v>
      </c>
      <c r="H791" t="s">
        <v>4</v>
      </c>
      <c r="I791">
        <v>41003</v>
      </c>
      <c r="J791" t="s">
        <v>14359</v>
      </c>
      <c r="K791" t="s">
        <v>184</v>
      </c>
      <c r="L791" t="s">
        <v>182</v>
      </c>
      <c r="M791" t="s">
        <v>10576</v>
      </c>
      <c r="N791" t="s">
        <v>3765</v>
      </c>
      <c r="O791" t="s">
        <v>13535</v>
      </c>
      <c r="P791">
        <v>27641301</v>
      </c>
      <c r="Q791">
        <v>27641301</v>
      </c>
      <c r="R791" t="s">
        <v>7720</v>
      </c>
      <c r="S791">
        <v>44047038</v>
      </c>
      <c r="T791" t="s">
        <v>12849</v>
      </c>
      <c r="U791">
        <v>27640352</v>
      </c>
      <c r="V791" t="s">
        <v>32</v>
      </c>
      <c r="W791" t="s">
        <v>1170</v>
      </c>
      <c r="X791" t="s">
        <v>16804</v>
      </c>
      <c r="Y791" t="s">
        <v>3765</v>
      </c>
    </row>
    <row r="792" spans="1:25" x14ac:dyDescent="0.25">
      <c r="A792" t="s">
        <v>3781</v>
      </c>
      <c r="B792" t="s">
        <v>852</v>
      </c>
      <c r="C792" t="s">
        <v>3782</v>
      </c>
      <c r="D792" t="s">
        <v>182</v>
      </c>
      <c r="E792" t="s">
        <v>3</v>
      </c>
      <c r="F792" t="s">
        <v>183</v>
      </c>
      <c r="G792" t="s">
        <v>12</v>
      </c>
      <c r="H792" t="s">
        <v>4</v>
      </c>
      <c r="I792">
        <v>41003</v>
      </c>
      <c r="J792" t="s">
        <v>14359</v>
      </c>
      <c r="K792" t="s">
        <v>184</v>
      </c>
      <c r="L792" t="s">
        <v>182</v>
      </c>
      <c r="M792" t="s">
        <v>10576</v>
      </c>
      <c r="N792" t="s">
        <v>3782</v>
      </c>
      <c r="O792" t="s">
        <v>13535</v>
      </c>
      <c r="P792">
        <v>27645534</v>
      </c>
      <c r="Q792" t="s">
        <v>15386</v>
      </c>
      <c r="R792" t="s">
        <v>9335</v>
      </c>
      <c r="S792">
        <v>27645534</v>
      </c>
      <c r="T792" t="s">
        <v>14523</v>
      </c>
      <c r="U792">
        <v>27644108</v>
      </c>
      <c r="V792" t="s">
        <v>32</v>
      </c>
      <c r="W792" t="s">
        <v>6811</v>
      </c>
      <c r="X792" t="s">
        <v>16805</v>
      </c>
      <c r="Y792" t="s">
        <v>3782</v>
      </c>
    </row>
    <row r="793" spans="1:25" x14ac:dyDescent="0.25">
      <c r="A793" t="s">
        <v>5589</v>
      </c>
      <c r="B793" t="s">
        <v>2584</v>
      </c>
      <c r="C793" t="s">
        <v>12999</v>
      </c>
      <c r="D793" t="s">
        <v>3000</v>
      </c>
      <c r="E793" t="s">
        <v>8</v>
      </c>
      <c r="F793" t="s">
        <v>83</v>
      </c>
      <c r="G793" t="s">
        <v>7</v>
      </c>
      <c r="H793" t="s">
        <v>5</v>
      </c>
      <c r="I793">
        <v>70604</v>
      </c>
      <c r="J793" t="s">
        <v>12797</v>
      </c>
      <c r="K793" t="s">
        <v>82</v>
      </c>
      <c r="L793" t="s">
        <v>2140</v>
      </c>
      <c r="M793" t="s">
        <v>12970</v>
      </c>
      <c r="N793" t="s">
        <v>1089</v>
      </c>
      <c r="O793" t="s">
        <v>13535</v>
      </c>
      <c r="P793">
        <v>88738628</v>
      </c>
      <c r="Q793" t="s">
        <v>15386</v>
      </c>
      <c r="R793" t="s">
        <v>15540</v>
      </c>
      <c r="S793">
        <v>88738628</v>
      </c>
      <c r="T793" t="s">
        <v>15503</v>
      </c>
      <c r="U793">
        <v>88204722</v>
      </c>
      <c r="V793" t="s">
        <v>32</v>
      </c>
      <c r="W793" t="s">
        <v>5588</v>
      </c>
      <c r="X793" t="s">
        <v>16806</v>
      </c>
      <c r="Y793" t="s">
        <v>12999</v>
      </c>
    </row>
    <row r="794" spans="1:25" x14ac:dyDescent="0.25">
      <c r="A794" t="s">
        <v>4854</v>
      </c>
      <c r="B794" t="s">
        <v>903</v>
      </c>
      <c r="C794" t="s">
        <v>4853</v>
      </c>
      <c r="D794" t="s">
        <v>9019</v>
      </c>
      <c r="E794" t="s">
        <v>10</v>
      </c>
      <c r="F794" t="s">
        <v>124</v>
      </c>
      <c r="G794" t="s">
        <v>6</v>
      </c>
      <c r="H794" t="s">
        <v>4</v>
      </c>
      <c r="I794">
        <v>60503</v>
      </c>
      <c r="J794" t="s">
        <v>11504</v>
      </c>
      <c r="K794" t="s">
        <v>125</v>
      </c>
      <c r="L794" t="s">
        <v>12950</v>
      </c>
      <c r="M794" t="s">
        <v>4853</v>
      </c>
      <c r="N794" t="s">
        <v>4853</v>
      </c>
      <c r="O794" t="s">
        <v>13535</v>
      </c>
      <c r="P794">
        <v>27881034</v>
      </c>
      <c r="Q794">
        <v>83978282</v>
      </c>
      <c r="R794" t="s">
        <v>15541</v>
      </c>
      <c r="S794">
        <v>85004991</v>
      </c>
      <c r="T794" t="s">
        <v>14638</v>
      </c>
      <c r="U794">
        <v>27881127</v>
      </c>
      <c r="V794" t="s">
        <v>32</v>
      </c>
      <c r="W794" t="s">
        <v>6812</v>
      </c>
      <c r="X794" t="s">
        <v>16807</v>
      </c>
      <c r="Y794" t="s">
        <v>4853</v>
      </c>
    </row>
    <row r="795" spans="1:25" x14ac:dyDescent="0.25">
      <c r="A795" t="s">
        <v>4894</v>
      </c>
      <c r="B795" t="s">
        <v>1014</v>
      </c>
      <c r="C795" t="s">
        <v>4895</v>
      </c>
      <c r="D795" t="s">
        <v>123</v>
      </c>
      <c r="E795" t="s">
        <v>2</v>
      </c>
      <c r="F795" t="s">
        <v>124</v>
      </c>
      <c r="G795" t="s">
        <v>8</v>
      </c>
      <c r="H795" t="s">
        <v>2</v>
      </c>
      <c r="I795">
        <v>60701</v>
      </c>
      <c r="J795" t="s">
        <v>11428</v>
      </c>
      <c r="K795" t="s">
        <v>125</v>
      </c>
      <c r="L795" t="s">
        <v>11123</v>
      </c>
      <c r="M795" t="s">
        <v>11123</v>
      </c>
      <c r="N795" t="s">
        <v>4895</v>
      </c>
      <c r="O795" t="s">
        <v>13535</v>
      </c>
      <c r="P795">
        <v>27756020</v>
      </c>
      <c r="Q795">
        <v>27756020</v>
      </c>
      <c r="R795" t="s">
        <v>12410</v>
      </c>
      <c r="S795">
        <v>83135577</v>
      </c>
      <c r="T795" t="s">
        <v>14560</v>
      </c>
      <c r="U795">
        <v>27750256</v>
      </c>
      <c r="V795" t="s">
        <v>32</v>
      </c>
      <c r="W795" t="s">
        <v>4893</v>
      </c>
      <c r="X795" t="s">
        <v>16808</v>
      </c>
      <c r="Y795" t="s">
        <v>4895</v>
      </c>
    </row>
    <row r="796" spans="1:25" x14ac:dyDescent="0.25">
      <c r="A796" t="s">
        <v>5622</v>
      </c>
      <c r="B796" t="s">
        <v>2595</v>
      </c>
      <c r="C796" t="s">
        <v>12985</v>
      </c>
      <c r="D796" t="s">
        <v>3000</v>
      </c>
      <c r="E796" t="s">
        <v>6</v>
      </c>
      <c r="F796" t="s">
        <v>83</v>
      </c>
      <c r="G796" t="s">
        <v>7</v>
      </c>
      <c r="H796" t="s">
        <v>6</v>
      </c>
      <c r="I796">
        <v>70605</v>
      </c>
      <c r="J796" t="s">
        <v>12814</v>
      </c>
      <c r="K796" t="s">
        <v>82</v>
      </c>
      <c r="L796" t="s">
        <v>2140</v>
      </c>
      <c r="M796" t="s">
        <v>12985</v>
      </c>
      <c r="N796" t="s">
        <v>10689</v>
      </c>
      <c r="O796" t="s">
        <v>13535</v>
      </c>
      <c r="P796">
        <v>27628176</v>
      </c>
      <c r="Q796">
        <v>88603254</v>
      </c>
      <c r="R796" t="s">
        <v>13040</v>
      </c>
      <c r="S796">
        <v>88603254</v>
      </c>
      <c r="T796" t="s">
        <v>15504</v>
      </c>
      <c r="U796">
        <v>84699645</v>
      </c>
      <c r="V796" t="s">
        <v>32</v>
      </c>
      <c r="W796" t="s">
        <v>2470</v>
      </c>
      <c r="X796" t="s">
        <v>16809</v>
      </c>
      <c r="Y796" t="s">
        <v>12985</v>
      </c>
    </row>
    <row r="797" spans="1:25" x14ac:dyDescent="0.25">
      <c r="A797" t="s">
        <v>4972</v>
      </c>
      <c r="B797" t="s">
        <v>1041</v>
      </c>
      <c r="C797" t="s">
        <v>3396</v>
      </c>
      <c r="D797" t="s">
        <v>123</v>
      </c>
      <c r="E797" t="s">
        <v>6</v>
      </c>
      <c r="F797" t="s">
        <v>124</v>
      </c>
      <c r="G797" t="s">
        <v>10</v>
      </c>
      <c r="H797" t="s">
        <v>2</v>
      </c>
      <c r="I797">
        <v>60801</v>
      </c>
      <c r="J797" t="s">
        <v>11429</v>
      </c>
      <c r="K797" t="s">
        <v>125</v>
      </c>
      <c r="L797" t="s">
        <v>12955</v>
      </c>
      <c r="M797" t="s">
        <v>2844</v>
      </c>
      <c r="N797" t="s">
        <v>3396</v>
      </c>
      <c r="O797" t="s">
        <v>13535</v>
      </c>
      <c r="P797">
        <v>27734047</v>
      </c>
      <c r="Q797">
        <v>27734047</v>
      </c>
      <c r="R797" t="s">
        <v>7503</v>
      </c>
      <c r="S797">
        <v>27734047</v>
      </c>
      <c r="T797" t="s">
        <v>14564</v>
      </c>
      <c r="U797">
        <v>27733387</v>
      </c>
      <c r="V797" t="s">
        <v>32</v>
      </c>
      <c r="W797" t="s">
        <v>4673</v>
      </c>
      <c r="X797" t="s">
        <v>16810</v>
      </c>
      <c r="Y797" t="s">
        <v>3396</v>
      </c>
    </row>
    <row r="798" spans="1:25" x14ac:dyDescent="0.25">
      <c r="A798" t="s">
        <v>5019</v>
      </c>
      <c r="B798" t="s">
        <v>1010</v>
      </c>
      <c r="C798" t="s">
        <v>215</v>
      </c>
      <c r="D798" t="s">
        <v>123</v>
      </c>
      <c r="E798" t="s">
        <v>7</v>
      </c>
      <c r="F798" t="s">
        <v>124</v>
      </c>
      <c r="G798" t="s">
        <v>10</v>
      </c>
      <c r="H798" t="s">
        <v>3</v>
      </c>
      <c r="I798">
        <v>60802</v>
      </c>
      <c r="J798" t="s">
        <v>11462</v>
      </c>
      <c r="K798" t="s">
        <v>125</v>
      </c>
      <c r="L798" t="s">
        <v>12955</v>
      </c>
      <c r="M798" t="s">
        <v>10230</v>
      </c>
      <c r="N798" t="s">
        <v>215</v>
      </c>
      <c r="O798" t="s">
        <v>13535</v>
      </c>
      <c r="P798">
        <v>27840829</v>
      </c>
      <c r="Q798">
        <v>27841121</v>
      </c>
      <c r="R798" t="s">
        <v>15542</v>
      </c>
      <c r="S798">
        <v>27840829</v>
      </c>
      <c r="T798" t="s">
        <v>14565</v>
      </c>
      <c r="U798">
        <v>27840230</v>
      </c>
      <c r="V798" t="s">
        <v>32</v>
      </c>
      <c r="W798" t="s">
        <v>6813</v>
      </c>
      <c r="X798" t="s">
        <v>16811</v>
      </c>
      <c r="Y798" t="s">
        <v>215</v>
      </c>
    </row>
    <row r="799" spans="1:25" x14ac:dyDescent="0.25">
      <c r="A799" t="s">
        <v>5041</v>
      </c>
      <c r="B799" t="s">
        <v>1037</v>
      </c>
      <c r="C799" t="s">
        <v>9045</v>
      </c>
      <c r="D799" t="s">
        <v>123</v>
      </c>
      <c r="E799" t="s">
        <v>8</v>
      </c>
      <c r="F799" t="s">
        <v>124</v>
      </c>
      <c r="G799" t="s">
        <v>10</v>
      </c>
      <c r="H799" t="s">
        <v>4</v>
      </c>
      <c r="I799">
        <v>60803</v>
      </c>
      <c r="J799" t="s">
        <v>14370</v>
      </c>
      <c r="K799" t="s">
        <v>125</v>
      </c>
      <c r="L799" t="s">
        <v>12955</v>
      </c>
      <c r="M799" t="s">
        <v>12956</v>
      </c>
      <c r="N799" t="s">
        <v>10690</v>
      </c>
      <c r="O799" t="s">
        <v>13535</v>
      </c>
      <c r="P799">
        <v>27340424</v>
      </c>
      <c r="Q799">
        <v>27340424</v>
      </c>
      <c r="R799" t="s">
        <v>9308</v>
      </c>
      <c r="S799">
        <v>27340424</v>
      </c>
      <c r="T799" t="s">
        <v>14566</v>
      </c>
      <c r="U799">
        <v>27340120</v>
      </c>
      <c r="V799" t="s">
        <v>32</v>
      </c>
      <c r="W799" t="s">
        <v>1601</v>
      </c>
      <c r="X799" t="s">
        <v>16812</v>
      </c>
      <c r="Y799" t="s">
        <v>9045</v>
      </c>
    </row>
    <row r="800" spans="1:25" x14ac:dyDescent="0.25">
      <c r="A800" t="s">
        <v>7609</v>
      </c>
      <c r="B800" t="s">
        <v>7445</v>
      </c>
      <c r="C800" t="s">
        <v>7610</v>
      </c>
      <c r="D800" t="s">
        <v>125</v>
      </c>
      <c r="E800" t="s">
        <v>10</v>
      </c>
      <c r="F800" t="s">
        <v>124</v>
      </c>
      <c r="G800" t="s">
        <v>3</v>
      </c>
      <c r="H800" t="s">
        <v>7</v>
      </c>
      <c r="I800">
        <v>60206</v>
      </c>
      <c r="J800" t="s">
        <v>11596</v>
      </c>
      <c r="K800" t="s">
        <v>125</v>
      </c>
      <c r="L800" t="s">
        <v>10596</v>
      </c>
      <c r="M800" t="s">
        <v>7610</v>
      </c>
      <c r="N800" t="s">
        <v>7610</v>
      </c>
      <c r="O800" t="s">
        <v>13535</v>
      </c>
      <c r="P800">
        <v>26344192</v>
      </c>
      <c r="Q800">
        <v>26355272</v>
      </c>
      <c r="R800" t="s">
        <v>14639</v>
      </c>
      <c r="S800">
        <v>84893950</v>
      </c>
      <c r="T800" t="s">
        <v>15486</v>
      </c>
      <c r="U800">
        <v>26355272</v>
      </c>
      <c r="V800" t="s">
        <v>32</v>
      </c>
      <c r="W800" t="s">
        <v>7787</v>
      </c>
      <c r="X800" t="s">
        <v>16813</v>
      </c>
      <c r="Y800" t="s">
        <v>7610</v>
      </c>
    </row>
    <row r="801" spans="1:25" x14ac:dyDescent="0.25">
      <c r="A801" t="s">
        <v>5724</v>
      </c>
      <c r="B801" t="s">
        <v>998</v>
      </c>
      <c r="C801" t="s">
        <v>129</v>
      </c>
      <c r="D801" t="s">
        <v>788</v>
      </c>
      <c r="E801" t="s">
        <v>5</v>
      </c>
      <c r="F801" t="s">
        <v>208</v>
      </c>
      <c r="G801" t="s">
        <v>2</v>
      </c>
      <c r="H801" t="s">
        <v>2</v>
      </c>
      <c r="I801">
        <v>50101</v>
      </c>
      <c r="J801" t="s">
        <v>11403</v>
      </c>
      <c r="K801" t="s">
        <v>209</v>
      </c>
      <c r="L801" t="s">
        <v>788</v>
      </c>
      <c r="M801" t="s">
        <v>788</v>
      </c>
      <c r="N801" t="s">
        <v>129</v>
      </c>
      <c r="O801" t="s">
        <v>13535</v>
      </c>
      <c r="P801">
        <v>26664018</v>
      </c>
      <c r="Q801" t="s">
        <v>15386</v>
      </c>
      <c r="R801" t="s">
        <v>9366</v>
      </c>
      <c r="S801">
        <v>87179773</v>
      </c>
      <c r="T801" t="s">
        <v>14525</v>
      </c>
      <c r="U801">
        <v>87100992</v>
      </c>
      <c r="V801" t="s">
        <v>32</v>
      </c>
      <c r="W801" t="s">
        <v>6814</v>
      </c>
      <c r="X801" t="s">
        <v>16814</v>
      </c>
      <c r="Y801" t="s">
        <v>129</v>
      </c>
    </row>
    <row r="802" spans="1:25" x14ac:dyDescent="0.25">
      <c r="A802" t="s">
        <v>3976</v>
      </c>
      <c r="B802" t="s">
        <v>1031</v>
      </c>
      <c r="C802" t="s">
        <v>3977</v>
      </c>
      <c r="D802" t="s">
        <v>788</v>
      </c>
      <c r="E802" t="s">
        <v>3</v>
      </c>
      <c r="F802" t="s">
        <v>208</v>
      </c>
      <c r="G802" t="s">
        <v>2</v>
      </c>
      <c r="H802" t="s">
        <v>2</v>
      </c>
      <c r="I802">
        <v>50101</v>
      </c>
      <c r="J802" t="s">
        <v>11403</v>
      </c>
      <c r="K802" t="s">
        <v>209</v>
      </c>
      <c r="L802" t="s">
        <v>788</v>
      </c>
      <c r="M802" t="s">
        <v>788</v>
      </c>
      <c r="N802" t="s">
        <v>3977</v>
      </c>
      <c r="O802" t="s">
        <v>13535</v>
      </c>
      <c r="P802">
        <v>83700993</v>
      </c>
      <c r="Q802" t="s">
        <v>15386</v>
      </c>
      <c r="R802" t="s">
        <v>14640</v>
      </c>
      <c r="S802">
        <v>83700993</v>
      </c>
      <c r="T802" t="s">
        <v>14542</v>
      </c>
      <c r="U802">
        <v>85976933</v>
      </c>
      <c r="V802" t="s">
        <v>32</v>
      </c>
      <c r="W802" t="s">
        <v>3836</v>
      </c>
      <c r="X802" t="s">
        <v>16815</v>
      </c>
      <c r="Y802" t="s">
        <v>3977</v>
      </c>
    </row>
    <row r="803" spans="1:25" x14ac:dyDescent="0.25">
      <c r="A803" t="s">
        <v>4504</v>
      </c>
      <c r="B803" t="s">
        <v>1002</v>
      </c>
      <c r="C803" t="s">
        <v>69</v>
      </c>
      <c r="D803" t="s">
        <v>1609</v>
      </c>
      <c r="E803" t="s">
        <v>4</v>
      </c>
      <c r="F803" t="s">
        <v>208</v>
      </c>
      <c r="G803" t="s">
        <v>10</v>
      </c>
      <c r="H803" t="s">
        <v>5</v>
      </c>
      <c r="I803">
        <v>50804</v>
      </c>
      <c r="J803" t="s">
        <v>12799</v>
      </c>
      <c r="K803" t="s">
        <v>209</v>
      </c>
      <c r="L803" t="s">
        <v>2685</v>
      </c>
      <c r="M803" t="s">
        <v>1089</v>
      </c>
      <c r="N803" t="s">
        <v>69</v>
      </c>
      <c r="O803" t="s">
        <v>13535</v>
      </c>
      <c r="P803">
        <v>26951060</v>
      </c>
      <c r="Q803" t="s">
        <v>15386</v>
      </c>
      <c r="R803" t="s">
        <v>15543</v>
      </c>
      <c r="S803">
        <v>26951060</v>
      </c>
      <c r="T803" t="s">
        <v>14543</v>
      </c>
      <c r="U803">
        <v>26955509</v>
      </c>
      <c r="V803" t="s">
        <v>32</v>
      </c>
      <c r="W803" t="s">
        <v>2229</v>
      </c>
      <c r="X803" t="s">
        <v>16816</v>
      </c>
      <c r="Y803" t="s">
        <v>69</v>
      </c>
    </row>
    <row r="804" spans="1:25" x14ac:dyDescent="0.25">
      <c r="A804" t="s">
        <v>4513</v>
      </c>
      <c r="B804" t="s">
        <v>1012</v>
      </c>
      <c r="C804" t="s">
        <v>4514</v>
      </c>
      <c r="D804" t="s">
        <v>1609</v>
      </c>
      <c r="E804" t="s">
        <v>4</v>
      </c>
      <c r="F804" t="s">
        <v>208</v>
      </c>
      <c r="G804" t="s">
        <v>10</v>
      </c>
      <c r="H804" t="s">
        <v>4</v>
      </c>
      <c r="I804">
        <v>50803</v>
      </c>
      <c r="J804" t="s">
        <v>12780</v>
      </c>
      <c r="K804" t="s">
        <v>209</v>
      </c>
      <c r="L804" t="s">
        <v>2685</v>
      </c>
      <c r="M804" t="s">
        <v>4514</v>
      </c>
      <c r="N804" t="s">
        <v>4514</v>
      </c>
      <c r="O804" t="s">
        <v>13535</v>
      </c>
      <c r="P804">
        <v>26931050</v>
      </c>
      <c r="Q804">
        <v>26931050</v>
      </c>
      <c r="R804" t="s">
        <v>9218</v>
      </c>
      <c r="S804">
        <v>26931050</v>
      </c>
      <c r="T804" t="s">
        <v>14543</v>
      </c>
      <c r="U804">
        <v>26955509</v>
      </c>
      <c r="V804" t="s">
        <v>32</v>
      </c>
      <c r="W804" t="s">
        <v>6815</v>
      </c>
      <c r="X804" t="s">
        <v>16817</v>
      </c>
      <c r="Y804" t="s">
        <v>4514</v>
      </c>
    </row>
    <row r="805" spans="1:25" x14ac:dyDescent="0.25">
      <c r="A805" t="s">
        <v>4313</v>
      </c>
      <c r="B805" t="s">
        <v>1025</v>
      </c>
      <c r="C805" t="s">
        <v>1743</v>
      </c>
      <c r="D805" t="s">
        <v>207</v>
      </c>
      <c r="E805" t="s">
        <v>7</v>
      </c>
      <c r="F805" t="s">
        <v>208</v>
      </c>
      <c r="G805" t="s">
        <v>6</v>
      </c>
      <c r="H805" t="s">
        <v>3</v>
      </c>
      <c r="I805">
        <v>50502</v>
      </c>
      <c r="J805" t="s">
        <v>11452</v>
      </c>
      <c r="K805" t="s">
        <v>209</v>
      </c>
      <c r="L805" t="s">
        <v>12943</v>
      </c>
      <c r="M805" t="s">
        <v>1743</v>
      </c>
      <c r="N805" t="s">
        <v>1743</v>
      </c>
      <c r="O805" t="s">
        <v>13535</v>
      </c>
      <c r="P805">
        <v>26678269</v>
      </c>
      <c r="Q805">
        <v>26678269</v>
      </c>
      <c r="R805" t="s">
        <v>12378</v>
      </c>
      <c r="S805">
        <v>88684142</v>
      </c>
      <c r="T805" t="s">
        <v>8683</v>
      </c>
      <c r="U805">
        <v>83909628</v>
      </c>
      <c r="V805" t="s">
        <v>32</v>
      </c>
      <c r="W805" t="s">
        <v>2983</v>
      </c>
      <c r="X805" t="s">
        <v>16818</v>
      </c>
      <c r="Y805" t="s">
        <v>1743</v>
      </c>
    </row>
    <row r="806" spans="1:25" x14ac:dyDescent="0.25">
      <c r="A806" t="s">
        <v>3046</v>
      </c>
      <c r="B806" t="s">
        <v>1023</v>
      </c>
      <c r="C806" t="s">
        <v>542</v>
      </c>
      <c r="D806" t="s">
        <v>500</v>
      </c>
      <c r="E806" t="s">
        <v>2</v>
      </c>
      <c r="F806" t="s">
        <v>32</v>
      </c>
      <c r="G806" t="s">
        <v>6</v>
      </c>
      <c r="H806" t="s">
        <v>2</v>
      </c>
      <c r="I806">
        <v>10501</v>
      </c>
      <c r="J806" t="s">
        <v>12636</v>
      </c>
      <c r="K806" t="s">
        <v>33</v>
      </c>
      <c r="L806" t="s">
        <v>12839</v>
      </c>
      <c r="M806" t="s">
        <v>1116</v>
      </c>
      <c r="N806" t="s">
        <v>542</v>
      </c>
      <c r="O806" t="s">
        <v>13535</v>
      </c>
      <c r="P806">
        <v>25466008</v>
      </c>
      <c r="Q806">
        <v>25464030</v>
      </c>
      <c r="R806" t="s">
        <v>14641</v>
      </c>
      <c r="S806">
        <v>25464010</v>
      </c>
      <c r="T806" t="s">
        <v>14384</v>
      </c>
      <c r="U806">
        <v>21004869</v>
      </c>
      <c r="V806" t="s">
        <v>32</v>
      </c>
      <c r="W806" t="s">
        <v>3045</v>
      </c>
      <c r="X806" t="s">
        <v>16819</v>
      </c>
      <c r="Y806" t="s">
        <v>542</v>
      </c>
    </row>
    <row r="807" spans="1:25" x14ac:dyDescent="0.25">
      <c r="A807" t="s">
        <v>5745</v>
      </c>
      <c r="B807" t="s">
        <v>1027</v>
      </c>
      <c r="C807" t="s">
        <v>2157</v>
      </c>
      <c r="D807" t="s">
        <v>500</v>
      </c>
      <c r="E807" t="s">
        <v>2</v>
      </c>
      <c r="F807" t="s">
        <v>32</v>
      </c>
      <c r="G807" t="s">
        <v>6</v>
      </c>
      <c r="H807" t="s">
        <v>2</v>
      </c>
      <c r="I807">
        <v>10501</v>
      </c>
      <c r="J807" t="s">
        <v>12636</v>
      </c>
      <c r="K807" t="s">
        <v>33</v>
      </c>
      <c r="L807" t="s">
        <v>12839</v>
      </c>
      <c r="M807" t="s">
        <v>1116</v>
      </c>
      <c r="N807" t="s">
        <v>2157</v>
      </c>
      <c r="O807" t="s">
        <v>13535</v>
      </c>
      <c r="P807">
        <v>25466041</v>
      </c>
      <c r="Q807">
        <v>25466041</v>
      </c>
      <c r="R807" t="s">
        <v>14642</v>
      </c>
      <c r="S807">
        <v>84114895</v>
      </c>
      <c r="T807" t="s">
        <v>14384</v>
      </c>
      <c r="U807">
        <v>21004869</v>
      </c>
      <c r="V807" t="s">
        <v>32</v>
      </c>
      <c r="W807" t="s">
        <v>6816</v>
      </c>
      <c r="X807" t="s">
        <v>16820</v>
      </c>
      <c r="Y807" t="s">
        <v>2157</v>
      </c>
    </row>
    <row r="808" spans="1:25" x14ac:dyDescent="0.25">
      <c r="A808" t="s">
        <v>3131</v>
      </c>
      <c r="B808" t="s">
        <v>997</v>
      </c>
      <c r="C808" t="s">
        <v>3132</v>
      </c>
      <c r="D808" t="s">
        <v>500</v>
      </c>
      <c r="E808" t="s">
        <v>4</v>
      </c>
      <c r="F808" t="s">
        <v>32</v>
      </c>
      <c r="G808" t="s">
        <v>3082</v>
      </c>
      <c r="H808" t="s">
        <v>6</v>
      </c>
      <c r="I808">
        <v>12005</v>
      </c>
      <c r="J808" t="s">
        <v>14339</v>
      </c>
      <c r="K808" t="s">
        <v>33</v>
      </c>
      <c r="L808" t="s">
        <v>10787</v>
      </c>
      <c r="M808" t="s">
        <v>207</v>
      </c>
      <c r="N808" t="s">
        <v>207</v>
      </c>
      <c r="O808" t="s">
        <v>13535</v>
      </c>
      <c r="P808">
        <v>25440943</v>
      </c>
      <c r="Q808" t="s">
        <v>15386</v>
      </c>
      <c r="R808" t="s">
        <v>14483</v>
      </c>
      <c r="S808">
        <v>25467360</v>
      </c>
      <c r="T808" t="s">
        <v>14483</v>
      </c>
      <c r="U808">
        <v>25467360</v>
      </c>
      <c r="V808" t="s">
        <v>32</v>
      </c>
      <c r="W808" t="s">
        <v>879</v>
      </c>
      <c r="X808" t="s">
        <v>16821</v>
      </c>
      <c r="Y808" t="s">
        <v>3132</v>
      </c>
    </row>
    <row r="809" spans="1:25" x14ac:dyDescent="0.25">
      <c r="A809" t="s">
        <v>3146</v>
      </c>
      <c r="B809" t="s">
        <v>2626</v>
      </c>
      <c r="C809" t="s">
        <v>239</v>
      </c>
      <c r="D809" t="s">
        <v>500</v>
      </c>
      <c r="E809" t="s">
        <v>4</v>
      </c>
      <c r="F809" t="s">
        <v>32</v>
      </c>
      <c r="G809" t="s">
        <v>3082</v>
      </c>
      <c r="H809" t="s">
        <v>5</v>
      </c>
      <c r="I809">
        <v>12004</v>
      </c>
      <c r="J809" t="s">
        <v>14338</v>
      </c>
      <c r="K809" t="s">
        <v>33</v>
      </c>
      <c r="L809" t="s">
        <v>10787</v>
      </c>
      <c r="M809" t="s">
        <v>239</v>
      </c>
      <c r="N809" t="s">
        <v>239</v>
      </c>
      <c r="O809" t="s">
        <v>13535</v>
      </c>
      <c r="P809">
        <v>25466129</v>
      </c>
      <c r="Q809">
        <v>25466129</v>
      </c>
      <c r="R809" t="s">
        <v>10804</v>
      </c>
      <c r="S809">
        <v>25466129</v>
      </c>
      <c r="T809" t="s">
        <v>14483</v>
      </c>
      <c r="U809">
        <v>25467360</v>
      </c>
      <c r="V809" t="s">
        <v>32</v>
      </c>
      <c r="W809" t="s">
        <v>3145</v>
      </c>
      <c r="X809" t="s">
        <v>16822</v>
      </c>
      <c r="Y809" t="s">
        <v>239</v>
      </c>
    </row>
    <row r="810" spans="1:25" x14ac:dyDescent="0.25">
      <c r="A810" t="s">
        <v>3160</v>
      </c>
      <c r="B810" t="s">
        <v>2634</v>
      </c>
      <c r="C810" t="s">
        <v>3161</v>
      </c>
      <c r="D810" t="s">
        <v>214</v>
      </c>
      <c r="E810" t="s">
        <v>8</v>
      </c>
      <c r="F810" t="s">
        <v>64</v>
      </c>
      <c r="G810" t="s">
        <v>2</v>
      </c>
      <c r="H810" t="s">
        <v>15</v>
      </c>
      <c r="I810">
        <v>30111</v>
      </c>
      <c r="J810" t="s">
        <v>11569</v>
      </c>
      <c r="K810" t="s">
        <v>214</v>
      </c>
      <c r="L810" t="s">
        <v>214</v>
      </c>
      <c r="M810" t="s">
        <v>3162</v>
      </c>
      <c r="N810" t="s">
        <v>10691</v>
      </c>
      <c r="O810" t="s">
        <v>13535</v>
      </c>
      <c r="P810" t="s">
        <v>15386</v>
      </c>
      <c r="Q810" t="s">
        <v>15386</v>
      </c>
      <c r="R810" t="s">
        <v>12320</v>
      </c>
      <c r="S810">
        <v>83096878</v>
      </c>
      <c r="T810" t="s">
        <v>14488</v>
      </c>
      <c r="U810">
        <v>25519478</v>
      </c>
      <c r="V810" t="s">
        <v>32</v>
      </c>
      <c r="W810" t="s">
        <v>3159</v>
      </c>
      <c r="X810" t="s">
        <v>16823</v>
      </c>
      <c r="Y810" t="s">
        <v>3161</v>
      </c>
    </row>
    <row r="811" spans="1:25" x14ac:dyDescent="0.25">
      <c r="A811" t="s">
        <v>3248</v>
      </c>
      <c r="B811" t="s">
        <v>2637</v>
      </c>
      <c r="C811" t="s">
        <v>3249</v>
      </c>
      <c r="D811" t="s">
        <v>214</v>
      </c>
      <c r="E811" t="s">
        <v>4</v>
      </c>
      <c r="F811" t="s">
        <v>64</v>
      </c>
      <c r="G811" t="s">
        <v>10</v>
      </c>
      <c r="H811" t="s">
        <v>4</v>
      </c>
      <c r="I811">
        <v>30803</v>
      </c>
      <c r="J811" t="s">
        <v>11516</v>
      </c>
      <c r="K811" t="s">
        <v>214</v>
      </c>
      <c r="L811" t="s">
        <v>12906</v>
      </c>
      <c r="M811" t="s">
        <v>10550</v>
      </c>
      <c r="N811" t="s">
        <v>10692</v>
      </c>
      <c r="O811" t="s">
        <v>13535</v>
      </c>
      <c r="P811">
        <v>25733306</v>
      </c>
      <c r="Q811">
        <v>84345912</v>
      </c>
      <c r="R811" t="s">
        <v>12330</v>
      </c>
      <c r="S811">
        <v>25733306</v>
      </c>
      <c r="T811" t="s">
        <v>15445</v>
      </c>
      <c r="U811">
        <v>25521557</v>
      </c>
      <c r="V811" t="s">
        <v>32</v>
      </c>
      <c r="W811" t="s">
        <v>1154</v>
      </c>
      <c r="X811" t="s">
        <v>16824</v>
      </c>
      <c r="Y811" t="s">
        <v>3249</v>
      </c>
    </row>
    <row r="812" spans="1:25" x14ac:dyDescent="0.25">
      <c r="A812" t="s">
        <v>3332</v>
      </c>
      <c r="B812" t="s">
        <v>2641</v>
      </c>
      <c r="C812" t="s">
        <v>3333</v>
      </c>
      <c r="D812" t="s">
        <v>214</v>
      </c>
      <c r="E812" t="s">
        <v>10</v>
      </c>
      <c r="F812" t="s">
        <v>64</v>
      </c>
      <c r="G812" t="s">
        <v>3</v>
      </c>
      <c r="H812" t="s">
        <v>5</v>
      </c>
      <c r="I812">
        <v>30204</v>
      </c>
      <c r="J812" t="s">
        <v>12784</v>
      </c>
      <c r="K812" t="s">
        <v>214</v>
      </c>
      <c r="L812" t="s">
        <v>2848</v>
      </c>
      <c r="M812" t="s">
        <v>10558</v>
      </c>
      <c r="N812" t="s">
        <v>3333</v>
      </c>
      <c r="O812" t="s">
        <v>13535</v>
      </c>
      <c r="P812">
        <v>25771321</v>
      </c>
      <c r="Q812" t="s">
        <v>15386</v>
      </c>
      <c r="R812" t="s">
        <v>15544</v>
      </c>
      <c r="S812">
        <v>25771321</v>
      </c>
      <c r="T812" t="s">
        <v>14497</v>
      </c>
      <c r="U812">
        <v>25750008</v>
      </c>
      <c r="V812" t="s">
        <v>32</v>
      </c>
      <c r="W812" t="s">
        <v>6817</v>
      </c>
      <c r="X812" t="s">
        <v>16825</v>
      </c>
      <c r="Y812" t="s">
        <v>3333</v>
      </c>
    </row>
    <row r="813" spans="1:25" x14ac:dyDescent="0.25">
      <c r="A813" t="s">
        <v>3334</v>
      </c>
      <c r="B813" t="s">
        <v>2255</v>
      </c>
      <c r="C813" t="s">
        <v>3335</v>
      </c>
      <c r="D813" t="s">
        <v>214</v>
      </c>
      <c r="E813" t="s">
        <v>10</v>
      </c>
      <c r="F813" t="s">
        <v>64</v>
      </c>
      <c r="G813" t="s">
        <v>3</v>
      </c>
      <c r="H813" t="s">
        <v>5</v>
      </c>
      <c r="I813">
        <v>30204</v>
      </c>
      <c r="J813" t="s">
        <v>12784</v>
      </c>
      <c r="K813" t="s">
        <v>214</v>
      </c>
      <c r="L813" t="s">
        <v>2848</v>
      </c>
      <c r="M813" t="s">
        <v>10558</v>
      </c>
      <c r="N813" t="s">
        <v>1301</v>
      </c>
      <c r="O813" t="s">
        <v>13535</v>
      </c>
      <c r="P813">
        <v>25771035</v>
      </c>
      <c r="Q813">
        <v>83454740</v>
      </c>
      <c r="R813" t="s">
        <v>15545</v>
      </c>
      <c r="S813">
        <v>83454740</v>
      </c>
      <c r="T813" t="s">
        <v>14497</v>
      </c>
      <c r="U813">
        <v>25750008</v>
      </c>
      <c r="V813" t="s">
        <v>32</v>
      </c>
      <c r="W813" t="s">
        <v>1852</v>
      </c>
      <c r="X813" t="s">
        <v>16826</v>
      </c>
      <c r="Y813" t="s">
        <v>3335</v>
      </c>
    </row>
    <row r="814" spans="1:25" x14ac:dyDescent="0.25">
      <c r="A814" t="s">
        <v>2451</v>
      </c>
      <c r="B814" t="s">
        <v>898</v>
      </c>
      <c r="C814" t="s">
        <v>2452</v>
      </c>
      <c r="D814" t="s">
        <v>182</v>
      </c>
      <c r="E814" t="s">
        <v>2</v>
      </c>
      <c r="F814" t="s">
        <v>35</v>
      </c>
      <c r="G814" t="s">
        <v>2</v>
      </c>
      <c r="H814" t="s">
        <v>198</v>
      </c>
      <c r="I814">
        <v>20114</v>
      </c>
      <c r="J814" t="s">
        <v>12749</v>
      </c>
      <c r="K814" t="s">
        <v>79</v>
      </c>
      <c r="L814" t="s">
        <v>79</v>
      </c>
      <c r="M814" t="s">
        <v>182</v>
      </c>
      <c r="N814" t="s">
        <v>51</v>
      </c>
      <c r="O814" t="s">
        <v>13535</v>
      </c>
      <c r="P814">
        <v>24760083</v>
      </c>
      <c r="Q814">
        <v>24760398</v>
      </c>
      <c r="R814" t="s">
        <v>14643</v>
      </c>
      <c r="S814">
        <v>24760083</v>
      </c>
      <c r="T814" t="s">
        <v>14471</v>
      </c>
      <c r="U814">
        <v>27611126</v>
      </c>
      <c r="V814" t="s">
        <v>32</v>
      </c>
      <c r="W814" t="s">
        <v>1303</v>
      </c>
      <c r="X814" t="s">
        <v>16827</v>
      </c>
      <c r="Y814" t="s">
        <v>2452</v>
      </c>
    </row>
    <row r="815" spans="1:25" x14ac:dyDescent="0.25">
      <c r="A815" t="s">
        <v>2441</v>
      </c>
      <c r="B815" t="s">
        <v>923</v>
      </c>
      <c r="C815" t="s">
        <v>2442</v>
      </c>
      <c r="D815" t="s">
        <v>197</v>
      </c>
      <c r="E815" t="s">
        <v>2</v>
      </c>
      <c r="F815" t="s">
        <v>35</v>
      </c>
      <c r="G815" t="s">
        <v>12</v>
      </c>
      <c r="H815" t="s">
        <v>6</v>
      </c>
      <c r="I815">
        <v>21005</v>
      </c>
      <c r="J815" t="s">
        <v>11523</v>
      </c>
      <c r="K815" t="s">
        <v>79</v>
      </c>
      <c r="L815" t="s">
        <v>197</v>
      </c>
      <c r="M815" t="s">
        <v>2433</v>
      </c>
      <c r="N815" t="s">
        <v>10693</v>
      </c>
      <c r="O815" t="s">
        <v>13535</v>
      </c>
      <c r="P815">
        <v>60131167</v>
      </c>
      <c r="Q815">
        <v>60131167</v>
      </c>
      <c r="R815" t="s">
        <v>11807</v>
      </c>
      <c r="S815">
        <v>88447122</v>
      </c>
      <c r="T815" t="s">
        <v>15436</v>
      </c>
      <c r="U815">
        <v>24722182</v>
      </c>
      <c r="V815" t="s">
        <v>32</v>
      </c>
      <c r="W815" t="s">
        <v>6818</v>
      </c>
      <c r="X815" t="s">
        <v>16828</v>
      </c>
      <c r="Y815" t="s">
        <v>2442</v>
      </c>
    </row>
    <row r="816" spans="1:25" x14ac:dyDescent="0.25">
      <c r="A816" t="s">
        <v>2520</v>
      </c>
      <c r="B816" t="s">
        <v>949</v>
      </c>
      <c r="C816" t="s">
        <v>2521</v>
      </c>
      <c r="D816" t="s">
        <v>197</v>
      </c>
      <c r="E816" t="s">
        <v>7</v>
      </c>
      <c r="F816" t="s">
        <v>35</v>
      </c>
      <c r="G816" t="s">
        <v>12</v>
      </c>
      <c r="H816" t="s">
        <v>3</v>
      </c>
      <c r="I816">
        <v>21002</v>
      </c>
      <c r="J816" t="s">
        <v>11468</v>
      </c>
      <c r="K816" t="s">
        <v>79</v>
      </c>
      <c r="L816" t="s">
        <v>197</v>
      </c>
      <c r="M816" t="s">
        <v>10533</v>
      </c>
      <c r="N816" t="s">
        <v>2521</v>
      </c>
      <c r="O816" t="s">
        <v>13535</v>
      </c>
      <c r="P816">
        <v>86945314</v>
      </c>
      <c r="Q816">
        <v>61420528</v>
      </c>
      <c r="R816" t="s">
        <v>9920</v>
      </c>
      <c r="S816">
        <v>61420528</v>
      </c>
      <c r="T816" t="s">
        <v>14022</v>
      </c>
      <c r="U816">
        <v>24799162</v>
      </c>
      <c r="V816" t="s">
        <v>32</v>
      </c>
      <c r="W816" t="s">
        <v>2519</v>
      </c>
      <c r="X816" t="s">
        <v>16829</v>
      </c>
      <c r="Y816" t="s">
        <v>2521</v>
      </c>
    </row>
    <row r="817" spans="1:25" x14ac:dyDescent="0.25">
      <c r="A817" t="s">
        <v>5834</v>
      </c>
      <c r="B817" t="s">
        <v>2242</v>
      </c>
      <c r="C817" t="s">
        <v>6820</v>
      </c>
      <c r="D817" t="s">
        <v>197</v>
      </c>
      <c r="E817" t="s">
        <v>4</v>
      </c>
      <c r="F817" t="s">
        <v>35</v>
      </c>
      <c r="G817" t="s">
        <v>12</v>
      </c>
      <c r="H817" t="s">
        <v>2</v>
      </c>
      <c r="I817">
        <v>21001</v>
      </c>
      <c r="J817" t="s">
        <v>11434</v>
      </c>
      <c r="K817" t="s">
        <v>79</v>
      </c>
      <c r="L817" t="s">
        <v>197</v>
      </c>
      <c r="M817" t="s">
        <v>11356</v>
      </c>
      <c r="N817" t="s">
        <v>966</v>
      </c>
      <c r="O817" t="s">
        <v>13535</v>
      </c>
      <c r="P817">
        <v>24609893</v>
      </c>
      <c r="Q817" t="s">
        <v>15386</v>
      </c>
      <c r="R817" t="s">
        <v>11792</v>
      </c>
      <c r="S817">
        <v>87106034</v>
      </c>
      <c r="T817" t="s">
        <v>14473</v>
      </c>
      <c r="U817">
        <v>88327747</v>
      </c>
      <c r="V817" t="s">
        <v>32</v>
      </c>
      <c r="W817" t="s">
        <v>6819</v>
      </c>
      <c r="X817" t="s">
        <v>16830</v>
      </c>
      <c r="Y817" t="s">
        <v>6820</v>
      </c>
    </row>
    <row r="818" spans="1:25" x14ac:dyDescent="0.25">
      <c r="A818" t="s">
        <v>2551</v>
      </c>
      <c r="B818" t="s">
        <v>2552</v>
      </c>
      <c r="C818" t="s">
        <v>216</v>
      </c>
      <c r="D818" t="s">
        <v>197</v>
      </c>
      <c r="E818" t="s">
        <v>198</v>
      </c>
      <c r="F818" t="s">
        <v>35</v>
      </c>
      <c r="G818" t="s">
        <v>12</v>
      </c>
      <c r="H818" t="s">
        <v>2</v>
      </c>
      <c r="I818">
        <v>21001</v>
      </c>
      <c r="J818" t="s">
        <v>11434</v>
      </c>
      <c r="K818" t="s">
        <v>79</v>
      </c>
      <c r="L818" t="s">
        <v>197</v>
      </c>
      <c r="M818" t="s">
        <v>11356</v>
      </c>
      <c r="N818" t="s">
        <v>216</v>
      </c>
      <c r="O818" t="s">
        <v>13535</v>
      </c>
      <c r="P818">
        <v>24604967</v>
      </c>
      <c r="Q818">
        <v>24604967</v>
      </c>
      <c r="R818" t="s">
        <v>13815</v>
      </c>
      <c r="S818">
        <v>24604967</v>
      </c>
      <c r="T818" t="s">
        <v>14474</v>
      </c>
      <c r="U818">
        <v>24601646</v>
      </c>
      <c r="V818" t="s">
        <v>32</v>
      </c>
      <c r="W818" t="s">
        <v>6509</v>
      </c>
      <c r="X818" t="s">
        <v>16831</v>
      </c>
      <c r="Y818" t="s">
        <v>216</v>
      </c>
    </row>
    <row r="819" spans="1:25" x14ac:dyDescent="0.25">
      <c r="A819" t="s">
        <v>2557</v>
      </c>
      <c r="B819" t="s">
        <v>2558</v>
      </c>
      <c r="C819" t="s">
        <v>502</v>
      </c>
      <c r="D819" t="s">
        <v>197</v>
      </c>
      <c r="E819" t="s">
        <v>198</v>
      </c>
      <c r="F819" t="s">
        <v>35</v>
      </c>
      <c r="G819" t="s">
        <v>12</v>
      </c>
      <c r="H819" t="s">
        <v>2</v>
      </c>
      <c r="I819">
        <v>21001</v>
      </c>
      <c r="J819" t="s">
        <v>11434</v>
      </c>
      <c r="K819" t="s">
        <v>79</v>
      </c>
      <c r="L819" t="s">
        <v>197</v>
      </c>
      <c r="M819" t="s">
        <v>11356</v>
      </c>
      <c r="N819" t="s">
        <v>10567</v>
      </c>
      <c r="O819" t="s">
        <v>13535</v>
      </c>
      <c r="P819">
        <v>24604945</v>
      </c>
      <c r="Q819">
        <v>24604945</v>
      </c>
      <c r="R819" t="s">
        <v>15546</v>
      </c>
      <c r="S819">
        <v>24604945</v>
      </c>
      <c r="T819" t="s">
        <v>14474</v>
      </c>
      <c r="U819">
        <v>24601646</v>
      </c>
      <c r="V819" t="s">
        <v>32</v>
      </c>
      <c r="W819" t="s">
        <v>6821</v>
      </c>
      <c r="X819" t="s">
        <v>16832</v>
      </c>
      <c r="Y819" t="s">
        <v>502</v>
      </c>
    </row>
    <row r="820" spans="1:25" x14ac:dyDescent="0.25">
      <c r="A820" t="s">
        <v>5632</v>
      </c>
      <c r="B820" t="s">
        <v>2266</v>
      </c>
      <c r="C820" t="s">
        <v>10311</v>
      </c>
      <c r="D820" t="s">
        <v>3000</v>
      </c>
      <c r="E820" t="s">
        <v>6</v>
      </c>
      <c r="F820" t="s">
        <v>83</v>
      </c>
      <c r="G820" t="s">
        <v>3</v>
      </c>
      <c r="H820" t="s">
        <v>5</v>
      </c>
      <c r="I820">
        <v>70204</v>
      </c>
      <c r="J820" t="s">
        <v>12785</v>
      </c>
      <c r="K820" t="s">
        <v>82</v>
      </c>
      <c r="L820" t="s">
        <v>3001</v>
      </c>
      <c r="M820" t="s">
        <v>3241</v>
      </c>
      <c r="N820" t="s">
        <v>10311</v>
      </c>
      <c r="O820" t="s">
        <v>13535</v>
      </c>
      <c r="P820">
        <v>44092954</v>
      </c>
      <c r="Q820" t="s">
        <v>15386</v>
      </c>
      <c r="R820" t="s">
        <v>13816</v>
      </c>
      <c r="S820">
        <v>83124410</v>
      </c>
      <c r="T820" t="s">
        <v>15504</v>
      </c>
      <c r="U820">
        <v>84699645</v>
      </c>
      <c r="V820" t="s">
        <v>32</v>
      </c>
      <c r="W820" t="s">
        <v>6680</v>
      </c>
      <c r="X820" t="s">
        <v>16833</v>
      </c>
      <c r="Y820" t="s">
        <v>10311</v>
      </c>
    </row>
    <row r="821" spans="1:25" x14ac:dyDescent="0.25">
      <c r="A821" t="s">
        <v>5638</v>
      </c>
      <c r="B821" t="s">
        <v>2240</v>
      </c>
      <c r="C821" t="s">
        <v>13000</v>
      </c>
      <c r="D821" t="s">
        <v>3000</v>
      </c>
      <c r="E821" t="s">
        <v>6</v>
      </c>
      <c r="F821" t="s">
        <v>83</v>
      </c>
      <c r="G821" t="s">
        <v>7</v>
      </c>
      <c r="H821" t="s">
        <v>6</v>
      </c>
      <c r="I821">
        <v>70605</v>
      </c>
      <c r="J821" t="s">
        <v>12814</v>
      </c>
      <c r="K821" t="s">
        <v>82</v>
      </c>
      <c r="L821" t="s">
        <v>2140</v>
      </c>
      <c r="M821" t="s">
        <v>12985</v>
      </c>
      <c r="N821" t="s">
        <v>13000</v>
      </c>
      <c r="O821" t="s">
        <v>13535</v>
      </c>
      <c r="P821">
        <v>27633911</v>
      </c>
      <c r="Q821" t="s">
        <v>15386</v>
      </c>
      <c r="R821" t="s">
        <v>14111</v>
      </c>
      <c r="S821">
        <v>86270824</v>
      </c>
      <c r="T821" t="s">
        <v>15504</v>
      </c>
      <c r="U821">
        <v>84699645</v>
      </c>
      <c r="V821" t="s">
        <v>32</v>
      </c>
      <c r="W821" t="s">
        <v>1067</v>
      </c>
      <c r="X821" t="s">
        <v>16834</v>
      </c>
      <c r="Y821" t="s">
        <v>13000</v>
      </c>
    </row>
    <row r="822" spans="1:25" x14ac:dyDescent="0.25">
      <c r="A822" t="s">
        <v>5518</v>
      </c>
      <c r="B822" t="s">
        <v>2262</v>
      </c>
      <c r="C822" t="s">
        <v>1161</v>
      </c>
      <c r="D822" t="s">
        <v>3000</v>
      </c>
      <c r="E822" t="s">
        <v>3</v>
      </c>
      <c r="F822" t="s">
        <v>83</v>
      </c>
      <c r="G822" t="s">
        <v>3</v>
      </c>
      <c r="H822" t="s">
        <v>4</v>
      </c>
      <c r="I822">
        <v>70203</v>
      </c>
      <c r="J822" t="s">
        <v>14372</v>
      </c>
      <c r="K822" t="s">
        <v>82</v>
      </c>
      <c r="L822" t="s">
        <v>3001</v>
      </c>
      <c r="M822" t="s">
        <v>12967</v>
      </c>
      <c r="N822" t="s">
        <v>13001</v>
      </c>
      <c r="O822" t="s">
        <v>13535</v>
      </c>
      <c r="P822">
        <v>44092792</v>
      </c>
      <c r="Q822" t="s">
        <v>15386</v>
      </c>
      <c r="R822" t="s">
        <v>15547</v>
      </c>
      <c r="S822">
        <v>44092792</v>
      </c>
      <c r="T822" t="s">
        <v>15500</v>
      </c>
      <c r="U822">
        <v>27632900</v>
      </c>
      <c r="V822" t="s">
        <v>32</v>
      </c>
      <c r="W822" t="s">
        <v>4870</v>
      </c>
      <c r="X822" t="s">
        <v>16835</v>
      </c>
      <c r="Y822" t="s">
        <v>1161</v>
      </c>
    </row>
    <row r="823" spans="1:25" x14ac:dyDescent="0.25">
      <c r="A823" t="s">
        <v>2083</v>
      </c>
      <c r="B823" t="s">
        <v>2085</v>
      </c>
      <c r="C823" t="s">
        <v>2084</v>
      </c>
      <c r="D823" t="s">
        <v>1235</v>
      </c>
      <c r="E823" t="s">
        <v>6</v>
      </c>
      <c r="F823" t="s">
        <v>124</v>
      </c>
      <c r="G823" t="s">
        <v>15</v>
      </c>
      <c r="H823" t="s">
        <v>3</v>
      </c>
      <c r="I823">
        <v>61102</v>
      </c>
      <c r="J823" t="s">
        <v>12748</v>
      </c>
      <c r="K823" t="s">
        <v>125</v>
      </c>
      <c r="L823" t="s">
        <v>10832</v>
      </c>
      <c r="M823" t="s">
        <v>2022</v>
      </c>
      <c r="N823" t="s">
        <v>2084</v>
      </c>
      <c r="O823" t="s">
        <v>13535</v>
      </c>
      <c r="P823">
        <v>26370140</v>
      </c>
      <c r="Q823" t="s">
        <v>15386</v>
      </c>
      <c r="R823" t="s">
        <v>7542</v>
      </c>
      <c r="S823">
        <v>26370090</v>
      </c>
      <c r="T823" t="s">
        <v>11888</v>
      </c>
      <c r="U823">
        <v>26377595</v>
      </c>
      <c r="V823" t="s">
        <v>32</v>
      </c>
      <c r="W823" t="s">
        <v>6492</v>
      </c>
      <c r="X823" t="s">
        <v>16836</v>
      </c>
      <c r="Y823" t="s">
        <v>2084</v>
      </c>
    </row>
    <row r="824" spans="1:25" x14ac:dyDescent="0.25">
      <c r="A824" t="s">
        <v>4399</v>
      </c>
      <c r="B824" t="s">
        <v>2671</v>
      </c>
      <c r="C824" t="s">
        <v>33</v>
      </c>
      <c r="D824" t="s">
        <v>9030</v>
      </c>
      <c r="E824" t="s">
        <v>4</v>
      </c>
      <c r="F824" t="s">
        <v>35</v>
      </c>
      <c r="G824" t="s">
        <v>17</v>
      </c>
      <c r="H824" t="s">
        <v>4</v>
      </c>
      <c r="I824">
        <v>21303</v>
      </c>
      <c r="J824" t="s">
        <v>14349</v>
      </c>
      <c r="K824" t="s">
        <v>79</v>
      </c>
      <c r="L824" t="s">
        <v>10587</v>
      </c>
      <c r="M824" t="s">
        <v>13810</v>
      </c>
      <c r="N824" t="s">
        <v>33</v>
      </c>
      <c r="O824" t="s">
        <v>13535</v>
      </c>
      <c r="P824">
        <v>24703292</v>
      </c>
      <c r="Q824">
        <v>24703292</v>
      </c>
      <c r="R824" t="s">
        <v>10694</v>
      </c>
      <c r="S824">
        <v>24703292</v>
      </c>
      <c r="T824" t="s">
        <v>14644</v>
      </c>
      <c r="U824">
        <v>24701583</v>
      </c>
      <c r="V824" t="s">
        <v>32</v>
      </c>
      <c r="W824" t="s">
        <v>6570</v>
      </c>
      <c r="X824" t="s">
        <v>16837</v>
      </c>
      <c r="Y824" t="s">
        <v>33</v>
      </c>
    </row>
    <row r="825" spans="1:25" x14ac:dyDescent="0.25">
      <c r="A825" t="s">
        <v>4397</v>
      </c>
      <c r="B825" t="s">
        <v>2673</v>
      </c>
      <c r="C825" t="s">
        <v>7611</v>
      </c>
      <c r="D825" t="s">
        <v>9030</v>
      </c>
      <c r="E825" t="s">
        <v>2</v>
      </c>
      <c r="F825" t="s">
        <v>35</v>
      </c>
      <c r="G825" t="s">
        <v>17</v>
      </c>
      <c r="H825" t="s">
        <v>6</v>
      </c>
      <c r="I825">
        <v>21305</v>
      </c>
      <c r="J825" t="s">
        <v>11547</v>
      </c>
      <c r="K825" t="s">
        <v>79</v>
      </c>
      <c r="L825" t="s">
        <v>10587</v>
      </c>
      <c r="M825" t="s">
        <v>10769</v>
      </c>
      <c r="N825" t="s">
        <v>10695</v>
      </c>
      <c r="O825" t="s">
        <v>13535</v>
      </c>
      <c r="P825">
        <v>24700533</v>
      </c>
      <c r="Q825">
        <v>24700533</v>
      </c>
      <c r="R825" t="s">
        <v>4398</v>
      </c>
      <c r="S825">
        <v>89541464</v>
      </c>
      <c r="T825" t="s">
        <v>14538</v>
      </c>
      <c r="U825">
        <v>24700533</v>
      </c>
      <c r="V825" t="s">
        <v>32</v>
      </c>
      <c r="W825" t="s">
        <v>4396</v>
      </c>
      <c r="X825" t="s">
        <v>16838</v>
      </c>
      <c r="Y825" t="s">
        <v>7611</v>
      </c>
    </row>
    <row r="826" spans="1:25" x14ac:dyDescent="0.25">
      <c r="A826" t="s">
        <v>2970</v>
      </c>
      <c r="B826" t="s">
        <v>2676</v>
      </c>
      <c r="C826" t="s">
        <v>2971</v>
      </c>
      <c r="D826" t="s">
        <v>9030</v>
      </c>
      <c r="E826" t="s">
        <v>7</v>
      </c>
      <c r="F826" t="s">
        <v>35</v>
      </c>
      <c r="G826" t="s">
        <v>179</v>
      </c>
      <c r="H826" t="s">
        <v>5</v>
      </c>
      <c r="I826">
        <v>21504</v>
      </c>
      <c r="J826" t="s">
        <v>11560</v>
      </c>
      <c r="K826" t="s">
        <v>79</v>
      </c>
      <c r="L826" t="s">
        <v>180</v>
      </c>
      <c r="M826" t="s">
        <v>13002</v>
      </c>
      <c r="N826" t="s">
        <v>2971</v>
      </c>
      <c r="O826" t="s">
        <v>13535</v>
      </c>
      <c r="P826">
        <v>24021157</v>
      </c>
      <c r="Q826">
        <v>24021157</v>
      </c>
      <c r="R826" t="s">
        <v>12475</v>
      </c>
      <c r="S826">
        <v>24021157</v>
      </c>
      <c r="T826" t="s">
        <v>15548</v>
      </c>
      <c r="U826">
        <v>24021628</v>
      </c>
      <c r="V826" t="s">
        <v>32</v>
      </c>
      <c r="W826" t="s">
        <v>2969</v>
      </c>
      <c r="X826" t="s">
        <v>16839</v>
      </c>
      <c r="Y826" t="s">
        <v>2971</v>
      </c>
    </row>
    <row r="827" spans="1:25" x14ac:dyDescent="0.25">
      <c r="A827" t="s">
        <v>2172</v>
      </c>
      <c r="B827" t="s">
        <v>2173</v>
      </c>
      <c r="C827" t="s">
        <v>9046</v>
      </c>
      <c r="D827" t="s">
        <v>78</v>
      </c>
      <c r="E827" t="s">
        <v>2</v>
      </c>
      <c r="F827" t="s">
        <v>35</v>
      </c>
      <c r="G827" t="s">
        <v>3</v>
      </c>
      <c r="H827" t="s">
        <v>8</v>
      </c>
      <c r="I827">
        <v>20207</v>
      </c>
      <c r="J827" t="s">
        <v>12754</v>
      </c>
      <c r="K827" t="s">
        <v>79</v>
      </c>
      <c r="L827" t="s">
        <v>80</v>
      </c>
      <c r="M827" t="s">
        <v>239</v>
      </c>
      <c r="N827" t="s">
        <v>1238</v>
      </c>
      <c r="O827" t="s">
        <v>13535</v>
      </c>
      <c r="P827">
        <v>21004817</v>
      </c>
      <c r="Q827">
        <v>21004817</v>
      </c>
      <c r="R827" t="s">
        <v>15549</v>
      </c>
      <c r="S827">
        <v>21004817</v>
      </c>
      <c r="T827" t="s">
        <v>14460</v>
      </c>
      <c r="U827">
        <v>24456978</v>
      </c>
      <c r="V827" t="s">
        <v>32</v>
      </c>
      <c r="W827" t="s">
        <v>2171</v>
      </c>
      <c r="X827" t="s">
        <v>16840</v>
      </c>
      <c r="Y827" t="s">
        <v>9046</v>
      </c>
    </row>
    <row r="828" spans="1:25" x14ac:dyDescent="0.25">
      <c r="A828" t="s">
        <v>2348</v>
      </c>
      <c r="B828" t="s">
        <v>2349</v>
      </c>
      <c r="C828" t="s">
        <v>441</v>
      </c>
      <c r="D828" t="s">
        <v>78</v>
      </c>
      <c r="E828" t="s">
        <v>6</v>
      </c>
      <c r="F828" t="s">
        <v>35</v>
      </c>
      <c r="G828" t="s">
        <v>7</v>
      </c>
      <c r="H828" t="s">
        <v>8</v>
      </c>
      <c r="I828">
        <v>20607</v>
      </c>
      <c r="J828" t="s">
        <v>14343</v>
      </c>
      <c r="K828" t="s">
        <v>79</v>
      </c>
      <c r="L828" t="s">
        <v>690</v>
      </c>
      <c r="M828" t="s">
        <v>12859</v>
      </c>
      <c r="N828" t="s">
        <v>441</v>
      </c>
      <c r="O828" t="s">
        <v>13535</v>
      </c>
      <c r="P828">
        <v>24510655</v>
      </c>
      <c r="Q828">
        <v>24510655</v>
      </c>
      <c r="R828" t="s">
        <v>9982</v>
      </c>
      <c r="S828">
        <v>89458873</v>
      </c>
      <c r="T828" t="s">
        <v>14465</v>
      </c>
      <c r="U828">
        <v>24511520</v>
      </c>
      <c r="V828" t="s">
        <v>32</v>
      </c>
      <c r="W828" t="s">
        <v>2347</v>
      </c>
      <c r="X828" t="s">
        <v>16841</v>
      </c>
      <c r="Y828" t="s">
        <v>441</v>
      </c>
    </row>
    <row r="829" spans="1:25" x14ac:dyDescent="0.25">
      <c r="A829" t="s">
        <v>2414</v>
      </c>
      <c r="B829" t="s">
        <v>2415</v>
      </c>
      <c r="C829" t="s">
        <v>9047</v>
      </c>
      <c r="D829" t="s">
        <v>78</v>
      </c>
      <c r="E829" t="s">
        <v>10</v>
      </c>
      <c r="F829" t="s">
        <v>35</v>
      </c>
      <c r="G829" t="s">
        <v>7</v>
      </c>
      <c r="H829" t="s">
        <v>4</v>
      </c>
      <c r="I829">
        <v>20603</v>
      </c>
      <c r="J829" t="s">
        <v>12770</v>
      </c>
      <c r="K829" t="s">
        <v>79</v>
      </c>
      <c r="L829" t="s">
        <v>690</v>
      </c>
      <c r="M829" t="s">
        <v>33</v>
      </c>
      <c r="N829" t="s">
        <v>10589</v>
      </c>
      <c r="O829" t="s">
        <v>13535</v>
      </c>
      <c r="P829">
        <v>87439473</v>
      </c>
      <c r="Q829" t="s">
        <v>15386</v>
      </c>
      <c r="R829" t="s">
        <v>11789</v>
      </c>
      <c r="S829">
        <v>87439473</v>
      </c>
      <c r="T829" t="s">
        <v>10623</v>
      </c>
      <c r="U829">
        <v>24500036</v>
      </c>
      <c r="V829" t="s">
        <v>32</v>
      </c>
      <c r="W829" t="s">
        <v>2413</v>
      </c>
      <c r="X829" t="s">
        <v>16842</v>
      </c>
      <c r="Y829" t="s">
        <v>9047</v>
      </c>
    </row>
    <row r="830" spans="1:25" x14ac:dyDescent="0.25">
      <c r="A830" t="s">
        <v>2404</v>
      </c>
      <c r="B830" t="s">
        <v>2406</v>
      </c>
      <c r="C830" t="s">
        <v>2405</v>
      </c>
      <c r="D830" t="s">
        <v>78</v>
      </c>
      <c r="E830" t="s">
        <v>8</v>
      </c>
      <c r="F830" t="s">
        <v>35</v>
      </c>
      <c r="G830" t="s">
        <v>15</v>
      </c>
      <c r="H830" t="s">
        <v>8</v>
      </c>
      <c r="I830">
        <v>21107</v>
      </c>
      <c r="J830" t="s">
        <v>11538</v>
      </c>
      <c r="K830" t="s">
        <v>79</v>
      </c>
      <c r="L830" t="s">
        <v>10532</v>
      </c>
      <c r="M830" t="s">
        <v>13003</v>
      </c>
      <c r="N830" t="s">
        <v>1089</v>
      </c>
      <c r="O830" t="s">
        <v>13535</v>
      </c>
      <c r="P830">
        <v>24633457</v>
      </c>
      <c r="Q830">
        <v>24633457</v>
      </c>
      <c r="R830" t="s">
        <v>13044</v>
      </c>
      <c r="S830">
        <v>89412263</v>
      </c>
      <c r="T830" t="s">
        <v>14470</v>
      </c>
      <c r="U830">
        <v>24633545</v>
      </c>
      <c r="V830" t="s">
        <v>32</v>
      </c>
      <c r="W830" t="s">
        <v>2403</v>
      </c>
      <c r="X830" t="s">
        <v>16843</v>
      </c>
      <c r="Y830" t="s">
        <v>2405</v>
      </c>
    </row>
    <row r="831" spans="1:25" x14ac:dyDescent="0.25">
      <c r="A831" t="s">
        <v>2393</v>
      </c>
      <c r="B831" t="s">
        <v>218</v>
      </c>
      <c r="C831" t="s">
        <v>2394</v>
      </c>
      <c r="D831" t="s">
        <v>78</v>
      </c>
      <c r="E831" t="s">
        <v>8</v>
      </c>
      <c r="F831" t="s">
        <v>35</v>
      </c>
      <c r="G831" t="s">
        <v>15</v>
      </c>
      <c r="H831" t="s">
        <v>4</v>
      </c>
      <c r="I831">
        <v>21103</v>
      </c>
      <c r="J831" t="s">
        <v>14348</v>
      </c>
      <c r="K831" t="s">
        <v>79</v>
      </c>
      <c r="L831" t="s">
        <v>10532</v>
      </c>
      <c r="M831" t="s">
        <v>13004</v>
      </c>
      <c r="N831" t="s">
        <v>10696</v>
      </c>
      <c r="O831" t="s">
        <v>13535</v>
      </c>
      <c r="P831">
        <v>24634686</v>
      </c>
      <c r="Q831">
        <v>24632745</v>
      </c>
      <c r="R831" t="s">
        <v>9266</v>
      </c>
      <c r="S831">
        <v>24634686</v>
      </c>
      <c r="T831" t="s">
        <v>14470</v>
      </c>
      <c r="U831">
        <v>24633545</v>
      </c>
      <c r="V831" t="s">
        <v>32</v>
      </c>
      <c r="W831" t="s">
        <v>6508</v>
      </c>
      <c r="X831" t="s">
        <v>16844</v>
      </c>
      <c r="Y831" t="s">
        <v>2394</v>
      </c>
    </row>
    <row r="832" spans="1:25" x14ac:dyDescent="0.25">
      <c r="A832" t="s">
        <v>472</v>
      </c>
      <c r="B832" t="s">
        <v>475</v>
      </c>
      <c r="C832" t="s">
        <v>473</v>
      </c>
      <c r="D832" t="s">
        <v>47</v>
      </c>
      <c r="E832" t="s">
        <v>3</v>
      </c>
      <c r="F832" t="s">
        <v>32</v>
      </c>
      <c r="G832" t="s">
        <v>7</v>
      </c>
      <c r="H832" t="s">
        <v>8</v>
      </c>
      <c r="I832">
        <v>10607</v>
      </c>
      <c r="J832" t="s">
        <v>12657</v>
      </c>
      <c r="K832" t="s">
        <v>33</v>
      </c>
      <c r="L832" t="s">
        <v>454</v>
      </c>
      <c r="M832" t="s">
        <v>457</v>
      </c>
      <c r="N832" t="s">
        <v>10697</v>
      </c>
      <c r="O832" t="s">
        <v>13535</v>
      </c>
      <c r="P832">
        <v>40804513</v>
      </c>
      <c r="Q832">
        <v>40804513</v>
      </c>
      <c r="R832" t="s">
        <v>11119</v>
      </c>
      <c r="S832">
        <v>85752137</v>
      </c>
      <c r="T832" t="s">
        <v>15398</v>
      </c>
      <c r="U832">
        <v>22700885</v>
      </c>
      <c r="V832" t="s">
        <v>32</v>
      </c>
      <c r="W832" t="s">
        <v>471</v>
      </c>
      <c r="X832" t="s">
        <v>16845</v>
      </c>
      <c r="Y832" t="s">
        <v>473</v>
      </c>
    </row>
    <row r="833" spans="1:25" x14ac:dyDescent="0.25">
      <c r="A833" t="s">
        <v>308</v>
      </c>
      <c r="B833" t="s">
        <v>6262</v>
      </c>
      <c r="C833" t="s">
        <v>309</v>
      </c>
      <c r="D833" t="s">
        <v>9003</v>
      </c>
      <c r="E833" t="s">
        <v>5</v>
      </c>
      <c r="F833" t="s">
        <v>32</v>
      </c>
      <c r="G833" t="s">
        <v>11</v>
      </c>
      <c r="H833" t="s">
        <v>5</v>
      </c>
      <c r="I833">
        <v>10904</v>
      </c>
      <c r="J833" t="s">
        <v>12677</v>
      </c>
      <c r="K833" t="s">
        <v>33</v>
      </c>
      <c r="L833" t="s">
        <v>296</v>
      </c>
      <c r="M833" t="s">
        <v>12845</v>
      </c>
      <c r="N833" t="s">
        <v>309</v>
      </c>
      <c r="O833" t="s">
        <v>13535</v>
      </c>
      <c r="P833">
        <v>22037838</v>
      </c>
      <c r="Q833">
        <v>22037838</v>
      </c>
      <c r="R833" t="s">
        <v>13817</v>
      </c>
      <c r="S833">
        <v>84543068</v>
      </c>
      <c r="T833" t="s">
        <v>14409</v>
      </c>
      <c r="U833">
        <v>85594033</v>
      </c>
      <c r="V833" t="s">
        <v>32</v>
      </c>
      <c r="W833" t="s">
        <v>307</v>
      </c>
      <c r="X833" t="s">
        <v>16846</v>
      </c>
      <c r="Y833" t="s">
        <v>309</v>
      </c>
    </row>
    <row r="834" spans="1:25" x14ac:dyDescent="0.25">
      <c r="A834" t="s">
        <v>579</v>
      </c>
      <c r="B834" t="s">
        <v>569</v>
      </c>
      <c r="C834" t="s">
        <v>580</v>
      </c>
      <c r="D834" t="s">
        <v>41</v>
      </c>
      <c r="E834" t="s">
        <v>6</v>
      </c>
      <c r="F834" t="s">
        <v>32</v>
      </c>
      <c r="G834" t="s">
        <v>198</v>
      </c>
      <c r="H834" t="s">
        <v>4</v>
      </c>
      <c r="I834">
        <v>11403</v>
      </c>
      <c r="J834" t="s">
        <v>12709</v>
      </c>
      <c r="K834" t="s">
        <v>33</v>
      </c>
      <c r="L834" t="s">
        <v>10954</v>
      </c>
      <c r="M834" t="s">
        <v>13519</v>
      </c>
      <c r="N834" t="s">
        <v>580</v>
      </c>
      <c r="O834" t="s">
        <v>13535</v>
      </c>
      <c r="P834">
        <v>22455898</v>
      </c>
      <c r="Q834" t="s">
        <v>15386</v>
      </c>
      <c r="R834" t="s">
        <v>12089</v>
      </c>
      <c r="S834">
        <v>22455898</v>
      </c>
      <c r="T834" t="s">
        <v>14418</v>
      </c>
      <c r="U834">
        <v>22352880</v>
      </c>
      <c r="V834" t="s">
        <v>32</v>
      </c>
      <c r="W834" t="s">
        <v>578</v>
      </c>
      <c r="X834" t="s">
        <v>16847</v>
      </c>
      <c r="Y834" t="s">
        <v>580</v>
      </c>
    </row>
    <row r="835" spans="1:25" x14ac:dyDescent="0.25">
      <c r="A835" t="s">
        <v>620</v>
      </c>
      <c r="B835" t="s">
        <v>623</v>
      </c>
      <c r="C835" t="s">
        <v>621</v>
      </c>
      <c r="D835" t="s">
        <v>47</v>
      </c>
      <c r="E835" t="s">
        <v>6</v>
      </c>
      <c r="F835" t="s">
        <v>32</v>
      </c>
      <c r="G835" t="s">
        <v>16</v>
      </c>
      <c r="H835" t="s">
        <v>4</v>
      </c>
      <c r="I835">
        <v>11203</v>
      </c>
      <c r="J835" t="s">
        <v>12696</v>
      </c>
      <c r="K835" t="s">
        <v>33</v>
      </c>
      <c r="L835" t="s">
        <v>12867</v>
      </c>
      <c r="M835" t="s">
        <v>10485</v>
      </c>
      <c r="N835" t="s">
        <v>10698</v>
      </c>
      <c r="O835" t="s">
        <v>13535</v>
      </c>
      <c r="P835">
        <v>24101260</v>
      </c>
      <c r="Q835" t="s">
        <v>15386</v>
      </c>
      <c r="R835" t="s">
        <v>12240</v>
      </c>
      <c r="S835">
        <v>24101260</v>
      </c>
      <c r="T835" t="s">
        <v>14417</v>
      </c>
      <c r="U835">
        <v>24107397</v>
      </c>
      <c r="V835" t="s">
        <v>32</v>
      </c>
      <c r="W835" t="s">
        <v>613</v>
      </c>
      <c r="X835" t="s">
        <v>16848</v>
      </c>
      <c r="Y835" t="s">
        <v>621</v>
      </c>
    </row>
    <row r="836" spans="1:25" x14ac:dyDescent="0.25">
      <c r="A836" t="s">
        <v>635</v>
      </c>
      <c r="B836" t="s">
        <v>637</v>
      </c>
      <c r="C836" t="s">
        <v>636</v>
      </c>
      <c r="D836" t="s">
        <v>47</v>
      </c>
      <c r="E836" t="s">
        <v>6</v>
      </c>
      <c r="F836" t="s">
        <v>32</v>
      </c>
      <c r="G836" t="s">
        <v>16</v>
      </c>
      <c r="H836" t="s">
        <v>3</v>
      </c>
      <c r="I836">
        <v>11202</v>
      </c>
      <c r="J836" t="s">
        <v>12694</v>
      </c>
      <c r="K836" t="s">
        <v>33</v>
      </c>
      <c r="L836" t="s">
        <v>12867</v>
      </c>
      <c r="M836" t="s">
        <v>629</v>
      </c>
      <c r="N836" t="s">
        <v>10699</v>
      </c>
      <c r="O836" t="s">
        <v>13535</v>
      </c>
      <c r="P836">
        <v>24101228</v>
      </c>
      <c r="Q836">
        <v>24101228</v>
      </c>
      <c r="R836" t="s">
        <v>14645</v>
      </c>
      <c r="S836">
        <v>24101228</v>
      </c>
      <c r="T836" t="s">
        <v>14417</v>
      </c>
      <c r="U836">
        <v>24107397</v>
      </c>
      <c r="V836" t="s">
        <v>32</v>
      </c>
      <c r="W836" t="s">
        <v>634</v>
      </c>
      <c r="X836" t="s">
        <v>16849</v>
      </c>
      <c r="Y836" t="s">
        <v>636</v>
      </c>
    </row>
    <row r="837" spans="1:25" x14ac:dyDescent="0.25">
      <c r="A837" t="s">
        <v>5634</v>
      </c>
      <c r="B837" t="s">
        <v>2709</v>
      </c>
      <c r="C837" t="s">
        <v>69</v>
      </c>
      <c r="D837" t="s">
        <v>4010</v>
      </c>
      <c r="E837" t="s">
        <v>2</v>
      </c>
      <c r="F837" t="s">
        <v>208</v>
      </c>
      <c r="G837" t="s">
        <v>3</v>
      </c>
      <c r="H837" t="s">
        <v>2</v>
      </c>
      <c r="I837">
        <v>50201</v>
      </c>
      <c r="J837" t="s">
        <v>11406</v>
      </c>
      <c r="K837" t="s">
        <v>209</v>
      </c>
      <c r="L837" t="s">
        <v>4010</v>
      </c>
      <c r="M837" t="s">
        <v>4010</v>
      </c>
      <c r="N837" t="s">
        <v>69</v>
      </c>
      <c r="O837" t="s">
        <v>13535</v>
      </c>
      <c r="P837">
        <v>26853011</v>
      </c>
      <c r="Q837">
        <v>26854469</v>
      </c>
      <c r="R837" t="s">
        <v>7723</v>
      </c>
      <c r="S837">
        <v>26853011</v>
      </c>
      <c r="T837" t="s">
        <v>14528</v>
      </c>
      <c r="U837">
        <v>26867009</v>
      </c>
      <c r="V837" t="s">
        <v>32</v>
      </c>
      <c r="W837" t="s">
        <v>6681</v>
      </c>
      <c r="X837" t="s">
        <v>16850</v>
      </c>
      <c r="Y837" t="s">
        <v>69</v>
      </c>
    </row>
    <row r="838" spans="1:25" x14ac:dyDescent="0.25">
      <c r="A838" t="s">
        <v>4178</v>
      </c>
      <c r="B838" t="s">
        <v>2713</v>
      </c>
      <c r="C838" t="s">
        <v>4134</v>
      </c>
      <c r="D838" t="s">
        <v>4010</v>
      </c>
      <c r="E838" t="s">
        <v>8</v>
      </c>
      <c r="F838" t="s">
        <v>208</v>
      </c>
      <c r="G838" t="s">
        <v>11</v>
      </c>
      <c r="H838" t="s">
        <v>5</v>
      </c>
      <c r="I838">
        <v>50904</v>
      </c>
      <c r="J838" t="s">
        <v>11571</v>
      </c>
      <c r="K838" t="s">
        <v>209</v>
      </c>
      <c r="L838" t="s">
        <v>4134</v>
      </c>
      <c r="M838" t="s">
        <v>966</v>
      </c>
      <c r="N838" t="s">
        <v>966</v>
      </c>
      <c r="O838" t="s">
        <v>13535</v>
      </c>
      <c r="P838">
        <v>26575028</v>
      </c>
      <c r="Q838" t="s">
        <v>15386</v>
      </c>
      <c r="R838" t="s">
        <v>10938</v>
      </c>
      <c r="S838">
        <v>26575440</v>
      </c>
      <c r="T838" t="s">
        <v>14531</v>
      </c>
      <c r="U838">
        <v>88495890</v>
      </c>
      <c r="V838" t="s">
        <v>32</v>
      </c>
      <c r="W838" t="s">
        <v>4177</v>
      </c>
      <c r="X838" t="s">
        <v>16851</v>
      </c>
      <c r="Y838" t="s">
        <v>4134</v>
      </c>
    </row>
    <row r="839" spans="1:25" x14ac:dyDescent="0.25">
      <c r="A839" t="s">
        <v>4438</v>
      </c>
      <c r="B839" t="s">
        <v>189</v>
      </c>
      <c r="C839" t="s">
        <v>641</v>
      </c>
      <c r="D839" t="s">
        <v>1609</v>
      </c>
      <c r="E839" t="s">
        <v>2</v>
      </c>
      <c r="F839" t="s">
        <v>208</v>
      </c>
      <c r="G839" t="s">
        <v>7</v>
      </c>
      <c r="H839" t="s">
        <v>2</v>
      </c>
      <c r="I839">
        <v>50601</v>
      </c>
      <c r="J839" t="s">
        <v>11424</v>
      </c>
      <c r="K839" t="s">
        <v>209</v>
      </c>
      <c r="L839" t="s">
        <v>1609</v>
      </c>
      <c r="M839" t="s">
        <v>1609</v>
      </c>
      <c r="N839" t="s">
        <v>641</v>
      </c>
      <c r="O839" t="s">
        <v>13535</v>
      </c>
      <c r="P839">
        <v>26686443</v>
      </c>
      <c r="Q839">
        <v>26692611</v>
      </c>
      <c r="R839" t="s">
        <v>13818</v>
      </c>
      <c r="S839">
        <v>26686443</v>
      </c>
      <c r="T839" t="s">
        <v>14540</v>
      </c>
      <c r="U839">
        <v>26692611</v>
      </c>
      <c r="V839" t="s">
        <v>32</v>
      </c>
      <c r="W839" t="s">
        <v>4437</v>
      </c>
      <c r="X839" t="s">
        <v>16852</v>
      </c>
      <c r="Y839" t="s">
        <v>641</v>
      </c>
    </row>
    <row r="840" spans="1:25" x14ac:dyDescent="0.25">
      <c r="A840" t="s">
        <v>4442</v>
      </c>
      <c r="B840" t="s">
        <v>2720</v>
      </c>
      <c r="C840" t="s">
        <v>51</v>
      </c>
      <c r="D840" t="s">
        <v>1609</v>
      </c>
      <c r="E840" t="s">
        <v>2</v>
      </c>
      <c r="F840" t="s">
        <v>208</v>
      </c>
      <c r="G840" t="s">
        <v>7</v>
      </c>
      <c r="H840" t="s">
        <v>4</v>
      </c>
      <c r="I840">
        <v>50603</v>
      </c>
      <c r="J840" t="s">
        <v>11510</v>
      </c>
      <c r="K840" t="s">
        <v>209</v>
      </c>
      <c r="L840" t="s">
        <v>1609</v>
      </c>
      <c r="M840" t="s">
        <v>51</v>
      </c>
      <c r="N840" t="s">
        <v>51</v>
      </c>
      <c r="O840" t="s">
        <v>13535</v>
      </c>
      <c r="P840">
        <v>26748033</v>
      </c>
      <c r="Q840">
        <v>26748033</v>
      </c>
      <c r="R840" t="s">
        <v>6607</v>
      </c>
      <c r="S840">
        <v>26748033</v>
      </c>
      <c r="T840" t="s">
        <v>14540</v>
      </c>
      <c r="U840">
        <v>26692611</v>
      </c>
      <c r="V840" t="s">
        <v>32</v>
      </c>
      <c r="W840" t="s">
        <v>1770</v>
      </c>
      <c r="X840" t="s">
        <v>16853</v>
      </c>
      <c r="Y840" t="s">
        <v>51</v>
      </c>
    </row>
    <row r="841" spans="1:25" x14ac:dyDescent="0.25">
      <c r="A841" t="s">
        <v>5836</v>
      </c>
      <c r="B841" t="s">
        <v>2725</v>
      </c>
      <c r="C841" t="s">
        <v>470</v>
      </c>
      <c r="D841" t="s">
        <v>1609</v>
      </c>
      <c r="E841" t="s">
        <v>3</v>
      </c>
      <c r="F841" t="s">
        <v>208</v>
      </c>
      <c r="G841" t="s">
        <v>8</v>
      </c>
      <c r="H841" t="s">
        <v>2</v>
      </c>
      <c r="I841">
        <v>50701</v>
      </c>
      <c r="J841" t="s">
        <v>11427</v>
      </c>
      <c r="K841" t="s">
        <v>209</v>
      </c>
      <c r="L841" t="s">
        <v>12945</v>
      </c>
      <c r="M841" t="s">
        <v>1568</v>
      </c>
      <c r="N841" t="s">
        <v>470</v>
      </c>
      <c r="O841" t="s">
        <v>13535</v>
      </c>
      <c r="P841">
        <v>26621615</v>
      </c>
      <c r="Q841">
        <v>26620062</v>
      </c>
      <c r="R841" t="s">
        <v>14669</v>
      </c>
      <c r="S841">
        <v>26620062</v>
      </c>
      <c r="T841" t="s">
        <v>15480</v>
      </c>
      <c r="U841">
        <v>26620685</v>
      </c>
      <c r="V841" t="s">
        <v>32</v>
      </c>
      <c r="W841" t="s">
        <v>6822</v>
      </c>
      <c r="X841" t="s">
        <v>16854</v>
      </c>
      <c r="Y841" t="s">
        <v>470</v>
      </c>
    </row>
    <row r="842" spans="1:25" x14ac:dyDescent="0.25">
      <c r="A842" t="s">
        <v>4506</v>
      </c>
      <c r="B842" t="s">
        <v>2095</v>
      </c>
      <c r="C842" t="s">
        <v>2672</v>
      </c>
      <c r="D842" t="s">
        <v>1609</v>
      </c>
      <c r="E842" t="s">
        <v>4</v>
      </c>
      <c r="F842" t="s">
        <v>208</v>
      </c>
      <c r="G842" t="s">
        <v>10</v>
      </c>
      <c r="H842" t="s">
        <v>3</v>
      </c>
      <c r="I842">
        <v>50802</v>
      </c>
      <c r="J842" t="s">
        <v>15550</v>
      </c>
      <c r="K842" t="s">
        <v>209</v>
      </c>
      <c r="L842" t="s">
        <v>2685</v>
      </c>
      <c r="M842" t="s">
        <v>2672</v>
      </c>
      <c r="N842" t="s">
        <v>2672</v>
      </c>
      <c r="O842" t="s">
        <v>13535</v>
      </c>
      <c r="P842">
        <v>26955655</v>
      </c>
      <c r="Q842">
        <v>22007541</v>
      </c>
      <c r="R842" t="s">
        <v>15551</v>
      </c>
      <c r="S842">
        <v>61885428</v>
      </c>
      <c r="T842" t="s">
        <v>14543</v>
      </c>
      <c r="U842">
        <v>26955655</v>
      </c>
      <c r="V842" t="s">
        <v>32</v>
      </c>
      <c r="W842" t="s">
        <v>4505</v>
      </c>
      <c r="X842" t="s">
        <v>16855</v>
      </c>
      <c r="Y842" t="s">
        <v>2672</v>
      </c>
    </row>
    <row r="843" spans="1:25" x14ac:dyDescent="0.25">
      <c r="A843" t="s">
        <v>753</v>
      </c>
      <c r="B843" t="s">
        <v>755</v>
      </c>
      <c r="C843" t="s">
        <v>754</v>
      </c>
      <c r="D843" t="s">
        <v>311</v>
      </c>
      <c r="E843" t="s">
        <v>2</v>
      </c>
      <c r="F843" t="s">
        <v>32</v>
      </c>
      <c r="G843" t="s">
        <v>5</v>
      </c>
      <c r="H843" t="s">
        <v>3</v>
      </c>
      <c r="I843">
        <v>10402</v>
      </c>
      <c r="J843" t="s">
        <v>12637</v>
      </c>
      <c r="K843" t="s">
        <v>33</v>
      </c>
      <c r="L843" t="s">
        <v>311</v>
      </c>
      <c r="M843" t="s">
        <v>312</v>
      </c>
      <c r="N843" t="s">
        <v>754</v>
      </c>
      <c r="O843" t="s">
        <v>13535</v>
      </c>
      <c r="P843">
        <v>24167890</v>
      </c>
      <c r="Q843" t="s">
        <v>15386</v>
      </c>
      <c r="R843" t="s">
        <v>11744</v>
      </c>
      <c r="S843">
        <v>87217772</v>
      </c>
      <c r="T843" t="s">
        <v>14424</v>
      </c>
      <c r="U843">
        <v>24166355</v>
      </c>
      <c r="V843" t="s">
        <v>32</v>
      </c>
      <c r="W843" t="s">
        <v>752</v>
      </c>
      <c r="X843" t="s">
        <v>16856</v>
      </c>
      <c r="Y843" t="s">
        <v>754</v>
      </c>
    </row>
    <row r="844" spans="1:25" x14ac:dyDescent="0.25">
      <c r="A844" t="s">
        <v>118</v>
      </c>
      <c r="B844" t="s">
        <v>120</v>
      </c>
      <c r="C844" t="s">
        <v>119</v>
      </c>
      <c r="D844" t="s">
        <v>9004</v>
      </c>
      <c r="E844" t="s">
        <v>5</v>
      </c>
      <c r="F844" t="s">
        <v>32</v>
      </c>
      <c r="G844" t="s">
        <v>86</v>
      </c>
      <c r="H844" t="s">
        <v>2</v>
      </c>
      <c r="I844">
        <v>11801</v>
      </c>
      <c r="J844" t="s">
        <v>12726</v>
      </c>
      <c r="K844" t="s">
        <v>33</v>
      </c>
      <c r="L844" t="s">
        <v>10439</v>
      </c>
      <c r="M844" t="s">
        <v>10439</v>
      </c>
      <c r="N844" t="s">
        <v>119</v>
      </c>
      <c r="O844" t="s">
        <v>13535</v>
      </c>
      <c r="P844">
        <v>22724151</v>
      </c>
      <c r="Q844" t="s">
        <v>15386</v>
      </c>
      <c r="R844" t="s">
        <v>13819</v>
      </c>
      <c r="S844">
        <v>88354083</v>
      </c>
      <c r="T844" t="s">
        <v>14388</v>
      </c>
      <c r="U844">
        <v>21002108</v>
      </c>
      <c r="V844" t="s">
        <v>32</v>
      </c>
      <c r="W844" t="s">
        <v>117</v>
      </c>
      <c r="X844" t="s">
        <v>16857</v>
      </c>
      <c r="Y844" t="s">
        <v>119</v>
      </c>
    </row>
    <row r="845" spans="1:25" x14ac:dyDescent="0.25">
      <c r="A845" t="s">
        <v>4384</v>
      </c>
      <c r="B845" t="s">
        <v>2735</v>
      </c>
      <c r="C845" t="s">
        <v>4385</v>
      </c>
      <c r="D845" t="s">
        <v>9030</v>
      </c>
      <c r="E845" t="s">
        <v>4</v>
      </c>
      <c r="F845" t="s">
        <v>35</v>
      </c>
      <c r="G845" t="s">
        <v>17</v>
      </c>
      <c r="H845" t="s">
        <v>4</v>
      </c>
      <c r="I845">
        <v>21303</v>
      </c>
      <c r="J845" t="s">
        <v>14349</v>
      </c>
      <c r="K845" t="s">
        <v>79</v>
      </c>
      <c r="L845" t="s">
        <v>10587</v>
      </c>
      <c r="M845" t="s">
        <v>13810</v>
      </c>
      <c r="N845" t="s">
        <v>10700</v>
      </c>
      <c r="O845" t="s">
        <v>13535</v>
      </c>
      <c r="P845">
        <v>22005382</v>
      </c>
      <c r="Q845" t="s">
        <v>15386</v>
      </c>
      <c r="R845" t="s">
        <v>187</v>
      </c>
      <c r="S845">
        <v>88670904</v>
      </c>
      <c r="T845" t="s">
        <v>14644</v>
      </c>
      <c r="U845">
        <v>83237385</v>
      </c>
      <c r="V845" t="s">
        <v>32</v>
      </c>
      <c r="W845" t="s">
        <v>6823</v>
      </c>
      <c r="X845" t="s">
        <v>16858</v>
      </c>
      <c r="Y845" t="s">
        <v>4385</v>
      </c>
    </row>
    <row r="846" spans="1:25" x14ac:dyDescent="0.25">
      <c r="A846" t="s">
        <v>3865</v>
      </c>
      <c r="B846" t="s">
        <v>2736</v>
      </c>
      <c r="C846" t="s">
        <v>3866</v>
      </c>
      <c r="D846" t="s">
        <v>9030</v>
      </c>
      <c r="E846" t="s">
        <v>8</v>
      </c>
      <c r="F846" t="s">
        <v>35</v>
      </c>
      <c r="G846" t="s">
        <v>17</v>
      </c>
      <c r="H846" t="s">
        <v>7</v>
      </c>
      <c r="I846">
        <v>21306</v>
      </c>
      <c r="J846" t="s">
        <v>12789</v>
      </c>
      <c r="K846" t="s">
        <v>79</v>
      </c>
      <c r="L846" t="s">
        <v>10587</v>
      </c>
      <c r="M846" t="s">
        <v>3867</v>
      </c>
      <c r="N846" t="s">
        <v>3866</v>
      </c>
      <c r="O846" t="s">
        <v>13535</v>
      </c>
      <c r="P846">
        <v>24703417</v>
      </c>
      <c r="Q846">
        <v>72968118</v>
      </c>
      <c r="R846" t="s">
        <v>11002</v>
      </c>
      <c r="S846">
        <v>89384677</v>
      </c>
      <c r="T846" t="s">
        <v>14647</v>
      </c>
      <c r="U846">
        <v>86332081</v>
      </c>
      <c r="V846" t="s">
        <v>32</v>
      </c>
      <c r="W846" t="s">
        <v>6824</v>
      </c>
      <c r="X846" t="s">
        <v>16859</v>
      </c>
      <c r="Y846" t="s">
        <v>3866</v>
      </c>
    </row>
    <row r="847" spans="1:25" x14ac:dyDescent="0.25">
      <c r="A847" t="s">
        <v>1055</v>
      </c>
      <c r="B847" t="s">
        <v>1008</v>
      </c>
      <c r="C847" t="s">
        <v>1056</v>
      </c>
      <c r="D847" t="s">
        <v>1044</v>
      </c>
      <c r="E847" t="s">
        <v>2</v>
      </c>
      <c r="F847" t="s">
        <v>32</v>
      </c>
      <c r="G847" t="s">
        <v>1045</v>
      </c>
      <c r="H847" t="s">
        <v>2</v>
      </c>
      <c r="I847">
        <v>11901</v>
      </c>
      <c r="J847" t="s">
        <v>15414</v>
      </c>
      <c r="K847" t="s">
        <v>33</v>
      </c>
      <c r="L847" t="s">
        <v>1044</v>
      </c>
      <c r="M847" t="s">
        <v>14427</v>
      </c>
      <c r="N847" t="s">
        <v>1056</v>
      </c>
      <c r="O847" t="s">
        <v>13535</v>
      </c>
      <c r="P847">
        <v>27718518</v>
      </c>
      <c r="Q847" t="s">
        <v>15386</v>
      </c>
      <c r="R847" t="s">
        <v>1057</v>
      </c>
      <c r="S847">
        <v>27718518</v>
      </c>
      <c r="T847" t="s">
        <v>14602</v>
      </c>
      <c r="U847">
        <v>27718453</v>
      </c>
      <c r="V847" t="s">
        <v>32</v>
      </c>
      <c r="W847" t="s">
        <v>1054</v>
      </c>
      <c r="X847" t="s">
        <v>16860</v>
      </c>
      <c r="Y847" t="s">
        <v>1056</v>
      </c>
    </row>
    <row r="848" spans="1:25" x14ac:dyDescent="0.25">
      <c r="A848" t="s">
        <v>1097</v>
      </c>
      <c r="B848" t="s">
        <v>1099</v>
      </c>
      <c r="C848" t="s">
        <v>1098</v>
      </c>
      <c r="D848" t="s">
        <v>1044</v>
      </c>
      <c r="E848" t="s">
        <v>3</v>
      </c>
      <c r="F848" t="s">
        <v>32</v>
      </c>
      <c r="G848" t="s">
        <v>1045</v>
      </c>
      <c r="H848" t="s">
        <v>2</v>
      </c>
      <c r="I848">
        <v>11901</v>
      </c>
      <c r="J848" t="s">
        <v>15414</v>
      </c>
      <c r="K848" t="s">
        <v>33</v>
      </c>
      <c r="L848" t="s">
        <v>1044</v>
      </c>
      <c r="M848" t="s">
        <v>14427</v>
      </c>
      <c r="N848" t="s">
        <v>10702</v>
      </c>
      <c r="O848" t="s">
        <v>13535</v>
      </c>
      <c r="P848">
        <v>27705159</v>
      </c>
      <c r="Q848" t="s">
        <v>15386</v>
      </c>
      <c r="R848" t="s">
        <v>11736</v>
      </c>
      <c r="S848">
        <v>27705159</v>
      </c>
      <c r="T848" t="s">
        <v>14428</v>
      </c>
      <c r="U848">
        <v>27719646</v>
      </c>
      <c r="V848" t="s">
        <v>32</v>
      </c>
      <c r="W848" t="s">
        <v>1096</v>
      </c>
      <c r="X848" t="s">
        <v>16861</v>
      </c>
      <c r="Y848" t="s">
        <v>1098</v>
      </c>
    </row>
    <row r="849" spans="1:25" x14ac:dyDescent="0.25">
      <c r="A849" t="s">
        <v>1284</v>
      </c>
      <c r="B849" t="s">
        <v>1286</v>
      </c>
      <c r="C849" t="s">
        <v>1285</v>
      </c>
      <c r="D849" t="s">
        <v>1044</v>
      </c>
      <c r="E849" t="s">
        <v>6</v>
      </c>
      <c r="F849" t="s">
        <v>32</v>
      </c>
      <c r="G849" t="s">
        <v>1045</v>
      </c>
      <c r="H849" t="s">
        <v>3</v>
      </c>
      <c r="I849">
        <v>11902</v>
      </c>
      <c r="J849" t="s">
        <v>15417</v>
      </c>
      <c r="K849" t="s">
        <v>33</v>
      </c>
      <c r="L849" t="s">
        <v>1044</v>
      </c>
      <c r="M849" t="s">
        <v>14434</v>
      </c>
      <c r="N849" t="s">
        <v>1285</v>
      </c>
      <c r="O849" t="s">
        <v>13535</v>
      </c>
      <c r="P849">
        <v>27382408</v>
      </c>
      <c r="Q849" t="s">
        <v>15386</v>
      </c>
      <c r="R849" t="s">
        <v>15552</v>
      </c>
      <c r="S849">
        <v>27382430</v>
      </c>
      <c r="T849" t="s">
        <v>14435</v>
      </c>
      <c r="U849">
        <v>27725171</v>
      </c>
      <c r="V849" t="s">
        <v>32</v>
      </c>
      <c r="W849" t="s">
        <v>1283</v>
      </c>
      <c r="X849" t="s">
        <v>16862</v>
      </c>
      <c r="Y849" t="s">
        <v>1285</v>
      </c>
    </row>
    <row r="850" spans="1:25" x14ac:dyDescent="0.25">
      <c r="A850" t="s">
        <v>5506</v>
      </c>
      <c r="B850" t="s">
        <v>504</v>
      </c>
      <c r="C850" t="s">
        <v>368</v>
      </c>
      <c r="D850" t="s">
        <v>3000</v>
      </c>
      <c r="E850" t="s">
        <v>10</v>
      </c>
      <c r="F850" t="s">
        <v>83</v>
      </c>
      <c r="G850" t="s">
        <v>3</v>
      </c>
      <c r="H850" t="s">
        <v>4</v>
      </c>
      <c r="I850">
        <v>70203</v>
      </c>
      <c r="J850" t="s">
        <v>14372</v>
      </c>
      <c r="K850" t="s">
        <v>82</v>
      </c>
      <c r="L850" t="s">
        <v>3001</v>
      </c>
      <c r="M850" t="s">
        <v>12967</v>
      </c>
      <c r="N850" t="s">
        <v>368</v>
      </c>
      <c r="O850" t="s">
        <v>13535</v>
      </c>
      <c r="P850">
        <v>44090953</v>
      </c>
      <c r="Q850">
        <v>88436168</v>
      </c>
      <c r="R850" t="s">
        <v>10884</v>
      </c>
      <c r="S850">
        <v>88436168</v>
      </c>
      <c r="T850" t="s">
        <v>14588</v>
      </c>
      <c r="U850">
        <v>83947325</v>
      </c>
      <c r="V850" t="s">
        <v>32</v>
      </c>
      <c r="W850" t="s">
        <v>4794</v>
      </c>
      <c r="X850" t="s">
        <v>16863</v>
      </c>
      <c r="Y850" t="s">
        <v>368</v>
      </c>
    </row>
    <row r="851" spans="1:25" x14ac:dyDescent="0.25">
      <c r="A851" t="s">
        <v>5556</v>
      </c>
      <c r="B851" t="s">
        <v>723</v>
      </c>
      <c r="C851" t="s">
        <v>2038</v>
      </c>
      <c r="D851" t="s">
        <v>3000</v>
      </c>
      <c r="E851" t="s">
        <v>7</v>
      </c>
      <c r="F851" t="s">
        <v>83</v>
      </c>
      <c r="G851" t="s">
        <v>3</v>
      </c>
      <c r="H851" t="s">
        <v>6</v>
      </c>
      <c r="I851">
        <v>70205</v>
      </c>
      <c r="J851" t="s">
        <v>12809</v>
      </c>
      <c r="K851" t="s">
        <v>82</v>
      </c>
      <c r="L851" t="s">
        <v>3001</v>
      </c>
      <c r="M851" t="s">
        <v>10617</v>
      </c>
      <c r="N851" t="s">
        <v>2038</v>
      </c>
      <c r="O851" t="s">
        <v>13535</v>
      </c>
      <c r="P851" t="s">
        <v>15386</v>
      </c>
      <c r="Q851" t="s">
        <v>15386</v>
      </c>
      <c r="R851" t="s">
        <v>15553</v>
      </c>
      <c r="S851">
        <v>85193953</v>
      </c>
      <c r="T851" t="s">
        <v>14650</v>
      </c>
      <c r="U851">
        <v>88756410</v>
      </c>
      <c r="V851" t="s">
        <v>32</v>
      </c>
      <c r="W851" t="s">
        <v>3809</v>
      </c>
      <c r="X851" t="s">
        <v>16864</v>
      </c>
      <c r="Y851" t="s">
        <v>2038</v>
      </c>
    </row>
    <row r="852" spans="1:25" x14ac:dyDescent="0.25">
      <c r="A852" t="s">
        <v>4857</v>
      </c>
      <c r="B852" t="s">
        <v>2741</v>
      </c>
      <c r="C852" t="s">
        <v>11713</v>
      </c>
      <c r="D852" t="s">
        <v>3000</v>
      </c>
      <c r="E852" t="s">
        <v>5</v>
      </c>
      <c r="F852" t="s">
        <v>83</v>
      </c>
      <c r="G852" t="s">
        <v>7</v>
      </c>
      <c r="H852" t="s">
        <v>2</v>
      </c>
      <c r="I852">
        <v>70601</v>
      </c>
      <c r="J852" t="s">
        <v>12650</v>
      </c>
      <c r="K852" t="s">
        <v>82</v>
      </c>
      <c r="L852" t="s">
        <v>2140</v>
      </c>
      <c r="M852" t="s">
        <v>2140</v>
      </c>
      <c r="N852" t="s">
        <v>10704</v>
      </c>
      <c r="O852" t="s">
        <v>13535</v>
      </c>
      <c r="P852">
        <v>27167340</v>
      </c>
      <c r="Q852" t="s">
        <v>15386</v>
      </c>
      <c r="R852" t="s">
        <v>7761</v>
      </c>
      <c r="S852">
        <v>27167340</v>
      </c>
      <c r="T852" t="s">
        <v>14591</v>
      </c>
      <c r="U852">
        <v>27165048</v>
      </c>
      <c r="V852" t="s">
        <v>32</v>
      </c>
      <c r="W852" t="s">
        <v>6599</v>
      </c>
      <c r="X852" t="s">
        <v>16865</v>
      </c>
      <c r="Y852" t="s">
        <v>11713</v>
      </c>
    </row>
    <row r="853" spans="1:25" x14ac:dyDescent="0.25">
      <c r="A853" t="s">
        <v>5615</v>
      </c>
      <c r="B853" t="s">
        <v>97</v>
      </c>
      <c r="C853" t="s">
        <v>2718</v>
      </c>
      <c r="D853" t="s">
        <v>3000</v>
      </c>
      <c r="E853" t="s">
        <v>5</v>
      </c>
      <c r="F853" t="s">
        <v>83</v>
      </c>
      <c r="G853" t="s">
        <v>7</v>
      </c>
      <c r="H853" t="s">
        <v>2</v>
      </c>
      <c r="I853">
        <v>70601</v>
      </c>
      <c r="J853" t="s">
        <v>12650</v>
      </c>
      <c r="K853" t="s">
        <v>82</v>
      </c>
      <c r="L853" t="s">
        <v>2140</v>
      </c>
      <c r="M853" t="s">
        <v>2140</v>
      </c>
      <c r="N853" t="s">
        <v>2718</v>
      </c>
      <c r="O853" t="s">
        <v>13535</v>
      </c>
      <c r="P853">
        <v>27165590</v>
      </c>
      <c r="Q853" t="s">
        <v>15386</v>
      </c>
      <c r="R853" t="s">
        <v>13005</v>
      </c>
      <c r="S853">
        <v>87809290</v>
      </c>
      <c r="T853" t="s">
        <v>14591</v>
      </c>
      <c r="U853">
        <v>27165048</v>
      </c>
      <c r="V853" t="s">
        <v>32</v>
      </c>
      <c r="W853" t="s">
        <v>201</v>
      </c>
      <c r="X853" t="s">
        <v>16866</v>
      </c>
      <c r="Y853" t="s">
        <v>2718</v>
      </c>
    </row>
    <row r="854" spans="1:25" x14ac:dyDescent="0.25">
      <c r="A854" t="s">
        <v>7529</v>
      </c>
      <c r="B854" t="s">
        <v>7014</v>
      </c>
      <c r="C854" t="s">
        <v>13006</v>
      </c>
      <c r="D854" t="s">
        <v>3000</v>
      </c>
      <c r="E854" t="s">
        <v>8</v>
      </c>
      <c r="F854" t="s">
        <v>83</v>
      </c>
      <c r="G854" t="s">
        <v>7</v>
      </c>
      <c r="H854" t="s">
        <v>5</v>
      </c>
      <c r="I854">
        <v>70604</v>
      </c>
      <c r="J854" t="s">
        <v>12797</v>
      </c>
      <c r="K854" t="s">
        <v>82</v>
      </c>
      <c r="L854" t="s">
        <v>2140</v>
      </c>
      <c r="M854" t="s">
        <v>12970</v>
      </c>
      <c r="N854" t="s">
        <v>10705</v>
      </c>
      <c r="O854" t="s">
        <v>13535</v>
      </c>
      <c r="P854">
        <v>22001410</v>
      </c>
      <c r="Q854" t="s">
        <v>15386</v>
      </c>
      <c r="R854" t="s">
        <v>8698</v>
      </c>
      <c r="S854">
        <v>84857459</v>
      </c>
      <c r="T854" t="s">
        <v>15503</v>
      </c>
      <c r="U854">
        <v>89357825</v>
      </c>
      <c r="V854" t="s">
        <v>32</v>
      </c>
      <c r="W854" t="s">
        <v>2841</v>
      </c>
      <c r="X854" t="s">
        <v>16867</v>
      </c>
      <c r="Y854" t="s">
        <v>13006</v>
      </c>
    </row>
    <row r="855" spans="1:25" x14ac:dyDescent="0.25">
      <c r="A855" t="s">
        <v>571</v>
      </c>
      <c r="B855" t="s">
        <v>573</v>
      </c>
      <c r="C855" t="s">
        <v>572</v>
      </c>
      <c r="D855" t="s">
        <v>41</v>
      </c>
      <c r="E855" t="s">
        <v>7</v>
      </c>
      <c r="F855" t="s">
        <v>32</v>
      </c>
      <c r="G855" t="s">
        <v>15</v>
      </c>
      <c r="H855" t="s">
        <v>3</v>
      </c>
      <c r="I855">
        <v>11102</v>
      </c>
      <c r="J855" t="s">
        <v>12689</v>
      </c>
      <c r="K855" t="s">
        <v>33</v>
      </c>
      <c r="L855" t="s">
        <v>12868</v>
      </c>
      <c r="M855" t="s">
        <v>143</v>
      </c>
      <c r="N855" t="s">
        <v>572</v>
      </c>
      <c r="O855" t="s">
        <v>13535</v>
      </c>
      <c r="P855">
        <v>22922626</v>
      </c>
      <c r="Q855" t="s">
        <v>15386</v>
      </c>
      <c r="R855" t="s">
        <v>13820</v>
      </c>
      <c r="S855">
        <v>22922626</v>
      </c>
      <c r="T855" t="s">
        <v>14420</v>
      </c>
      <c r="U855">
        <v>22942049</v>
      </c>
      <c r="V855" t="s">
        <v>32</v>
      </c>
      <c r="W855" t="s">
        <v>570</v>
      </c>
      <c r="X855" t="s">
        <v>16868</v>
      </c>
      <c r="Y855" t="s">
        <v>572</v>
      </c>
    </row>
    <row r="856" spans="1:25" x14ac:dyDescent="0.25">
      <c r="A856" t="s">
        <v>5625</v>
      </c>
      <c r="B856" t="s">
        <v>2744</v>
      </c>
      <c r="C856" t="s">
        <v>2500</v>
      </c>
      <c r="D856" t="s">
        <v>3000</v>
      </c>
      <c r="E856" t="s">
        <v>6</v>
      </c>
      <c r="F856" t="s">
        <v>83</v>
      </c>
      <c r="G856" t="s">
        <v>3</v>
      </c>
      <c r="H856" t="s">
        <v>5</v>
      </c>
      <c r="I856">
        <v>70204</v>
      </c>
      <c r="J856" t="s">
        <v>12785</v>
      </c>
      <c r="K856" t="s">
        <v>82</v>
      </c>
      <c r="L856" t="s">
        <v>3001</v>
      </c>
      <c r="M856" t="s">
        <v>3241</v>
      </c>
      <c r="N856" t="s">
        <v>2500</v>
      </c>
      <c r="O856" t="s">
        <v>13535</v>
      </c>
      <c r="P856">
        <v>27630024</v>
      </c>
      <c r="Q856">
        <v>27633911</v>
      </c>
      <c r="R856" t="s">
        <v>11929</v>
      </c>
      <c r="S856">
        <v>86367446</v>
      </c>
      <c r="T856" t="s">
        <v>15504</v>
      </c>
      <c r="U856">
        <v>24591100</v>
      </c>
      <c r="V856" t="s">
        <v>32</v>
      </c>
      <c r="W856" t="s">
        <v>6678</v>
      </c>
      <c r="X856" t="s">
        <v>16869</v>
      </c>
      <c r="Y856" t="s">
        <v>2500</v>
      </c>
    </row>
    <row r="857" spans="1:25" x14ac:dyDescent="0.25">
      <c r="A857" t="s">
        <v>4821</v>
      </c>
      <c r="B857" t="s">
        <v>2748</v>
      </c>
      <c r="C857" t="s">
        <v>13007</v>
      </c>
      <c r="D857" t="s">
        <v>9019</v>
      </c>
      <c r="E857" t="s">
        <v>11</v>
      </c>
      <c r="F857" t="s">
        <v>124</v>
      </c>
      <c r="G857" t="s">
        <v>6</v>
      </c>
      <c r="H857" t="s">
        <v>6</v>
      </c>
      <c r="I857">
        <v>60505</v>
      </c>
      <c r="J857" t="s">
        <v>11587</v>
      </c>
      <c r="K857" t="s">
        <v>125</v>
      </c>
      <c r="L857" t="s">
        <v>12950</v>
      </c>
      <c r="M857" t="s">
        <v>10706</v>
      </c>
      <c r="N857" t="s">
        <v>10706</v>
      </c>
      <c r="O857" t="s">
        <v>13535</v>
      </c>
      <c r="P857">
        <v>27411010</v>
      </c>
      <c r="Q857" t="s">
        <v>15386</v>
      </c>
      <c r="R857" t="s">
        <v>13821</v>
      </c>
      <c r="S857">
        <v>86442924</v>
      </c>
      <c r="T857" t="s">
        <v>14568</v>
      </c>
      <c r="U857">
        <v>89839411</v>
      </c>
      <c r="V857" t="s">
        <v>32</v>
      </c>
      <c r="W857" t="s">
        <v>2747</v>
      </c>
      <c r="X857" t="s">
        <v>16870</v>
      </c>
      <c r="Y857" t="s">
        <v>13007</v>
      </c>
    </row>
    <row r="858" spans="1:25" x14ac:dyDescent="0.25">
      <c r="A858" t="s">
        <v>5026</v>
      </c>
      <c r="B858" t="s">
        <v>2752</v>
      </c>
      <c r="C858" t="s">
        <v>5027</v>
      </c>
      <c r="D858" t="s">
        <v>123</v>
      </c>
      <c r="E858" t="s">
        <v>7</v>
      </c>
      <c r="F858" t="s">
        <v>124</v>
      </c>
      <c r="G858" t="s">
        <v>10</v>
      </c>
      <c r="H858" t="s">
        <v>3</v>
      </c>
      <c r="I858">
        <v>60802</v>
      </c>
      <c r="J858" t="s">
        <v>11462</v>
      </c>
      <c r="K858" t="s">
        <v>125</v>
      </c>
      <c r="L858" t="s">
        <v>12955</v>
      </c>
      <c r="M858" t="s">
        <v>10230</v>
      </c>
      <c r="N858" t="s">
        <v>5027</v>
      </c>
      <c r="O858" t="s">
        <v>13535</v>
      </c>
      <c r="P858">
        <v>83221900</v>
      </c>
      <c r="Q858">
        <v>22001300</v>
      </c>
      <c r="R858" t="s">
        <v>6515</v>
      </c>
      <c r="S858">
        <v>83221900</v>
      </c>
      <c r="T858" t="s">
        <v>14565</v>
      </c>
      <c r="U858">
        <v>27840230</v>
      </c>
      <c r="V858" t="s">
        <v>32</v>
      </c>
      <c r="W858" t="s">
        <v>3919</v>
      </c>
      <c r="X858" t="s">
        <v>16871</v>
      </c>
      <c r="Y858" t="s">
        <v>5027</v>
      </c>
    </row>
    <row r="859" spans="1:25" x14ac:dyDescent="0.25">
      <c r="A859" t="s">
        <v>2201</v>
      </c>
      <c r="B859" t="s">
        <v>2202</v>
      </c>
      <c r="C859" t="s">
        <v>9048</v>
      </c>
      <c r="D859" t="s">
        <v>78</v>
      </c>
      <c r="E859" t="s">
        <v>3</v>
      </c>
      <c r="F859" t="s">
        <v>35</v>
      </c>
      <c r="G859" t="s">
        <v>3</v>
      </c>
      <c r="H859" t="s">
        <v>5</v>
      </c>
      <c r="I859">
        <v>20204</v>
      </c>
      <c r="J859" t="s">
        <v>15498</v>
      </c>
      <c r="K859" t="s">
        <v>79</v>
      </c>
      <c r="L859" t="s">
        <v>80</v>
      </c>
      <c r="M859" t="s">
        <v>14578</v>
      </c>
      <c r="N859" t="s">
        <v>10707</v>
      </c>
      <c r="O859" t="s">
        <v>13535</v>
      </c>
      <c r="P859">
        <v>24470148</v>
      </c>
      <c r="Q859" t="s">
        <v>15386</v>
      </c>
      <c r="R859" t="s">
        <v>9200</v>
      </c>
      <c r="S859">
        <v>24470148</v>
      </c>
      <c r="T859" t="s">
        <v>14463</v>
      </c>
      <c r="U859">
        <v>24456861</v>
      </c>
      <c r="V859" t="s">
        <v>32</v>
      </c>
      <c r="W859" t="s">
        <v>6825</v>
      </c>
      <c r="X859" t="s">
        <v>16872</v>
      </c>
      <c r="Y859" t="s">
        <v>9048</v>
      </c>
    </row>
    <row r="860" spans="1:25" x14ac:dyDescent="0.25">
      <c r="A860" t="s">
        <v>2180</v>
      </c>
      <c r="B860" t="s">
        <v>2181</v>
      </c>
      <c r="C860" t="s">
        <v>9049</v>
      </c>
      <c r="D860" t="s">
        <v>78</v>
      </c>
      <c r="E860" t="s">
        <v>3</v>
      </c>
      <c r="F860" t="s">
        <v>35</v>
      </c>
      <c r="G860" t="s">
        <v>3</v>
      </c>
      <c r="H860" t="s">
        <v>10</v>
      </c>
      <c r="I860">
        <v>20208</v>
      </c>
      <c r="J860" t="s">
        <v>12755</v>
      </c>
      <c r="K860" t="s">
        <v>79</v>
      </c>
      <c r="L860" t="s">
        <v>80</v>
      </c>
      <c r="M860" t="s">
        <v>10716</v>
      </c>
      <c r="N860" t="s">
        <v>10708</v>
      </c>
      <c r="O860" t="s">
        <v>13535</v>
      </c>
      <c r="P860">
        <v>24564062</v>
      </c>
      <c r="Q860" t="s">
        <v>15386</v>
      </c>
      <c r="R860" t="s">
        <v>15554</v>
      </c>
      <c r="S860">
        <v>24564062</v>
      </c>
      <c r="T860" t="s">
        <v>14463</v>
      </c>
      <c r="U860">
        <v>24456861</v>
      </c>
      <c r="V860" t="s">
        <v>32</v>
      </c>
      <c r="W860" t="s">
        <v>892</v>
      </c>
      <c r="X860" t="s">
        <v>16873</v>
      </c>
      <c r="Y860" t="s">
        <v>9049</v>
      </c>
    </row>
    <row r="861" spans="1:25" x14ac:dyDescent="0.25">
      <c r="A861" t="s">
        <v>2284</v>
      </c>
      <c r="B861" t="s">
        <v>2285</v>
      </c>
      <c r="C861" t="s">
        <v>9050</v>
      </c>
      <c r="D861" t="s">
        <v>78</v>
      </c>
      <c r="E861" t="s">
        <v>5</v>
      </c>
      <c r="F861" t="s">
        <v>35</v>
      </c>
      <c r="G861" t="s">
        <v>16</v>
      </c>
      <c r="H861" t="s">
        <v>5</v>
      </c>
      <c r="I861">
        <v>21204</v>
      </c>
      <c r="J861" t="s">
        <v>12786</v>
      </c>
      <c r="K861" t="s">
        <v>79</v>
      </c>
      <c r="L861" t="s">
        <v>13718</v>
      </c>
      <c r="M861" t="s">
        <v>590</v>
      </c>
      <c r="N861" t="s">
        <v>10709</v>
      </c>
      <c r="O861" t="s">
        <v>13535</v>
      </c>
      <c r="P861">
        <v>24542206</v>
      </c>
      <c r="Q861" t="s">
        <v>15386</v>
      </c>
      <c r="R861" t="s">
        <v>15555</v>
      </c>
      <c r="S861">
        <v>24542206</v>
      </c>
      <c r="T861" t="s">
        <v>14464</v>
      </c>
      <c r="U861">
        <v>24541063</v>
      </c>
      <c r="V861" t="s">
        <v>32</v>
      </c>
      <c r="W861" t="s">
        <v>2283</v>
      </c>
      <c r="X861" t="s">
        <v>16874</v>
      </c>
      <c r="Y861" t="s">
        <v>9050</v>
      </c>
    </row>
    <row r="862" spans="1:25" x14ac:dyDescent="0.25">
      <c r="A862" t="s">
        <v>2408</v>
      </c>
      <c r="B862" t="s">
        <v>2411</v>
      </c>
      <c r="C862" t="s">
        <v>2409</v>
      </c>
      <c r="D862" t="s">
        <v>78</v>
      </c>
      <c r="E862" t="s">
        <v>8</v>
      </c>
      <c r="F862" t="s">
        <v>35</v>
      </c>
      <c r="G862" t="s">
        <v>15</v>
      </c>
      <c r="H862" t="s">
        <v>6</v>
      </c>
      <c r="I862">
        <v>21105</v>
      </c>
      <c r="J862" t="s">
        <v>11536</v>
      </c>
      <c r="K862" t="s">
        <v>79</v>
      </c>
      <c r="L862" t="s">
        <v>10532</v>
      </c>
      <c r="M862" t="s">
        <v>1743</v>
      </c>
      <c r="N862" t="s">
        <v>186</v>
      </c>
      <c r="O862" t="s">
        <v>13535</v>
      </c>
      <c r="P862">
        <v>24631645</v>
      </c>
      <c r="Q862">
        <v>89281655</v>
      </c>
      <c r="R862" t="s">
        <v>14653</v>
      </c>
      <c r="S862">
        <v>89281655</v>
      </c>
      <c r="T862" t="s">
        <v>14470</v>
      </c>
      <c r="U862">
        <v>24633545</v>
      </c>
      <c r="V862" t="s">
        <v>32</v>
      </c>
      <c r="W862" t="s">
        <v>2407</v>
      </c>
      <c r="X862" t="s">
        <v>16875</v>
      </c>
      <c r="Y862" t="s">
        <v>2409</v>
      </c>
    </row>
    <row r="863" spans="1:25" x14ac:dyDescent="0.25">
      <c r="A863" t="s">
        <v>2417</v>
      </c>
      <c r="B863" t="s">
        <v>2419</v>
      </c>
      <c r="C863" t="s">
        <v>2418</v>
      </c>
      <c r="D863" t="s">
        <v>78</v>
      </c>
      <c r="E863" t="s">
        <v>8</v>
      </c>
      <c r="F863" t="s">
        <v>35</v>
      </c>
      <c r="G863" t="s">
        <v>15</v>
      </c>
      <c r="H863" t="s">
        <v>6</v>
      </c>
      <c r="I863">
        <v>21105</v>
      </c>
      <c r="J863" t="s">
        <v>11536</v>
      </c>
      <c r="K863" t="s">
        <v>79</v>
      </c>
      <c r="L863" t="s">
        <v>10532</v>
      </c>
      <c r="M863" t="s">
        <v>1743</v>
      </c>
      <c r="N863" t="s">
        <v>1743</v>
      </c>
      <c r="O863" t="s">
        <v>13535</v>
      </c>
      <c r="P863">
        <v>24633903</v>
      </c>
      <c r="Q863">
        <v>24633903</v>
      </c>
      <c r="R863" t="s">
        <v>13008</v>
      </c>
      <c r="S863">
        <v>24633903</v>
      </c>
      <c r="T863" t="s">
        <v>14470</v>
      </c>
      <c r="U863">
        <v>24633545</v>
      </c>
      <c r="V863" t="s">
        <v>32</v>
      </c>
      <c r="W863" t="s">
        <v>417</v>
      </c>
      <c r="X863" t="s">
        <v>16876</v>
      </c>
      <c r="Y863" t="s">
        <v>2418</v>
      </c>
    </row>
    <row r="864" spans="1:25" x14ac:dyDescent="0.25">
      <c r="A864" t="s">
        <v>5772</v>
      </c>
      <c r="B864" t="s">
        <v>2416</v>
      </c>
      <c r="C864" t="s">
        <v>10710</v>
      </c>
      <c r="D864" t="s">
        <v>207</v>
      </c>
      <c r="E864" t="s">
        <v>2</v>
      </c>
      <c r="F864" t="s">
        <v>208</v>
      </c>
      <c r="G864" t="s">
        <v>4</v>
      </c>
      <c r="H864" t="s">
        <v>2</v>
      </c>
      <c r="I864">
        <v>50301</v>
      </c>
      <c r="J864" t="s">
        <v>11409</v>
      </c>
      <c r="K864" t="s">
        <v>209</v>
      </c>
      <c r="L864" t="s">
        <v>207</v>
      </c>
      <c r="M864" t="s">
        <v>207</v>
      </c>
      <c r="N864" t="s">
        <v>10710</v>
      </c>
      <c r="O864" t="s">
        <v>13535</v>
      </c>
      <c r="P864">
        <v>26801695</v>
      </c>
      <c r="Q864">
        <v>26801695</v>
      </c>
      <c r="R864" t="s">
        <v>13507</v>
      </c>
      <c r="S864">
        <v>87185783</v>
      </c>
      <c r="T864" t="s">
        <v>14534</v>
      </c>
      <c r="U864">
        <v>84138447</v>
      </c>
      <c r="V864" t="s">
        <v>32</v>
      </c>
      <c r="W864" t="s">
        <v>6826</v>
      </c>
      <c r="X864" t="s">
        <v>16877</v>
      </c>
      <c r="Y864" t="s">
        <v>4128</v>
      </c>
    </row>
    <row r="865" spans="1:25" x14ac:dyDescent="0.25">
      <c r="A865" t="s">
        <v>4725</v>
      </c>
      <c r="B865" t="s">
        <v>2771</v>
      </c>
      <c r="C865" t="s">
        <v>363</v>
      </c>
      <c r="D865" t="s">
        <v>1235</v>
      </c>
      <c r="E865" t="s">
        <v>7</v>
      </c>
      <c r="F865" t="s">
        <v>124</v>
      </c>
      <c r="G865" t="s">
        <v>7</v>
      </c>
      <c r="H865" t="s">
        <v>2</v>
      </c>
      <c r="I865">
        <v>60601</v>
      </c>
      <c r="J865" t="s">
        <v>15488</v>
      </c>
      <c r="K865" t="s">
        <v>125</v>
      </c>
      <c r="L865" t="s">
        <v>12841</v>
      </c>
      <c r="M865" t="s">
        <v>12841</v>
      </c>
      <c r="N865" t="s">
        <v>363</v>
      </c>
      <c r="O865" t="s">
        <v>13535</v>
      </c>
      <c r="P865">
        <v>27776645</v>
      </c>
      <c r="Q865" t="s">
        <v>15386</v>
      </c>
      <c r="R865" t="s">
        <v>4760</v>
      </c>
      <c r="S865">
        <v>83528918</v>
      </c>
      <c r="T865" t="s">
        <v>6537</v>
      </c>
      <c r="U865">
        <v>27770062</v>
      </c>
      <c r="V865" t="s">
        <v>32</v>
      </c>
      <c r="W865" t="s">
        <v>3996</v>
      </c>
      <c r="X865" t="s">
        <v>16878</v>
      </c>
      <c r="Y865" t="s">
        <v>363</v>
      </c>
    </row>
    <row r="866" spans="1:25" x14ac:dyDescent="0.25">
      <c r="A866" t="s">
        <v>2051</v>
      </c>
      <c r="B866" t="s">
        <v>2052</v>
      </c>
      <c r="C866" t="s">
        <v>1280</v>
      </c>
      <c r="D866" t="s">
        <v>1235</v>
      </c>
      <c r="E866" t="s">
        <v>6</v>
      </c>
      <c r="F866" t="s">
        <v>124</v>
      </c>
      <c r="G866" t="s">
        <v>15</v>
      </c>
      <c r="H866" t="s">
        <v>2</v>
      </c>
      <c r="I866">
        <v>61101</v>
      </c>
      <c r="J866" t="s">
        <v>12681</v>
      </c>
      <c r="K866" t="s">
        <v>125</v>
      </c>
      <c r="L866" t="s">
        <v>10832</v>
      </c>
      <c r="M866" t="s">
        <v>2043</v>
      </c>
      <c r="N866" t="s">
        <v>1280</v>
      </c>
      <c r="O866" t="s">
        <v>13535</v>
      </c>
      <c r="P866">
        <v>26377590</v>
      </c>
      <c r="Q866">
        <v>26377020</v>
      </c>
      <c r="R866" t="s">
        <v>12465</v>
      </c>
      <c r="S866">
        <v>26377020</v>
      </c>
      <c r="T866" t="s">
        <v>11888</v>
      </c>
      <c r="U866">
        <v>26377451</v>
      </c>
      <c r="V866" t="s">
        <v>32</v>
      </c>
      <c r="W866" t="s">
        <v>6490</v>
      </c>
      <c r="X866" t="s">
        <v>16879</v>
      </c>
      <c r="Y866" t="s">
        <v>1280</v>
      </c>
    </row>
    <row r="867" spans="1:25" x14ac:dyDescent="0.25">
      <c r="A867" t="s">
        <v>5867</v>
      </c>
      <c r="B867" t="s">
        <v>2772</v>
      </c>
      <c r="C867" t="s">
        <v>5868</v>
      </c>
      <c r="D867" t="s">
        <v>214</v>
      </c>
      <c r="E867" t="s">
        <v>8</v>
      </c>
      <c r="F867" t="s">
        <v>64</v>
      </c>
      <c r="G867" t="s">
        <v>2</v>
      </c>
      <c r="H867" t="s">
        <v>6</v>
      </c>
      <c r="I867">
        <v>30105</v>
      </c>
      <c r="J867" t="s">
        <v>14350</v>
      </c>
      <c r="K867" t="s">
        <v>214</v>
      </c>
      <c r="L867" t="s">
        <v>214</v>
      </c>
      <c r="M867" t="s">
        <v>13531</v>
      </c>
      <c r="N867" t="s">
        <v>3300</v>
      </c>
      <c r="O867" t="s">
        <v>13535</v>
      </c>
      <c r="P867">
        <v>25530715</v>
      </c>
      <c r="Q867" t="s">
        <v>15386</v>
      </c>
      <c r="R867" t="s">
        <v>12483</v>
      </c>
      <c r="S867">
        <v>25530715</v>
      </c>
      <c r="T867" t="s">
        <v>14488</v>
      </c>
      <c r="U867">
        <v>25519478</v>
      </c>
      <c r="V867" t="s">
        <v>32</v>
      </c>
      <c r="W867" t="s">
        <v>6827</v>
      </c>
      <c r="X867" t="s">
        <v>16880</v>
      </c>
      <c r="Y867" t="s">
        <v>5868</v>
      </c>
    </row>
    <row r="868" spans="1:25" x14ac:dyDescent="0.25">
      <c r="A868" t="s">
        <v>5869</v>
      </c>
      <c r="B868" t="s">
        <v>2774</v>
      </c>
      <c r="C868" t="s">
        <v>2950</v>
      </c>
      <c r="D868" t="s">
        <v>214</v>
      </c>
      <c r="E868" t="s">
        <v>6</v>
      </c>
      <c r="F868" t="s">
        <v>64</v>
      </c>
      <c r="G868" t="s">
        <v>3</v>
      </c>
      <c r="H868" t="s">
        <v>6</v>
      </c>
      <c r="I868">
        <v>30205</v>
      </c>
      <c r="J868" t="s">
        <v>12800</v>
      </c>
      <c r="K868" t="s">
        <v>214</v>
      </c>
      <c r="L868" t="s">
        <v>2848</v>
      </c>
      <c r="M868" t="s">
        <v>13530</v>
      </c>
      <c r="N868" t="s">
        <v>2950</v>
      </c>
      <c r="O868" t="s">
        <v>13535</v>
      </c>
      <c r="P868">
        <v>25746552</v>
      </c>
      <c r="Q868">
        <v>25746552</v>
      </c>
      <c r="R868" t="s">
        <v>8670</v>
      </c>
      <c r="S868">
        <v>25756552</v>
      </c>
      <c r="T868" t="s">
        <v>14496</v>
      </c>
      <c r="U868">
        <v>25750123</v>
      </c>
      <c r="V868" t="s">
        <v>32</v>
      </c>
      <c r="W868" t="s">
        <v>6828</v>
      </c>
      <c r="X868" t="s">
        <v>16881</v>
      </c>
      <c r="Y868" t="s">
        <v>2950</v>
      </c>
    </row>
    <row r="869" spans="1:25" x14ac:dyDescent="0.25">
      <c r="A869" t="s">
        <v>3378</v>
      </c>
      <c r="B869" t="s">
        <v>2779</v>
      </c>
      <c r="C869" t="s">
        <v>3379</v>
      </c>
      <c r="D869" t="s">
        <v>214</v>
      </c>
      <c r="E869" t="s">
        <v>7</v>
      </c>
      <c r="F869" t="s">
        <v>64</v>
      </c>
      <c r="G869" t="s">
        <v>4</v>
      </c>
      <c r="H869" t="s">
        <v>5</v>
      </c>
      <c r="I869">
        <v>30304</v>
      </c>
      <c r="J869" t="s">
        <v>12788</v>
      </c>
      <c r="K869" t="s">
        <v>214</v>
      </c>
      <c r="L869" t="s">
        <v>215</v>
      </c>
      <c r="M869" t="s">
        <v>143</v>
      </c>
      <c r="N869" t="s">
        <v>10711</v>
      </c>
      <c r="O869" t="s">
        <v>13535</v>
      </c>
      <c r="P869">
        <v>22796680</v>
      </c>
      <c r="Q869">
        <v>22796680</v>
      </c>
      <c r="R869" t="s">
        <v>12337</v>
      </c>
      <c r="S869">
        <v>88849896</v>
      </c>
      <c r="T869" t="s">
        <v>14499</v>
      </c>
      <c r="U869">
        <v>22792767</v>
      </c>
      <c r="V869" t="s">
        <v>32</v>
      </c>
      <c r="W869" t="s">
        <v>2061</v>
      </c>
      <c r="X869" t="s">
        <v>16882</v>
      </c>
      <c r="Y869" t="s">
        <v>3379</v>
      </c>
    </row>
    <row r="870" spans="1:25" x14ac:dyDescent="0.25">
      <c r="A870" t="s">
        <v>3817</v>
      </c>
      <c r="B870" t="s">
        <v>2783</v>
      </c>
      <c r="C870" t="s">
        <v>3818</v>
      </c>
      <c r="D870" t="s">
        <v>182</v>
      </c>
      <c r="E870" t="s">
        <v>3</v>
      </c>
      <c r="F870" t="s">
        <v>183</v>
      </c>
      <c r="G870" t="s">
        <v>12</v>
      </c>
      <c r="H870" t="s">
        <v>4</v>
      </c>
      <c r="I870">
        <v>41003</v>
      </c>
      <c r="J870" t="s">
        <v>14359</v>
      </c>
      <c r="K870" t="s">
        <v>184</v>
      </c>
      <c r="L870" t="s">
        <v>182</v>
      </c>
      <c r="M870" t="s">
        <v>10576</v>
      </c>
      <c r="N870" t="s">
        <v>3818</v>
      </c>
      <c r="O870" t="s">
        <v>13535</v>
      </c>
      <c r="P870">
        <v>44056143</v>
      </c>
      <c r="Q870" t="s">
        <v>15386</v>
      </c>
      <c r="R870" t="s">
        <v>3819</v>
      </c>
      <c r="S870">
        <v>44056143</v>
      </c>
      <c r="T870" t="s">
        <v>14523</v>
      </c>
      <c r="U870">
        <v>27644108</v>
      </c>
      <c r="V870" t="s">
        <v>32</v>
      </c>
      <c r="W870" t="s">
        <v>6551</v>
      </c>
      <c r="X870" t="s">
        <v>16883</v>
      </c>
      <c r="Y870" t="s">
        <v>3818</v>
      </c>
    </row>
    <row r="871" spans="1:25" x14ac:dyDescent="0.25">
      <c r="A871" t="s">
        <v>9052</v>
      </c>
      <c r="B871" t="s">
        <v>9051</v>
      </c>
      <c r="C871" t="s">
        <v>9053</v>
      </c>
      <c r="D871" t="s">
        <v>182</v>
      </c>
      <c r="E871" t="s">
        <v>3</v>
      </c>
      <c r="F871" t="s">
        <v>183</v>
      </c>
      <c r="G871" t="s">
        <v>12</v>
      </c>
      <c r="H871" t="s">
        <v>4</v>
      </c>
      <c r="I871">
        <v>41003</v>
      </c>
      <c r="J871" t="s">
        <v>14359</v>
      </c>
      <c r="K871" t="s">
        <v>184</v>
      </c>
      <c r="L871" t="s">
        <v>182</v>
      </c>
      <c r="M871" t="s">
        <v>10576</v>
      </c>
      <c r="N871" t="s">
        <v>9053</v>
      </c>
      <c r="O871" t="s">
        <v>13535</v>
      </c>
      <c r="P871">
        <v>44047033</v>
      </c>
      <c r="Q871" t="s">
        <v>15386</v>
      </c>
      <c r="R871" t="s">
        <v>14654</v>
      </c>
      <c r="S871">
        <v>85620966</v>
      </c>
      <c r="T871" t="s">
        <v>14523</v>
      </c>
      <c r="U871">
        <v>27644108</v>
      </c>
      <c r="V871" t="s">
        <v>32</v>
      </c>
      <c r="W871" t="s">
        <v>5462</v>
      </c>
      <c r="X871" t="s">
        <v>16884</v>
      </c>
      <c r="Y871" t="s">
        <v>9053</v>
      </c>
    </row>
    <row r="872" spans="1:25" x14ac:dyDescent="0.25">
      <c r="A872" t="s">
        <v>3726</v>
      </c>
      <c r="B872" t="s">
        <v>2785</v>
      </c>
      <c r="C872" t="s">
        <v>7463</v>
      </c>
      <c r="D872" t="s">
        <v>182</v>
      </c>
      <c r="E872" t="s">
        <v>6</v>
      </c>
      <c r="F872" t="s">
        <v>183</v>
      </c>
      <c r="G872" t="s">
        <v>12</v>
      </c>
      <c r="H872" t="s">
        <v>2</v>
      </c>
      <c r="I872">
        <v>41001</v>
      </c>
      <c r="J872" t="s">
        <v>12674</v>
      </c>
      <c r="K872" t="s">
        <v>184</v>
      </c>
      <c r="L872" t="s">
        <v>182</v>
      </c>
      <c r="M872" t="s">
        <v>3023</v>
      </c>
      <c r="N872" t="s">
        <v>10712</v>
      </c>
      <c r="O872" t="s">
        <v>13535</v>
      </c>
      <c r="P872">
        <v>24762028</v>
      </c>
      <c r="Q872">
        <v>24762028</v>
      </c>
      <c r="R872" t="s">
        <v>8677</v>
      </c>
      <c r="S872">
        <v>62092904</v>
      </c>
      <c r="T872" t="s">
        <v>7735</v>
      </c>
      <c r="U872">
        <v>88766625</v>
      </c>
      <c r="V872" t="s">
        <v>32</v>
      </c>
      <c r="W872" t="s">
        <v>3725</v>
      </c>
      <c r="X872" t="s">
        <v>16885</v>
      </c>
      <c r="Y872" t="s">
        <v>7463</v>
      </c>
    </row>
    <row r="873" spans="1:25" x14ac:dyDescent="0.25">
      <c r="A873" t="s">
        <v>3905</v>
      </c>
      <c r="B873" t="s">
        <v>2787</v>
      </c>
      <c r="C873" t="s">
        <v>3906</v>
      </c>
      <c r="D873" t="s">
        <v>788</v>
      </c>
      <c r="E873" t="s">
        <v>2</v>
      </c>
      <c r="F873" t="s">
        <v>208</v>
      </c>
      <c r="G873" t="s">
        <v>12</v>
      </c>
      <c r="H873" t="s">
        <v>5</v>
      </c>
      <c r="I873">
        <v>51004</v>
      </c>
      <c r="J873" t="s">
        <v>11572</v>
      </c>
      <c r="K873" t="s">
        <v>209</v>
      </c>
      <c r="L873" t="s">
        <v>661</v>
      </c>
      <c r="M873" t="s">
        <v>431</v>
      </c>
      <c r="N873" t="s">
        <v>3906</v>
      </c>
      <c r="O873" t="s">
        <v>13535</v>
      </c>
      <c r="P873">
        <v>26791016</v>
      </c>
      <c r="Q873" t="s">
        <v>15386</v>
      </c>
      <c r="R873" t="s">
        <v>8679</v>
      </c>
      <c r="S873">
        <v>26791016</v>
      </c>
      <c r="T873" t="s">
        <v>15472</v>
      </c>
      <c r="U873">
        <v>26799174</v>
      </c>
      <c r="V873" t="s">
        <v>32</v>
      </c>
      <c r="W873" t="s">
        <v>3123</v>
      </c>
      <c r="X873" t="s">
        <v>16886</v>
      </c>
      <c r="Y873" t="s">
        <v>3906</v>
      </c>
    </row>
    <row r="874" spans="1:25" x14ac:dyDescent="0.25">
      <c r="A874" t="s">
        <v>3428</v>
      </c>
      <c r="B874" t="s">
        <v>1703</v>
      </c>
      <c r="C874" t="s">
        <v>3429</v>
      </c>
      <c r="D874" t="s">
        <v>3398</v>
      </c>
      <c r="E874" t="s">
        <v>5</v>
      </c>
      <c r="F874" t="s">
        <v>64</v>
      </c>
      <c r="G874" t="s">
        <v>6</v>
      </c>
      <c r="H874" t="s">
        <v>2</v>
      </c>
      <c r="I874">
        <v>30501</v>
      </c>
      <c r="J874" t="s">
        <v>11417</v>
      </c>
      <c r="K874" t="s">
        <v>214</v>
      </c>
      <c r="L874" t="s">
        <v>3398</v>
      </c>
      <c r="M874" t="s">
        <v>3398</v>
      </c>
      <c r="N874" t="s">
        <v>10621</v>
      </c>
      <c r="O874" t="s">
        <v>13535</v>
      </c>
      <c r="P874">
        <v>25568413</v>
      </c>
      <c r="Q874">
        <v>86020891</v>
      </c>
      <c r="R874" t="s">
        <v>9940</v>
      </c>
      <c r="S874">
        <v>25560248</v>
      </c>
      <c r="T874" t="s">
        <v>14507</v>
      </c>
      <c r="U874">
        <v>25570767</v>
      </c>
      <c r="V874" t="s">
        <v>32</v>
      </c>
      <c r="W874" t="s">
        <v>2412</v>
      </c>
      <c r="X874" t="s">
        <v>16887</v>
      </c>
      <c r="Y874" t="s">
        <v>3429</v>
      </c>
    </row>
    <row r="875" spans="1:25" x14ac:dyDescent="0.25">
      <c r="A875" t="s">
        <v>3544</v>
      </c>
      <c r="B875" t="s">
        <v>1714</v>
      </c>
      <c r="C875" t="s">
        <v>3538</v>
      </c>
      <c r="D875" t="s">
        <v>3398</v>
      </c>
      <c r="E875" t="s">
        <v>6</v>
      </c>
      <c r="F875" t="s">
        <v>64</v>
      </c>
      <c r="G875" t="s">
        <v>6</v>
      </c>
      <c r="H875" t="s">
        <v>10</v>
      </c>
      <c r="I875">
        <v>30508</v>
      </c>
      <c r="J875" t="s">
        <v>11580</v>
      </c>
      <c r="K875" t="s">
        <v>214</v>
      </c>
      <c r="L875" t="s">
        <v>3398</v>
      </c>
      <c r="M875" t="s">
        <v>3538</v>
      </c>
      <c r="N875" t="s">
        <v>10505</v>
      </c>
      <c r="O875" t="s">
        <v>13535</v>
      </c>
      <c r="P875">
        <v>25548160</v>
      </c>
      <c r="Q875" t="s">
        <v>15386</v>
      </c>
      <c r="R875" t="s">
        <v>3539</v>
      </c>
      <c r="S875">
        <v>25548160</v>
      </c>
      <c r="T875" t="s">
        <v>14504</v>
      </c>
      <c r="U875" t="s">
        <v>15462</v>
      </c>
      <c r="V875" t="s">
        <v>32</v>
      </c>
      <c r="W875" t="s">
        <v>3543</v>
      </c>
      <c r="X875" t="s">
        <v>16888</v>
      </c>
      <c r="Y875" t="s">
        <v>3538</v>
      </c>
    </row>
    <row r="876" spans="1:25" x14ac:dyDescent="0.25">
      <c r="A876" t="s">
        <v>1779</v>
      </c>
      <c r="B876" t="s">
        <v>1780</v>
      </c>
      <c r="C876" t="s">
        <v>542</v>
      </c>
      <c r="D876" t="s">
        <v>79</v>
      </c>
      <c r="E876" t="s">
        <v>2</v>
      </c>
      <c r="F876" t="s">
        <v>35</v>
      </c>
      <c r="G876" t="s">
        <v>2</v>
      </c>
      <c r="H876" t="s">
        <v>2</v>
      </c>
      <c r="I876">
        <v>20101</v>
      </c>
      <c r="J876" t="s">
        <v>11400</v>
      </c>
      <c r="K876" t="s">
        <v>79</v>
      </c>
      <c r="L876" t="s">
        <v>79</v>
      </c>
      <c r="M876" t="s">
        <v>79</v>
      </c>
      <c r="N876" t="s">
        <v>542</v>
      </c>
      <c r="O876" t="s">
        <v>13535</v>
      </c>
      <c r="P876">
        <v>24403395</v>
      </c>
      <c r="Q876">
        <v>24430967</v>
      </c>
      <c r="R876" t="s">
        <v>15556</v>
      </c>
      <c r="S876">
        <v>24403395</v>
      </c>
      <c r="T876" t="s">
        <v>14443</v>
      </c>
      <c r="U876">
        <v>24433490</v>
      </c>
      <c r="V876" t="s">
        <v>32</v>
      </c>
      <c r="W876" t="s">
        <v>843</v>
      </c>
      <c r="X876" t="s">
        <v>16889</v>
      </c>
      <c r="Y876" t="s">
        <v>542</v>
      </c>
    </row>
    <row r="877" spans="1:25" x14ac:dyDescent="0.25">
      <c r="A877" t="s">
        <v>1786</v>
      </c>
      <c r="B877" t="s">
        <v>1787</v>
      </c>
      <c r="C877" t="s">
        <v>144</v>
      </c>
      <c r="D877" t="s">
        <v>79</v>
      </c>
      <c r="E877" t="s">
        <v>2</v>
      </c>
      <c r="F877" t="s">
        <v>35</v>
      </c>
      <c r="G877" t="s">
        <v>2</v>
      </c>
      <c r="H877" t="s">
        <v>4</v>
      </c>
      <c r="I877">
        <v>20103</v>
      </c>
      <c r="J877" t="s">
        <v>11464</v>
      </c>
      <c r="K877" t="s">
        <v>79</v>
      </c>
      <c r="L877" t="s">
        <v>79</v>
      </c>
      <c r="M877" t="s">
        <v>1783</v>
      </c>
      <c r="N877" t="s">
        <v>144</v>
      </c>
      <c r="O877" t="s">
        <v>13535</v>
      </c>
      <c r="P877">
        <v>24830403</v>
      </c>
      <c r="Q877">
        <v>24830403</v>
      </c>
      <c r="R877" t="s">
        <v>13822</v>
      </c>
      <c r="S877">
        <v>24830403</v>
      </c>
      <c r="T877" t="s">
        <v>14443</v>
      </c>
      <c r="U877">
        <v>24433490</v>
      </c>
      <c r="V877" t="s">
        <v>32</v>
      </c>
      <c r="W877" t="s">
        <v>981</v>
      </c>
      <c r="X877" t="s">
        <v>16890</v>
      </c>
      <c r="Y877" t="s">
        <v>144</v>
      </c>
    </row>
    <row r="878" spans="1:25" x14ac:dyDescent="0.25">
      <c r="A878" t="s">
        <v>1806</v>
      </c>
      <c r="B878" t="s">
        <v>1807</v>
      </c>
      <c r="C878" t="s">
        <v>1146</v>
      </c>
      <c r="D878" t="s">
        <v>79</v>
      </c>
      <c r="E878" t="s">
        <v>3</v>
      </c>
      <c r="F878" t="s">
        <v>35</v>
      </c>
      <c r="G878" t="s">
        <v>2</v>
      </c>
      <c r="H878" t="s">
        <v>11</v>
      </c>
      <c r="I878">
        <v>20109</v>
      </c>
      <c r="J878" t="s">
        <v>12746</v>
      </c>
      <c r="K878" t="s">
        <v>79</v>
      </c>
      <c r="L878" t="s">
        <v>79</v>
      </c>
      <c r="M878" t="s">
        <v>10499</v>
      </c>
      <c r="N878" t="s">
        <v>10713</v>
      </c>
      <c r="O878" t="s">
        <v>13535</v>
      </c>
      <c r="P878">
        <v>24303674</v>
      </c>
      <c r="Q878">
        <v>24303674</v>
      </c>
      <c r="R878" t="s">
        <v>10826</v>
      </c>
      <c r="S878">
        <v>20303674</v>
      </c>
      <c r="T878" t="s">
        <v>14444</v>
      </c>
      <c r="U878">
        <v>24302389</v>
      </c>
      <c r="V878" t="s">
        <v>32</v>
      </c>
      <c r="W878" t="s">
        <v>1805</v>
      </c>
      <c r="X878" t="s">
        <v>16891</v>
      </c>
      <c r="Y878" t="s">
        <v>1146</v>
      </c>
    </row>
    <row r="879" spans="1:25" x14ac:dyDescent="0.25">
      <c r="A879" t="s">
        <v>1843</v>
      </c>
      <c r="B879" t="s">
        <v>1845</v>
      </c>
      <c r="C879" t="s">
        <v>1844</v>
      </c>
      <c r="D879" t="s">
        <v>79</v>
      </c>
      <c r="E879" t="s">
        <v>4</v>
      </c>
      <c r="F879" t="s">
        <v>35</v>
      </c>
      <c r="G879" t="s">
        <v>2</v>
      </c>
      <c r="H879" t="s">
        <v>7</v>
      </c>
      <c r="I879">
        <v>20106</v>
      </c>
      <c r="J879" t="s">
        <v>11467</v>
      </c>
      <c r="K879" t="s">
        <v>79</v>
      </c>
      <c r="L879" t="s">
        <v>79</v>
      </c>
      <c r="M879" t="s">
        <v>239</v>
      </c>
      <c r="N879" t="s">
        <v>1844</v>
      </c>
      <c r="O879" t="s">
        <v>13535</v>
      </c>
      <c r="P879">
        <v>24304325</v>
      </c>
      <c r="Q879">
        <v>24437682</v>
      </c>
      <c r="R879" t="s">
        <v>13823</v>
      </c>
      <c r="S879">
        <v>24304325</v>
      </c>
      <c r="T879" t="s">
        <v>14438</v>
      </c>
      <c r="U879">
        <v>24303339</v>
      </c>
      <c r="V879" t="s">
        <v>32</v>
      </c>
      <c r="W879" t="s">
        <v>284</v>
      </c>
      <c r="X879" t="s">
        <v>16892</v>
      </c>
      <c r="Y879" t="s">
        <v>1844</v>
      </c>
    </row>
    <row r="880" spans="1:25" x14ac:dyDescent="0.25">
      <c r="A880" t="s">
        <v>1859</v>
      </c>
      <c r="B880" t="s">
        <v>1860</v>
      </c>
      <c r="C880" t="s">
        <v>85</v>
      </c>
      <c r="D880" t="s">
        <v>79</v>
      </c>
      <c r="E880" t="s">
        <v>5</v>
      </c>
      <c r="F880" t="s">
        <v>35</v>
      </c>
      <c r="G880" t="s">
        <v>2</v>
      </c>
      <c r="H880" t="s">
        <v>6</v>
      </c>
      <c r="I880">
        <v>20105</v>
      </c>
      <c r="J880" t="s">
        <v>12744</v>
      </c>
      <c r="K880" t="s">
        <v>79</v>
      </c>
      <c r="L880" t="s">
        <v>79</v>
      </c>
      <c r="M880" t="s">
        <v>1857</v>
      </c>
      <c r="N880" t="s">
        <v>1708</v>
      </c>
      <c r="O880" t="s">
        <v>13535</v>
      </c>
      <c r="P880">
        <v>24391044</v>
      </c>
      <c r="Q880">
        <v>24391044</v>
      </c>
      <c r="R880" t="s">
        <v>14655</v>
      </c>
      <c r="S880">
        <v>24380558</v>
      </c>
      <c r="T880" t="s">
        <v>7725</v>
      </c>
      <c r="U880">
        <v>24302406</v>
      </c>
      <c r="V880" t="s">
        <v>32</v>
      </c>
      <c r="W880" t="s">
        <v>934</v>
      </c>
      <c r="X880" t="s">
        <v>16893</v>
      </c>
      <c r="Y880" t="s">
        <v>85</v>
      </c>
    </row>
    <row r="881" spans="1:25" x14ac:dyDescent="0.25">
      <c r="A881" t="s">
        <v>5727</v>
      </c>
      <c r="B881" t="s">
        <v>2808</v>
      </c>
      <c r="C881" t="s">
        <v>1434</v>
      </c>
      <c r="D881" t="s">
        <v>41</v>
      </c>
      <c r="E881" t="s">
        <v>6</v>
      </c>
      <c r="F881" t="s">
        <v>32</v>
      </c>
      <c r="G881" t="s">
        <v>198</v>
      </c>
      <c r="H881" t="s">
        <v>3</v>
      </c>
      <c r="I881">
        <v>11402</v>
      </c>
      <c r="J881" t="s">
        <v>12707</v>
      </c>
      <c r="K881" t="s">
        <v>33</v>
      </c>
      <c r="L881" t="s">
        <v>10954</v>
      </c>
      <c r="M881" t="s">
        <v>384</v>
      </c>
      <c r="N881" t="s">
        <v>1434</v>
      </c>
      <c r="O881" t="s">
        <v>13535</v>
      </c>
      <c r="P881">
        <v>25290121</v>
      </c>
      <c r="Q881" t="s">
        <v>15386</v>
      </c>
      <c r="R881" t="s">
        <v>14619</v>
      </c>
      <c r="S881">
        <v>25290121</v>
      </c>
      <c r="T881" t="s">
        <v>14418</v>
      </c>
      <c r="U881">
        <v>22352880</v>
      </c>
      <c r="V881" t="s">
        <v>32</v>
      </c>
      <c r="W881" t="s">
        <v>6829</v>
      </c>
      <c r="X881" t="s">
        <v>16894</v>
      </c>
      <c r="Y881" t="s">
        <v>1434</v>
      </c>
    </row>
    <row r="882" spans="1:25" x14ac:dyDescent="0.25">
      <c r="A882" t="s">
        <v>1890</v>
      </c>
      <c r="B882" t="s">
        <v>1894</v>
      </c>
      <c r="C882" t="s">
        <v>1891</v>
      </c>
      <c r="D882" t="s">
        <v>79</v>
      </c>
      <c r="E882" t="s">
        <v>6</v>
      </c>
      <c r="F882" t="s">
        <v>35</v>
      </c>
      <c r="G882" t="s">
        <v>2</v>
      </c>
      <c r="H882" t="s">
        <v>15</v>
      </c>
      <c r="I882">
        <v>20111</v>
      </c>
      <c r="J882" t="s">
        <v>12747</v>
      </c>
      <c r="K882" t="s">
        <v>79</v>
      </c>
      <c r="L882" t="s">
        <v>79</v>
      </c>
      <c r="M882" t="s">
        <v>1892</v>
      </c>
      <c r="N882" t="s">
        <v>1893</v>
      </c>
      <c r="O882" t="s">
        <v>13535</v>
      </c>
      <c r="P882">
        <v>24875575</v>
      </c>
      <c r="Q882">
        <v>24875575</v>
      </c>
      <c r="R882" t="s">
        <v>15557</v>
      </c>
      <c r="S882">
        <v>24435575</v>
      </c>
      <c r="T882" t="s">
        <v>14447</v>
      </c>
      <c r="U882">
        <v>24434942</v>
      </c>
      <c r="V882" t="s">
        <v>32</v>
      </c>
      <c r="W882" t="s">
        <v>1889</v>
      </c>
      <c r="X882" t="s">
        <v>16895</v>
      </c>
      <c r="Y882" t="s">
        <v>1891</v>
      </c>
    </row>
    <row r="883" spans="1:25" x14ac:dyDescent="0.25">
      <c r="A883" t="s">
        <v>1903</v>
      </c>
      <c r="B883" t="s">
        <v>1904</v>
      </c>
      <c r="C883" t="s">
        <v>1056</v>
      </c>
      <c r="D883" t="s">
        <v>79</v>
      </c>
      <c r="E883" t="s">
        <v>4</v>
      </c>
      <c r="F883" t="s">
        <v>35</v>
      </c>
      <c r="G883" t="s">
        <v>2</v>
      </c>
      <c r="H883" t="s">
        <v>16</v>
      </c>
      <c r="I883">
        <v>20112</v>
      </c>
      <c r="J883" t="s">
        <v>11475</v>
      </c>
      <c r="K883" t="s">
        <v>79</v>
      </c>
      <c r="L883" t="s">
        <v>79</v>
      </c>
      <c r="M883" t="s">
        <v>1375</v>
      </c>
      <c r="N883" t="s">
        <v>1056</v>
      </c>
      <c r="O883" t="s">
        <v>13535</v>
      </c>
      <c r="P883">
        <v>24331252</v>
      </c>
      <c r="Q883">
        <v>24332829</v>
      </c>
      <c r="R883" t="s">
        <v>6574</v>
      </c>
      <c r="S883">
        <v>24330419</v>
      </c>
      <c r="T883" t="s">
        <v>14438</v>
      </c>
      <c r="U883">
        <v>24303339</v>
      </c>
      <c r="V883" t="s">
        <v>32</v>
      </c>
      <c r="W883" t="s">
        <v>1902</v>
      </c>
      <c r="X883" t="s">
        <v>16896</v>
      </c>
      <c r="Y883" t="s">
        <v>1056</v>
      </c>
    </row>
    <row r="884" spans="1:25" x14ac:dyDescent="0.25">
      <c r="A884" t="s">
        <v>728</v>
      </c>
      <c r="B884" t="s">
        <v>730</v>
      </c>
      <c r="C884" t="s">
        <v>729</v>
      </c>
      <c r="D884" t="s">
        <v>41</v>
      </c>
      <c r="E884" t="s">
        <v>4</v>
      </c>
      <c r="F884" t="s">
        <v>32</v>
      </c>
      <c r="G884" t="s">
        <v>179</v>
      </c>
      <c r="H884" t="s">
        <v>2</v>
      </c>
      <c r="I884">
        <v>11501</v>
      </c>
      <c r="J884" t="s">
        <v>12711</v>
      </c>
      <c r="K884" t="s">
        <v>33</v>
      </c>
      <c r="L884" t="s">
        <v>12871</v>
      </c>
      <c r="M884" t="s">
        <v>590</v>
      </c>
      <c r="N884" t="s">
        <v>729</v>
      </c>
      <c r="O884" t="s">
        <v>13535</v>
      </c>
      <c r="P884">
        <v>22535164</v>
      </c>
      <c r="Q884" t="s">
        <v>15386</v>
      </c>
      <c r="R884" t="s">
        <v>11739</v>
      </c>
      <c r="S884">
        <v>22535164</v>
      </c>
      <c r="T884" t="s">
        <v>6423</v>
      </c>
      <c r="U884">
        <v>22340456</v>
      </c>
      <c r="V884" t="s">
        <v>32</v>
      </c>
      <c r="W884" t="s">
        <v>727</v>
      </c>
      <c r="X884" t="s">
        <v>16897</v>
      </c>
      <c r="Y884" t="s">
        <v>729</v>
      </c>
    </row>
    <row r="885" spans="1:25" x14ac:dyDescent="0.25">
      <c r="A885" t="s">
        <v>5847</v>
      </c>
      <c r="B885" t="s">
        <v>2817</v>
      </c>
      <c r="C885" t="s">
        <v>6518</v>
      </c>
      <c r="D885" t="s">
        <v>79</v>
      </c>
      <c r="E885" t="s">
        <v>7</v>
      </c>
      <c r="F885" t="s">
        <v>35</v>
      </c>
      <c r="G885" t="s">
        <v>4</v>
      </c>
      <c r="H885" t="s">
        <v>3</v>
      </c>
      <c r="I885">
        <v>20302</v>
      </c>
      <c r="J885" t="s">
        <v>11445</v>
      </c>
      <c r="K885" t="s">
        <v>79</v>
      </c>
      <c r="L885" t="s">
        <v>10510</v>
      </c>
      <c r="M885" t="s">
        <v>239</v>
      </c>
      <c r="N885" t="s">
        <v>10714</v>
      </c>
      <c r="O885" t="s">
        <v>13535</v>
      </c>
      <c r="P885">
        <v>24940999</v>
      </c>
      <c r="Q885">
        <v>24940999</v>
      </c>
      <c r="R885" t="s">
        <v>13009</v>
      </c>
      <c r="S885">
        <v>60801537</v>
      </c>
      <c r="T885" t="s">
        <v>15427</v>
      </c>
      <c r="U885">
        <v>24941124</v>
      </c>
      <c r="V885" t="s">
        <v>32</v>
      </c>
      <c r="W885" t="s">
        <v>6830</v>
      </c>
      <c r="X885" t="s">
        <v>16898</v>
      </c>
      <c r="Y885" t="s">
        <v>6518</v>
      </c>
    </row>
    <row r="886" spans="1:25" x14ac:dyDescent="0.25">
      <c r="A886" t="s">
        <v>1991</v>
      </c>
      <c r="B886" t="s">
        <v>1993</v>
      </c>
      <c r="C886" t="s">
        <v>1992</v>
      </c>
      <c r="D886" t="s">
        <v>79</v>
      </c>
      <c r="E886" t="s">
        <v>8</v>
      </c>
      <c r="F886" t="s">
        <v>35</v>
      </c>
      <c r="G886" t="s">
        <v>10</v>
      </c>
      <c r="H886" t="s">
        <v>2</v>
      </c>
      <c r="I886">
        <v>20801</v>
      </c>
      <c r="J886" t="s">
        <v>12661</v>
      </c>
      <c r="K886" t="s">
        <v>79</v>
      </c>
      <c r="L886" t="s">
        <v>10473</v>
      </c>
      <c r="M886" t="s">
        <v>590</v>
      </c>
      <c r="N886" t="s">
        <v>10715</v>
      </c>
      <c r="O886" t="s">
        <v>13535</v>
      </c>
      <c r="P886">
        <v>24480318</v>
      </c>
      <c r="Q886">
        <v>24480318</v>
      </c>
      <c r="R886" t="s">
        <v>14656</v>
      </c>
      <c r="S886">
        <v>86981661</v>
      </c>
      <c r="T886" t="s">
        <v>9212</v>
      </c>
      <c r="U886">
        <v>24485212</v>
      </c>
      <c r="V886" t="s">
        <v>32</v>
      </c>
      <c r="W886" t="s">
        <v>1990</v>
      </c>
      <c r="X886" t="s">
        <v>16899</v>
      </c>
      <c r="Y886" t="s">
        <v>1992</v>
      </c>
    </row>
    <row r="887" spans="1:25" x14ac:dyDescent="0.25">
      <c r="A887" t="s">
        <v>2107</v>
      </c>
      <c r="B887" t="s">
        <v>2108</v>
      </c>
      <c r="C887" t="s">
        <v>13010</v>
      </c>
      <c r="D887" t="s">
        <v>79</v>
      </c>
      <c r="E887" t="s">
        <v>10</v>
      </c>
      <c r="F887" t="s">
        <v>35</v>
      </c>
      <c r="G887" t="s">
        <v>6</v>
      </c>
      <c r="H887" t="s">
        <v>2</v>
      </c>
      <c r="I887">
        <v>20501</v>
      </c>
      <c r="J887" t="s">
        <v>11416</v>
      </c>
      <c r="K887" t="s">
        <v>79</v>
      </c>
      <c r="L887" t="s">
        <v>10522</v>
      </c>
      <c r="M887" t="s">
        <v>10522</v>
      </c>
      <c r="N887" t="s">
        <v>10716</v>
      </c>
      <c r="O887" t="s">
        <v>13535</v>
      </c>
      <c r="P887">
        <v>24467973</v>
      </c>
      <c r="Q887">
        <v>24467973</v>
      </c>
      <c r="R887" t="s">
        <v>9893</v>
      </c>
      <c r="S887">
        <v>24467973</v>
      </c>
      <c r="T887" t="s">
        <v>14440</v>
      </c>
      <c r="U887">
        <v>24465922</v>
      </c>
      <c r="V887" t="s">
        <v>32</v>
      </c>
      <c r="W887" t="s">
        <v>6496</v>
      </c>
      <c r="X887" t="s">
        <v>16900</v>
      </c>
      <c r="Y887" t="s">
        <v>13010</v>
      </c>
    </row>
    <row r="888" spans="1:25" x14ac:dyDescent="0.25">
      <c r="A888" t="s">
        <v>2134</v>
      </c>
      <c r="B888" t="s">
        <v>2136</v>
      </c>
      <c r="C888" t="s">
        <v>2135</v>
      </c>
      <c r="D888" t="s">
        <v>79</v>
      </c>
      <c r="E888" t="s">
        <v>10</v>
      </c>
      <c r="F888" t="s">
        <v>35</v>
      </c>
      <c r="G888" t="s">
        <v>6</v>
      </c>
      <c r="H888" t="s">
        <v>8</v>
      </c>
      <c r="I888">
        <v>20507</v>
      </c>
      <c r="J888" t="s">
        <v>11499</v>
      </c>
      <c r="K888" t="s">
        <v>79</v>
      </c>
      <c r="L888" t="s">
        <v>10522</v>
      </c>
      <c r="M888" t="s">
        <v>2135</v>
      </c>
      <c r="N888" t="s">
        <v>2135</v>
      </c>
      <c r="O888" t="s">
        <v>13535</v>
      </c>
      <c r="P888">
        <v>21019545</v>
      </c>
      <c r="Q888">
        <v>21019545</v>
      </c>
      <c r="R888" t="s">
        <v>13824</v>
      </c>
      <c r="S888">
        <v>21019545</v>
      </c>
      <c r="T888" t="s">
        <v>14440</v>
      </c>
      <c r="U888">
        <v>24465922</v>
      </c>
      <c r="V888" t="s">
        <v>32</v>
      </c>
      <c r="W888" t="s">
        <v>6499</v>
      </c>
      <c r="X888" t="s">
        <v>16901</v>
      </c>
      <c r="Y888" t="s">
        <v>2135</v>
      </c>
    </row>
    <row r="889" spans="1:25" x14ac:dyDescent="0.25">
      <c r="A889" t="s">
        <v>2056</v>
      </c>
      <c r="B889" t="s">
        <v>2058</v>
      </c>
      <c r="C889" t="s">
        <v>2057</v>
      </c>
      <c r="D889" t="s">
        <v>79</v>
      </c>
      <c r="E889" t="s">
        <v>11</v>
      </c>
      <c r="F889" t="s">
        <v>35</v>
      </c>
      <c r="G889" t="s">
        <v>5</v>
      </c>
      <c r="H889" t="s">
        <v>4</v>
      </c>
      <c r="I889">
        <v>20403</v>
      </c>
      <c r="J889" t="s">
        <v>12765</v>
      </c>
      <c r="K889" t="s">
        <v>79</v>
      </c>
      <c r="L889" t="s">
        <v>10521</v>
      </c>
      <c r="M889" t="s">
        <v>10718</v>
      </c>
      <c r="N889" t="s">
        <v>10718</v>
      </c>
      <c r="O889" t="s">
        <v>13535</v>
      </c>
      <c r="P889">
        <v>26362068</v>
      </c>
      <c r="Q889">
        <v>26362068</v>
      </c>
      <c r="R889" t="s">
        <v>10060</v>
      </c>
      <c r="S889">
        <v>89666410</v>
      </c>
      <c r="T889" t="s">
        <v>15429</v>
      </c>
      <c r="U889">
        <v>24289926</v>
      </c>
      <c r="V889" t="s">
        <v>32</v>
      </c>
      <c r="W889" t="s">
        <v>2055</v>
      </c>
      <c r="X889" t="s">
        <v>16902</v>
      </c>
      <c r="Y889" t="s">
        <v>2057</v>
      </c>
    </row>
    <row r="890" spans="1:25" x14ac:dyDescent="0.25">
      <c r="A890" t="s">
        <v>4590</v>
      </c>
      <c r="B890" t="s">
        <v>2828</v>
      </c>
      <c r="C890" t="s">
        <v>4591</v>
      </c>
      <c r="D890" t="s">
        <v>125</v>
      </c>
      <c r="E890" t="s">
        <v>4</v>
      </c>
      <c r="F890" t="s">
        <v>124</v>
      </c>
      <c r="G890" t="s">
        <v>2</v>
      </c>
      <c r="H890" t="s">
        <v>4</v>
      </c>
      <c r="I890">
        <v>60103</v>
      </c>
      <c r="J890" t="s">
        <v>11481</v>
      </c>
      <c r="K890" t="s">
        <v>125</v>
      </c>
      <c r="L890" t="s">
        <v>125</v>
      </c>
      <c r="M890" t="s">
        <v>10797</v>
      </c>
      <c r="N890" t="s">
        <v>4591</v>
      </c>
      <c r="O890" t="s">
        <v>13535</v>
      </c>
      <c r="P890">
        <v>26388158</v>
      </c>
      <c r="Q890">
        <v>26388158</v>
      </c>
      <c r="R890" t="s">
        <v>9972</v>
      </c>
      <c r="S890">
        <v>86395971</v>
      </c>
      <c r="T890" t="s">
        <v>14606</v>
      </c>
      <c r="U890" t="s">
        <v>15558</v>
      </c>
      <c r="V890" t="s">
        <v>32</v>
      </c>
      <c r="W890" t="s">
        <v>1333</v>
      </c>
      <c r="X890" t="s">
        <v>16903</v>
      </c>
      <c r="Y890" t="s">
        <v>4591</v>
      </c>
    </row>
    <row r="891" spans="1:25" x14ac:dyDescent="0.25">
      <c r="A891" t="s">
        <v>4620</v>
      </c>
      <c r="B891" t="s">
        <v>2830</v>
      </c>
      <c r="C891" t="s">
        <v>4208</v>
      </c>
      <c r="D891" t="s">
        <v>4304</v>
      </c>
      <c r="E891" t="s">
        <v>4</v>
      </c>
      <c r="F891" t="s">
        <v>124</v>
      </c>
      <c r="G891" t="s">
        <v>2</v>
      </c>
      <c r="H891" t="s">
        <v>5</v>
      </c>
      <c r="I891">
        <v>60104</v>
      </c>
      <c r="J891" t="s">
        <v>11534</v>
      </c>
      <c r="K891" t="s">
        <v>125</v>
      </c>
      <c r="L891" t="s">
        <v>125</v>
      </c>
      <c r="M891" t="s">
        <v>4208</v>
      </c>
      <c r="N891" t="s">
        <v>4208</v>
      </c>
      <c r="O891" t="s">
        <v>13535</v>
      </c>
      <c r="P891">
        <v>26500332</v>
      </c>
      <c r="Q891" t="s">
        <v>15386</v>
      </c>
      <c r="R891" t="s">
        <v>11877</v>
      </c>
      <c r="S891">
        <v>22016931</v>
      </c>
      <c r="T891" t="s">
        <v>15559</v>
      </c>
      <c r="U891">
        <v>26502008</v>
      </c>
      <c r="V891" t="s">
        <v>32</v>
      </c>
      <c r="W891" t="s">
        <v>1666</v>
      </c>
      <c r="X891" t="s">
        <v>16904</v>
      </c>
      <c r="Y891" t="s">
        <v>4208</v>
      </c>
    </row>
    <row r="892" spans="1:25" x14ac:dyDescent="0.25">
      <c r="A892" t="s">
        <v>4691</v>
      </c>
      <c r="B892" t="s">
        <v>2834</v>
      </c>
      <c r="C892" t="s">
        <v>7612</v>
      </c>
      <c r="D892" t="s">
        <v>125</v>
      </c>
      <c r="E892" t="s">
        <v>8</v>
      </c>
      <c r="F892" t="s">
        <v>124</v>
      </c>
      <c r="G892" t="s">
        <v>3</v>
      </c>
      <c r="H892" t="s">
        <v>4</v>
      </c>
      <c r="I892">
        <v>60203</v>
      </c>
      <c r="J892" t="s">
        <v>11484</v>
      </c>
      <c r="K892" t="s">
        <v>125</v>
      </c>
      <c r="L892" t="s">
        <v>10596</v>
      </c>
      <c r="M892" t="s">
        <v>12947</v>
      </c>
      <c r="N892" t="s">
        <v>9221</v>
      </c>
      <c r="O892" t="s">
        <v>13535</v>
      </c>
      <c r="P892">
        <v>26367555</v>
      </c>
      <c r="Q892" t="s">
        <v>15386</v>
      </c>
      <c r="R892" t="s">
        <v>14657</v>
      </c>
      <c r="S892">
        <v>88181008</v>
      </c>
      <c r="T892" t="s">
        <v>14553</v>
      </c>
      <c r="U892">
        <v>88248904</v>
      </c>
      <c r="V892" t="s">
        <v>32</v>
      </c>
      <c r="W892" t="s">
        <v>6584</v>
      </c>
      <c r="X892" t="s">
        <v>16905</v>
      </c>
      <c r="Y892" t="s">
        <v>7612</v>
      </c>
    </row>
    <row r="893" spans="1:25" x14ac:dyDescent="0.25">
      <c r="A893" t="s">
        <v>5841</v>
      </c>
      <c r="B893" t="s">
        <v>2836</v>
      </c>
      <c r="C893" t="s">
        <v>683</v>
      </c>
      <c r="D893" t="s">
        <v>47</v>
      </c>
      <c r="E893" t="s">
        <v>2</v>
      </c>
      <c r="F893" t="s">
        <v>64</v>
      </c>
      <c r="G893" t="s">
        <v>4</v>
      </c>
      <c r="H893" t="s">
        <v>10</v>
      </c>
      <c r="I893">
        <v>30308</v>
      </c>
      <c r="J893" t="s">
        <v>12804</v>
      </c>
      <c r="K893" t="s">
        <v>214</v>
      </c>
      <c r="L893" t="s">
        <v>215</v>
      </c>
      <c r="M893" t="s">
        <v>10467</v>
      </c>
      <c r="N893" t="s">
        <v>683</v>
      </c>
      <c r="O893" t="s">
        <v>13535</v>
      </c>
      <c r="P893">
        <v>22764768</v>
      </c>
      <c r="Q893" t="s">
        <v>15386</v>
      </c>
      <c r="R893" t="s">
        <v>14658</v>
      </c>
      <c r="S893">
        <v>22764768</v>
      </c>
      <c r="T893" t="s">
        <v>14411</v>
      </c>
      <c r="U893">
        <v>22591833</v>
      </c>
      <c r="V893" t="s">
        <v>32</v>
      </c>
      <c r="W893" t="s">
        <v>6831</v>
      </c>
      <c r="X893" t="s">
        <v>16906</v>
      </c>
      <c r="Y893" t="s">
        <v>683</v>
      </c>
    </row>
    <row r="894" spans="1:25" x14ac:dyDescent="0.25">
      <c r="A894" t="s">
        <v>357</v>
      </c>
      <c r="B894" t="s">
        <v>359</v>
      </c>
      <c r="C894" t="s">
        <v>7613</v>
      </c>
      <c r="D894" t="s">
        <v>47</v>
      </c>
      <c r="E894" t="s">
        <v>2</v>
      </c>
      <c r="F894" t="s">
        <v>32</v>
      </c>
      <c r="G894" t="s">
        <v>4</v>
      </c>
      <c r="H894" t="s">
        <v>8</v>
      </c>
      <c r="I894">
        <v>10307</v>
      </c>
      <c r="J894" t="s">
        <v>12626</v>
      </c>
      <c r="K894" t="s">
        <v>33</v>
      </c>
      <c r="L894" t="s">
        <v>47</v>
      </c>
      <c r="M894" t="s">
        <v>10466</v>
      </c>
      <c r="N894" t="s">
        <v>358</v>
      </c>
      <c r="O894" t="s">
        <v>13535</v>
      </c>
      <c r="P894">
        <v>22769975</v>
      </c>
      <c r="Q894">
        <v>22769975</v>
      </c>
      <c r="R894" t="s">
        <v>13825</v>
      </c>
      <c r="S894">
        <v>22769975</v>
      </c>
      <c r="T894" t="s">
        <v>14411</v>
      </c>
      <c r="U894">
        <v>22591833</v>
      </c>
      <c r="V894" t="s">
        <v>32</v>
      </c>
      <c r="W894" t="s">
        <v>356</v>
      </c>
      <c r="X894" t="s">
        <v>16907</v>
      </c>
      <c r="Y894" t="s">
        <v>7613</v>
      </c>
    </row>
    <row r="895" spans="1:25" x14ac:dyDescent="0.25">
      <c r="A895" t="s">
        <v>5865</v>
      </c>
      <c r="B895" t="s">
        <v>2838</v>
      </c>
      <c r="C895" t="s">
        <v>470</v>
      </c>
      <c r="D895" t="s">
        <v>41</v>
      </c>
      <c r="E895" t="s">
        <v>7</v>
      </c>
      <c r="F895" t="s">
        <v>32</v>
      </c>
      <c r="G895" t="s">
        <v>15</v>
      </c>
      <c r="H895" t="s">
        <v>2</v>
      </c>
      <c r="I895">
        <v>11101</v>
      </c>
      <c r="J895" t="s">
        <v>12678</v>
      </c>
      <c r="K895" t="s">
        <v>33</v>
      </c>
      <c r="L895" t="s">
        <v>12868</v>
      </c>
      <c r="M895" t="s">
        <v>239</v>
      </c>
      <c r="N895" t="s">
        <v>470</v>
      </c>
      <c r="O895" t="s">
        <v>13535</v>
      </c>
      <c r="P895">
        <v>22925189</v>
      </c>
      <c r="Q895" t="s">
        <v>15386</v>
      </c>
      <c r="R895" t="s">
        <v>7898</v>
      </c>
      <c r="S895">
        <v>22925189</v>
      </c>
      <c r="T895" t="s">
        <v>14420</v>
      </c>
      <c r="U895">
        <v>21012292</v>
      </c>
      <c r="V895" t="s">
        <v>32</v>
      </c>
      <c r="W895" t="s">
        <v>6832</v>
      </c>
      <c r="X895" t="s">
        <v>16908</v>
      </c>
      <c r="Y895" t="s">
        <v>470</v>
      </c>
    </row>
    <row r="896" spans="1:25" x14ac:dyDescent="0.25">
      <c r="A896" t="s">
        <v>5769</v>
      </c>
      <c r="B896" t="s">
        <v>2842</v>
      </c>
      <c r="C896" t="s">
        <v>268</v>
      </c>
      <c r="D896" t="s">
        <v>9004</v>
      </c>
      <c r="E896" t="s">
        <v>5</v>
      </c>
      <c r="F896" t="s">
        <v>32</v>
      </c>
      <c r="G896" t="s">
        <v>86</v>
      </c>
      <c r="H896" t="s">
        <v>2</v>
      </c>
      <c r="I896">
        <v>11801</v>
      </c>
      <c r="J896" t="s">
        <v>12726</v>
      </c>
      <c r="K896" t="s">
        <v>33</v>
      </c>
      <c r="L896" t="s">
        <v>10439</v>
      </c>
      <c r="M896" t="s">
        <v>10439</v>
      </c>
      <c r="N896" t="s">
        <v>10719</v>
      </c>
      <c r="O896" t="s">
        <v>13535</v>
      </c>
      <c r="P896">
        <v>22252430</v>
      </c>
      <c r="Q896">
        <v>88183184</v>
      </c>
      <c r="R896" t="s">
        <v>13826</v>
      </c>
      <c r="S896">
        <v>88183184</v>
      </c>
      <c r="T896" t="s">
        <v>14388</v>
      </c>
      <c r="U896">
        <v>83097774</v>
      </c>
      <c r="V896" t="s">
        <v>32</v>
      </c>
      <c r="W896" t="s">
        <v>6833</v>
      </c>
      <c r="X896" t="s">
        <v>16909</v>
      </c>
      <c r="Y896" t="s">
        <v>268</v>
      </c>
    </row>
    <row r="897" spans="1:25" x14ac:dyDescent="0.25">
      <c r="A897" t="s">
        <v>5237</v>
      </c>
      <c r="B897" t="s">
        <v>2854</v>
      </c>
      <c r="C897" t="s">
        <v>5238</v>
      </c>
      <c r="D897" t="s">
        <v>82</v>
      </c>
      <c r="E897" t="s">
        <v>3</v>
      </c>
      <c r="F897" t="s">
        <v>83</v>
      </c>
      <c r="G897" t="s">
        <v>2</v>
      </c>
      <c r="H897" t="s">
        <v>5</v>
      </c>
      <c r="I897">
        <v>70104</v>
      </c>
      <c r="J897" t="s">
        <v>12783</v>
      </c>
      <c r="K897" t="s">
        <v>82</v>
      </c>
      <c r="L897" t="s">
        <v>82</v>
      </c>
      <c r="M897" t="s">
        <v>12960</v>
      </c>
      <c r="N897" t="s">
        <v>5238</v>
      </c>
      <c r="O897" t="s">
        <v>13535</v>
      </c>
      <c r="P897">
        <v>22002087</v>
      </c>
      <c r="Q897">
        <v>22002087</v>
      </c>
      <c r="R897" t="s">
        <v>13827</v>
      </c>
      <c r="S897">
        <v>22002087</v>
      </c>
      <c r="T897" t="s">
        <v>14576</v>
      </c>
      <c r="U897">
        <v>27582530</v>
      </c>
      <c r="V897" t="s">
        <v>32</v>
      </c>
      <c r="W897" t="s">
        <v>4644</v>
      </c>
      <c r="X897" t="s">
        <v>16910</v>
      </c>
      <c r="Y897" t="s">
        <v>5238</v>
      </c>
    </row>
    <row r="898" spans="1:25" x14ac:dyDescent="0.25">
      <c r="A898" t="s">
        <v>5353</v>
      </c>
      <c r="B898" t="s">
        <v>6263</v>
      </c>
      <c r="C898" t="s">
        <v>7981</v>
      </c>
      <c r="D898" t="s">
        <v>82</v>
      </c>
      <c r="E898" t="s">
        <v>7</v>
      </c>
      <c r="F898" t="s">
        <v>83</v>
      </c>
      <c r="G898" t="s">
        <v>4</v>
      </c>
      <c r="H898" t="s">
        <v>7</v>
      </c>
      <c r="I898">
        <v>70306</v>
      </c>
      <c r="J898" t="s">
        <v>12821</v>
      </c>
      <c r="K898" t="s">
        <v>82</v>
      </c>
      <c r="L898" t="s">
        <v>12861</v>
      </c>
      <c r="M898" t="s">
        <v>12997</v>
      </c>
      <c r="N898" t="s">
        <v>10720</v>
      </c>
      <c r="O898" t="s">
        <v>13535</v>
      </c>
      <c r="P898">
        <v>27651101</v>
      </c>
      <c r="Q898" t="s">
        <v>15386</v>
      </c>
      <c r="R898" t="s">
        <v>13836</v>
      </c>
      <c r="S898">
        <v>27651101</v>
      </c>
      <c r="T898" t="s">
        <v>14614</v>
      </c>
      <c r="U898">
        <v>27654219</v>
      </c>
      <c r="V898" t="s">
        <v>32</v>
      </c>
      <c r="W898" t="s">
        <v>2662</v>
      </c>
      <c r="X898" t="s">
        <v>16911</v>
      </c>
      <c r="Y898" t="s">
        <v>7981</v>
      </c>
    </row>
    <row r="899" spans="1:25" x14ac:dyDescent="0.25">
      <c r="A899" t="s">
        <v>2855</v>
      </c>
      <c r="B899" t="s">
        <v>2857</v>
      </c>
      <c r="C899" t="s">
        <v>2856</v>
      </c>
      <c r="D899" t="s">
        <v>82</v>
      </c>
      <c r="E899" t="s">
        <v>3</v>
      </c>
      <c r="F899" t="s">
        <v>83</v>
      </c>
      <c r="G899" t="s">
        <v>2</v>
      </c>
      <c r="H899" t="s">
        <v>3</v>
      </c>
      <c r="I899">
        <v>70102</v>
      </c>
      <c r="J899" t="s">
        <v>12693</v>
      </c>
      <c r="K899" t="s">
        <v>82</v>
      </c>
      <c r="L899" t="s">
        <v>82</v>
      </c>
      <c r="M899" t="s">
        <v>12981</v>
      </c>
      <c r="N899" t="s">
        <v>2856</v>
      </c>
      <c r="O899" t="s">
        <v>13535</v>
      </c>
      <c r="P899">
        <v>27985497</v>
      </c>
      <c r="Q899">
        <v>27985497</v>
      </c>
      <c r="R899" t="s">
        <v>14659</v>
      </c>
      <c r="S899">
        <v>27985497</v>
      </c>
      <c r="T899" t="s">
        <v>14576</v>
      </c>
      <c r="U899">
        <v>27582530</v>
      </c>
      <c r="V899" t="s">
        <v>32</v>
      </c>
      <c r="W899" t="s">
        <v>2854</v>
      </c>
      <c r="X899" t="s">
        <v>16912</v>
      </c>
      <c r="Y899" t="s">
        <v>2856</v>
      </c>
    </row>
    <row r="900" spans="1:25" x14ac:dyDescent="0.25">
      <c r="A900" t="s">
        <v>5314</v>
      </c>
      <c r="B900" t="s">
        <v>2861</v>
      </c>
      <c r="C900" t="s">
        <v>5315</v>
      </c>
      <c r="D900" t="s">
        <v>82</v>
      </c>
      <c r="E900" t="s">
        <v>5</v>
      </c>
      <c r="F900" t="s">
        <v>83</v>
      </c>
      <c r="G900" t="s">
        <v>4</v>
      </c>
      <c r="H900" t="s">
        <v>2</v>
      </c>
      <c r="I900">
        <v>70301</v>
      </c>
      <c r="J900" t="s">
        <v>11411</v>
      </c>
      <c r="K900" t="s">
        <v>82</v>
      </c>
      <c r="L900" t="s">
        <v>12861</v>
      </c>
      <c r="M900" t="s">
        <v>12861</v>
      </c>
      <c r="N900" t="s">
        <v>5315</v>
      </c>
      <c r="O900" t="s">
        <v>13535</v>
      </c>
      <c r="P900">
        <v>72001528</v>
      </c>
      <c r="Q900">
        <v>60737579</v>
      </c>
      <c r="R900" t="s">
        <v>14660</v>
      </c>
      <c r="S900">
        <v>64067446</v>
      </c>
      <c r="T900" t="s">
        <v>14413</v>
      </c>
      <c r="U900">
        <v>27685436</v>
      </c>
      <c r="V900" t="s">
        <v>32</v>
      </c>
      <c r="W900" t="s">
        <v>6834</v>
      </c>
      <c r="X900" t="s">
        <v>16913</v>
      </c>
      <c r="Y900" t="s">
        <v>5315</v>
      </c>
    </row>
    <row r="901" spans="1:25" x14ac:dyDescent="0.25">
      <c r="A901" t="s">
        <v>5340</v>
      </c>
      <c r="B901" t="s">
        <v>2862</v>
      </c>
      <c r="C901" t="s">
        <v>6520</v>
      </c>
      <c r="D901" t="s">
        <v>82</v>
      </c>
      <c r="E901" t="s">
        <v>5</v>
      </c>
      <c r="F901" t="s">
        <v>83</v>
      </c>
      <c r="G901" t="s">
        <v>4</v>
      </c>
      <c r="H901" t="s">
        <v>3</v>
      </c>
      <c r="I901">
        <v>70302</v>
      </c>
      <c r="J901" t="s">
        <v>11447</v>
      </c>
      <c r="K901" t="s">
        <v>82</v>
      </c>
      <c r="L901" t="s">
        <v>12861</v>
      </c>
      <c r="M901" t="s">
        <v>1201</v>
      </c>
      <c r="N901" t="s">
        <v>6520</v>
      </c>
      <c r="O901" t="s">
        <v>13535</v>
      </c>
      <c r="P901">
        <v>61065386</v>
      </c>
      <c r="Q901" t="s">
        <v>15386</v>
      </c>
      <c r="R901" t="s">
        <v>13828</v>
      </c>
      <c r="S901">
        <v>88200355</v>
      </c>
      <c r="T901" t="s">
        <v>14413</v>
      </c>
      <c r="U901">
        <v>27685436</v>
      </c>
      <c r="V901" t="s">
        <v>32</v>
      </c>
      <c r="W901" t="s">
        <v>5339</v>
      </c>
      <c r="X901" t="s">
        <v>16914</v>
      </c>
      <c r="Y901" t="s">
        <v>6520</v>
      </c>
    </row>
    <row r="902" spans="1:25" x14ac:dyDescent="0.25">
      <c r="A902" t="s">
        <v>5363</v>
      </c>
      <c r="B902" t="s">
        <v>2863</v>
      </c>
      <c r="C902" t="s">
        <v>5364</v>
      </c>
      <c r="D902" t="s">
        <v>82</v>
      </c>
      <c r="E902" t="s">
        <v>7</v>
      </c>
      <c r="F902" t="s">
        <v>83</v>
      </c>
      <c r="G902" t="s">
        <v>4</v>
      </c>
      <c r="H902" t="s">
        <v>6</v>
      </c>
      <c r="I902">
        <v>70305</v>
      </c>
      <c r="J902" t="s">
        <v>14373</v>
      </c>
      <c r="K902" t="s">
        <v>82</v>
      </c>
      <c r="L902" t="s">
        <v>12861</v>
      </c>
      <c r="M902" t="s">
        <v>13801</v>
      </c>
      <c r="N902" t="s">
        <v>5364</v>
      </c>
      <c r="O902" t="s">
        <v>13535</v>
      </c>
      <c r="P902">
        <v>27654015</v>
      </c>
      <c r="Q902" t="s">
        <v>15386</v>
      </c>
      <c r="R902" t="s">
        <v>7983</v>
      </c>
      <c r="S902">
        <v>27654015</v>
      </c>
      <c r="T902" t="s">
        <v>14614</v>
      </c>
      <c r="U902">
        <v>27654219</v>
      </c>
      <c r="V902" t="s">
        <v>32</v>
      </c>
      <c r="W902" t="s">
        <v>5283</v>
      </c>
      <c r="X902" t="s">
        <v>16915</v>
      </c>
      <c r="Y902" t="s">
        <v>5364</v>
      </c>
    </row>
    <row r="903" spans="1:25" x14ac:dyDescent="0.25">
      <c r="A903" t="s">
        <v>5401</v>
      </c>
      <c r="B903" t="s">
        <v>2866</v>
      </c>
      <c r="C903" t="s">
        <v>5402</v>
      </c>
      <c r="D903" t="s">
        <v>82</v>
      </c>
      <c r="E903" t="s">
        <v>10</v>
      </c>
      <c r="F903" t="s">
        <v>83</v>
      </c>
      <c r="G903" t="s">
        <v>5</v>
      </c>
      <c r="H903" t="s">
        <v>3</v>
      </c>
      <c r="I903">
        <v>70402</v>
      </c>
      <c r="J903" t="s">
        <v>11449</v>
      </c>
      <c r="K903" t="s">
        <v>82</v>
      </c>
      <c r="L903" t="s">
        <v>12961</v>
      </c>
      <c r="M903" t="s">
        <v>10611</v>
      </c>
      <c r="N903" t="s">
        <v>5402</v>
      </c>
      <c r="O903" t="s">
        <v>13535</v>
      </c>
      <c r="P903">
        <v>27511963</v>
      </c>
      <c r="Q903" t="s">
        <v>15386</v>
      </c>
      <c r="R903" t="s">
        <v>15560</v>
      </c>
      <c r="S903">
        <v>88839440</v>
      </c>
      <c r="T903" t="s">
        <v>14582</v>
      </c>
      <c r="U903">
        <v>27550289</v>
      </c>
      <c r="V903" t="s">
        <v>32</v>
      </c>
      <c r="W903" t="s">
        <v>6648</v>
      </c>
      <c r="X903" t="s">
        <v>16916</v>
      </c>
      <c r="Y903" t="s">
        <v>5402</v>
      </c>
    </row>
    <row r="904" spans="1:25" x14ac:dyDescent="0.25">
      <c r="A904" t="s">
        <v>5422</v>
      </c>
      <c r="B904" t="s">
        <v>2867</v>
      </c>
      <c r="C904" t="s">
        <v>3023</v>
      </c>
      <c r="D904" t="s">
        <v>82</v>
      </c>
      <c r="E904" t="s">
        <v>10</v>
      </c>
      <c r="F904" t="s">
        <v>83</v>
      </c>
      <c r="G904" t="s">
        <v>5</v>
      </c>
      <c r="H904" t="s">
        <v>4</v>
      </c>
      <c r="I904">
        <v>70403</v>
      </c>
      <c r="J904" t="s">
        <v>11498</v>
      </c>
      <c r="K904" t="s">
        <v>82</v>
      </c>
      <c r="L904" t="s">
        <v>12961</v>
      </c>
      <c r="M904" t="s">
        <v>5405</v>
      </c>
      <c r="N904" t="s">
        <v>3023</v>
      </c>
      <c r="O904" t="s">
        <v>13535</v>
      </c>
      <c r="P904">
        <v>27582159</v>
      </c>
      <c r="Q904">
        <v>22001851</v>
      </c>
      <c r="R904" t="s">
        <v>13011</v>
      </c>
      <c r="S904">
        <v>27502159</v>
      </c>
      <c r="T904" t="s">
        <v>14582</v>
      </c>
      <c r="U904">
        <v>27550289</v>
      </c>
      <c r="V904" t="s">
        <v>32</v>
      </c>
      <c r="W904" t="s">
        <v>6652</v>
      </c>
      <c r="X904" t="s">
        <v>16917</v>
      </c>
      <c r="Y904" t="s">
        <v>3023</v>
      </c>
    </row>
    <row r="905" spans="1:25" x14ac:dyDescent="0.25">
      <c r="A905" t="s">
        <v>5413</v>
      </c>
      <c r="B905" t="s">
        <v>2868</v>
      </c>
      <c r="C905" t="s">
        <v>5414</v>
      </c>
      <c r="D905" t="s">
        <v>82</v>
      </c>
      <c r="E905" t="s">
        <v>10</v>
      </c>
      <c r="F905" t="s">
        <v>83</v>
      </c>
      <c r="G905" t="s">
        <v>5</v>
      </c>
      <c r="H905" t="s">
        <v>2</v>
      </c>
      <c r="I905">
        <v>70401</v>
      </c>
      <c r="J905" t="s">
        <v>11415</v>
      </c>
      <c r="K905" t="s">
        <v>82</v>
      </c>
      <c r="L905" t="s">
        <v>12961</v>
      </c>
      <c r="M905" t="s">
        <v>12964</v>
      </c>
      <c r="N905" t="s">
        <v>5414</v>
      </c>
      <c r="O905" t="s">
        <v>13535</v>
      </c>
      <c r="P905">
        <v>27510426</v>
      </c>
      <c r="Q905">
        <v>27510426</v>
      </c>
      <c r="R905" t="s">
        <v>13012</v>
      </c>
      <c r="S905">
        <v>89896857</v>
      </c>
      <c r="T905" t="s">
        <v>14582</v>
      </c>
      <c r="U905">
        <v>27550289</v>
      </c>
      <c r="V905" t="s">
        <v>32</v>
      </c>
      <c r="W905" t="s">
        <v>6651</v>
      </c>
      <c r="X905" t="s">
        <v>16918</v>
      </c>
      <c r="Y905" t="s">
        <v>5414</v>
      </c>
    </row>
    <row r="906" spans="1:25" x14ac:dyDescent="0.25">
      <c r="A906" t="s">
        <v>5423</v>
      </c>
      <c r="B906" t="s">
        <v>2869</v>
      </c>
      <c r="C906" t="s">
        <v>2848</v>
      </c>
      <c r="D906" t="s">
        <v>82</v>
      </c>
      <c r="E906" t="s">
        <v>10</v>
      </c>
      <c r="F906" t="s">
        <v>83</v>
      </c>
      <c r="G906" t="s">
        <v>5</v>
      </c>
      <c r="H906" t="s">
        <v>3</v>
      </c>
      <c r="I906">
        <v>70402</v>
      </c>
      <c r="J906" t="s">
        <v>11449</v>
      </c>
      <c r="K906" t="s">
        <v>82</v>
      </c>
      <c r="L906" t="s">
        <v>12961</v>
      </c>
      <c r="M906" t="s">
        <v>10611</v>
      </c>
      <c r="N906" t="s">
        <v>2848</v>
      </c>
      <c r="O906" t="s">
        <v>13535</v>
      </c>
      <c r="P906">
        <v>27510519</v>
      </c>
      <c r="Q906">
        <v>27511055</v>
      </c>
      <c r="R906" t="s">
        <v>14661</v>
      </c>
      <c r="S906">
        <v>89209599</v>
      </c>
      <c r="T906" t="s">
        <v>14582</v>
      </c>
      <c r="U906">
        <v>27550289</v>
      </c>
      <c r="V906" t="s">
        <v>32</v>
      </c>
      <c r="W906" t="s">
        <v>6835</v>
      </c>
      <c r="X906" t="s">
        <v>16919</v>
      </c>
      <c r="Y906" t="s">
        <v>2848</v>
      </c>
    </row>
    <row r="907" spans="1:25" x14ac:dyDescent="0.25">
      <c r="A907" t="s">
        <v>5700</v>
      </c>
      <c r="B907" t="s">
        <v>2874</v>
      </c>
      <c r="C907" t="s">
        <v>5701</v>
      </c>
      <c r="D907" t="s">
        <v>82</v>
      </c>
      <c r="E907" t="s">
        <v>10</v>
      </c>
      <c r="F907" t="s">
        <v>83</v>
      </c>
      <c r="G907" t="s">
        <v>5</v>
      </c>
      <c r="H907" t="s">
        <v>3</v>
      </c>
      <c r="I907">
        <v>70402</v>
      </c>
      <c r="J907" t="s">
        <v>11449</v>
      </c>
      <c r="K907" t="s">
        <v>82</v>
      </c>
      <c r="L907" t="s">
        <v>12961</v>
      </c>
      <c r="M907" t="s">
        <v>10611</v>
      </c>
      <c r="N907" t="s">
        <v>10721</v>
      </c>
      <c r="O907" t="s">
        <v>13535</v>
      </c>
      <c r="P907">
        <v>22001853</v>
      </c>
      <c r="Q907" t="s">
        <v>15386</v>
      </c>
      <c r="R907" t="s">
        <v>11895</v>
      </c>
      <c r="S907">
        <v>86407747</v>
      </c>
      <c r="T907" t="s">
        <v>14582</v>
      </c>
      <c r="U907">
        <v>27550289</v>
      </c>
      <c r="V907" t="s">
        <v>32</v>
      </c>
      <c r="W907" t="s">
        <v>6836</v>
      </c>
      <c r="X907" t="s">
        <v>16920</v>
      </c>
      <c r="Y907" t="s">
        <v>5701</v>
      </c>
    </row>
    <row r="908" spans="1:25" x14ac:dyDescent="0.25">
      <c r="A908" t="s">
        <v>2488</v>
      </c>
      <c r="B908" t="s">
        <v>2490</v>
      </c>
      <c r="C908" t="s">
        <v>2489</v>
      </c>
      <c r="D908" t="s">
        <v>197</v>
      </c>
      <c r="E908" t="s">
        <v>8</v>
      </c>
      <c r="F908" t="s">
        <v>35</v>
      </c>
      <c r="G908" t="s">
        <v>12</v>
      </c>
      <c r="H908" t="s">
        <v>3</v>
      </c>
      <c r="I908">
        <v>21002</v>
      </c>
      <c r="J908" t="s">
        <v>11468</v>
      </c>
      <c r="K908" t="s">
        <v>79</v>
      </c>
      <c r="L908" t="s">
        <v>197</v>
      </c>
      <c r="M908" t="s">
        <v>10533</v>
      </c>
      <c r="N908" t="s">
        <v>10722</v>
      </c>
      <c r="O908" t="s">
        <v>13535</v>
      </c>
      <c r="P908">
        <v>24621552</v>
      </c>
      <c r="Q908">
        <v>24621552</v>
      </c>
      <c r="R908" t="s">
        <v>13013</v>
      </c>
      <c r="S908">
        <v>24621552</v>
      </c>
      <c r="T908" t="s">
        <v>14479</v>
      </c>
      <c r="U908">
        <v>24699197</v>
      </c>
      <c r="V908" t="s">
        <v>32</v>
      </c>
      <c r="W908" t="s">
        <v>2487</v>
      </c>
      <c r="X908" t="s">
        <v>16921</v>
      </c>
      <c r="Y908" t="s">
        <v>2489</v>
      </c>
    </row>
    <row r="909" spans="1:25" x14ac:dyDescent="0.25">
      <c r="A909" t="s">
        <v>2922</v>
      </c>
      <c r="B909" t="s">
        <v>2884</v>
      </c>
      <c r="C909" t="s">
        <v>2923</v>
      </c>
      <c r="D909" t="s">
        <v>197</v>
      </c>
      <c r="E909" t="s">
        <v>12</v>
      </c>
      <c r="F909" t="s">
        <v>35</v>
      </c>
      <c r="G909" t="s">
        <v>198</v>
      </c>
      <c r="H909" t="s">
        <v>4</v>
      </c>
      <c r="I909">
        <v>21403</v>
      </c>
      <c r="J909" t="s">
        <v>11554</v>
      </c>
      <c r="K909" t="s">
        <v>79</v>
      </c>
      <c r="L909" t="s">
        <v>199</v>
      </c>
      <c r="M909" t="s">
        <v>12987</v>
      </c>
      <c r="N909" t="s">
        <v>2923</v>
      </c>
      <c r="O909" t="s">
        <v>13535</v>
      </c>
      <c r="P909">
        <v>24718443</v>
      </c>
      <c r="Q909">
        <v>24718393</v>
      </c>
      <c r="R909" t="s">
        <v>200</v>
      </c>
      <c r="S909">
        <v>87110133</v>
      </c>
      <c r="T909" t="s">
        <v>9210</v>
      </c>
      <c r="U909">
        <v>61610021</v>
      </c>
      <c r="V909" t="s">
        <v>32</v>
      </c>
      <c r="W909" t="s">
        <v>2921</v>
      </c>
      <c r="X909" t="s">
        <v>16922</v>
      </c>
      <c r="Y909" t="s">
        <v>2923</v>
      </c>
    </row>
    <row r="910" spans="1:25" x14ac:dyDescent="0.25">
      <c r="A910" t="s">
        <v>3021</v>
      </c>
      <c r="B910" t="s">
        <v>2887</v>
      </c>
      <c r="C910" t="s">
        <v>3022</v>
      </c>
      <c r="D910" t="s">
        <v>197</v>
      </c>
      <c r="E910" t="s">
        <v>15</v>
      </c>
      <c r="F910" t="s">
        <v>35</v>
      </c>
      <c r="G910" t="s">
        <v>12</v>
      </c>
      <c r="H910" t="s">
        <v>16</v>
      </c>
      <c r="I910">
        <v>21012</v>
      </c>
      <c r="J910" t="s">
        <v>11530</v>
      </c>
      <c r="K910" t="s">
        <v>79</v>
      </c>
      <c r="L910" t="s">
        <v>197</v>
      </c>
      <c r="M910" t="s">
        <v>292</v>
      </c>
      <c r="N910" t="s">
        <v>1431</v>
      </c>
      <c r="O910" t="s">
        <v>13535</v>
      </c>
      <c r="P910">
        <v>24780175</v>
      </c>
      <c r="Q910">
        <v>24780175</v>
      </c>
      <c r="R910" t="s">
        <v>13014</v>
      </c>
      <c r="S910">
        <v>24780175</v>
      </c>
      <c r="T910" t="s">
        <v>14662</v>
      </c>
      <c r="U910">
        <v>24780158</v>
      </c>
      <c r="V910" t="s">
        <v>32</v>
      </c>
      <c r="W910" t="s">
        <v>349</v>
      </c>
      <c r="X910" t="s">
        <v>16923</v>
      </c>
      <c r="Y910" t="s">
        <v>3022</v>
      </c>
    </row>
    <row r="911" spans="1:25" x14ac:dyDescent="0.25">
      <c r="A911" t="s">
        <v>1473</v>
      </c>
      <c r="B911" t="s">
        <v>1475</v>
      </c>
      <c r="C911" t="s">
        <v>966</v>
      </c>
      <c r="D911" t="s">
        <v>1044</v>
      </c>
      <c r="E911" t="s">
        <v>8</v>
      </c>
      <c r="F911" t="s">
        <v>32</v>
      </c>
      <c r="G911" t="s">
        <v>1045</v>
      </c>
      <c r="H911" t="s">
        <v>7</v>
      </c>
      <c r="I911">
        <v>11906</v>
      </c>
      <c r="J911" t="s">
        <v>12735</v>
      </c>
      <c r="K911" t="s">
        <v>33</v>
      </c>
      <c r="L911" t="s">
        <v>1044</v>
      </c>
      <c r="M911" t="s">
        <v>1434</v>
      </c>
      <c r="N911" t="s">
        <v>966</v>
      </c>
      <c r="O911" t="s">
        <v>13535</v>
      </c>
      <c r="P911">
        <v>27370104</v>
      </c>
      <c r="Q911" t="s">
        <v>15386</v>
      </c>
      <c r="R911" t="s">
        <v>1474</v>
      </c>
      <c r="S911">
        <v>86183292</v>
      </c>
      <c r="T911" t="s">
        <v>14663</v>
      </c>
      <c r="U911">
        <v>27725189</v>
      </c>
      <c r="V911" t="s">
        <v>32</v>
      </c>
      <c r="W911" t="s">
        <v>1472</v>
      </c>
      <c r="X911" t="s">
        <v>16924</v>
      </c>
      <c r="Y911" t="s">
        <v>966</v>
      </c>
    </row>
    <row r="912" spans="1:25" x14ac:dyDescent="0.25">
      <c r="A912" t="s">
        <v>5371</v>
      </c>
      <c r="B912" t="s">
        <v>2899</v>
      </c>
      <c r="C912" t="s">
        <v>5372</v>
      </c>
      <c r="D912" t="s">
        <v>9037</v>
      </c>
      <c r="E912" t="s">
        <v>2</v>
      </c>
      <c r="F912" t="s">
        <v>83</v>
      </c>
      <c r="G912" t="s">
        <v>5</v>
      </c>
      <c r="H912" t="s">
        <v>2</v>
      </c>
      <c r="I912">
        <v>70401</v>
      </c>
      <c r="J912" t="s">
        <v>11415</v>
      </c>
      <c r="K912" t="s">
        <v>82</v>
      </c>
      <c r="L912" t="s">
        <v>12961</v>
      </c>
      <c r="M912" t="s">
        <v>12964</v>
      </c>
      <c r="N912" t="s">
        <v>5372</v>
      </c>
      <c r="O912" t="s">
        <v>13535</v>
      </c>
      <c r="P912">
        <v>83478598</v>
      </c>
      <c r="Q912" t="s">
        <v>15386</v>
      </c>
      <c r="R912" t="s">
        <v>10723</v>
      </c>
      <c r="S912">
        <v>83478598</v>
      </c>
      <c r="T912" t="s">
        <v>14580</v>
      </c>
      <c r="U912">
        <v>87286188</v>
      </c>
      <c r="V912" t="s">
        <v>32</v>
      </c>
      <c r="W912" t="s">
        <v>5370</v>
      </c>
      <c r="X912" t="s">
        <v>16925</v>
      </c>
      <c r="Y912" t="s">
        <v>5372</v>
      </c>
    </row>
    <row r="913" spans="1:25" x14ac:dyDescent="0.25">
      <c r="A913" t="s">
        <v>4383</v>
      </c>
      <c r="B913" t="s">
        <v>2901</v>
      </c>
      <c r="C913" t="s">
        <v>1521</v>
      </c>
      <c r="D913" t="s">
        <v>9030</v>
      </c>
      <c r="E913" t="s">
        <v>4</v>
      </c>
      <c r="F913" t="s">
        <v>35</v>
      </c>
      <c r="G913" t="s">
        <v>17</v>
      </c>
      <c r="H913" t="s">
        <v>4</v>
      </c>
      <c r="I913">
        <v>21303</v>
      </c>
      <c r="J913" t="s">
        <v>14349</v>
      </c>
      <c r="K913" t="s">
        <v>79</v>
      </c>
      <c r="L913" t="s">
        <v>10587</v>
      </c>
      <c r="M913" t="s">
        <v>13810</v>
      </c>
      <c r="N913" t="s">
        <v>1521</v>
      </c>
      <c r="O913" t="s">
        <v>13535</v>
      </c>
      <c r="P913">
        <v>24702089</v>
      </c>
      <c r="Q913">
        <v>24702089</v>
      </c>
      <c r="R913" t="s">
        <v>10774</v>
      </c>
      <c r="S913">
        <v>84692437</v>
      </c>
      <c r="T913" t="s">
        <v>14644</v>
      </c>
      <c r="U913">
        <v>83237385</v>
      </c>
      <c r="V913" t="s">
        <v>32</v>
      </c>
      <c r="W913" t="s">
        <v>771</v>
      </c>
      <c r="X913" t="s">
        <v>16926</v>
      </c>
      <c r="Y913" t="s">
        <v>1521</v>
      </c>
    </row>
    <row r="914" spans="1:25" x14ac:dyDescent="0.25">
      <c r="A914" t="s">
        <v>4403</v>
      </c>
      <c r="B914" t="s">
        <v>2905</v>
      </c>
      <c r="C914" t="s">
        <v>4404</v>
      </c>
      <c r="D914" t="s">
        <v>9030</v>
      </c>
      <c r="E914" t="s">
        <v>10</v>
      </c>
      <c r="F914" t="s">
        <v>35</v>
      </c>
      <c r="G914" t="s">
        <v>17</v>
      </c>
      <c r="H914" t="s">
        <v>2</v>
      </c>
      <c r="I914">
        <v>21301</v>
      </c>
      <c r="J914" t="s">
        <v>11541</v>
      </c>
      <c r="K914" t="s">
        <v>79</v>
      </c>
      <c r="L914" t="s">
        <v>10587</v>
      </c>
      <c r="M914" t="s">
        <v>10587</v>
      </c>
      <c r="N914" t="s">
        <v>4404</v>
      </c>
      <c r="O914" t="s">
        <v>13535</v>
      </c>
      <c r="P914">
        <v>24708140</v>
      </c>
      <c r="Q914">
        <v>24708140</v>
      </c>
      <c r="R914" t="s">
        <v>9271</v>
      </c>
      <c r="S914">
        <v>88130115</v>
      </c>
      <c r="T914" t="s">
        <v>14664</v>
      </c>
      <c r="U914">
        <v>87067098</v>
      </c>
      <c r="V914" t="s">
        <v>32</v>
      </c>
      <c r="W914" t="s">
        <v>3571</v>
      </c>
      <c r="X914" t="s">
        <v>16927</v>
      </c>
      <c r="Y914" t="s">
        <v>4404</v>
      </c>
    </row>
    <row r="915" spans="1:25" x14ac:dyDescent="0.25">
      <c r="A915" t="s">
        <v>4371</v>
      </c>
      <c r="B915" t="s">
        <v>2906</v>
      </c>
      <c r="C915" t="s">
        <v>13015</v>
      </c>
      <c r="D915" t="s">
        <v>9030</v>
      </c>
      <c r="E915" t="s">
        <v>2</v>
      </c>
      <c r="F915" t="s">
        <v>35</v>
      </c>
      <c r="G915" t="s">
        <v>17</v>
      </c>
      <c r="H915" t="s">
        <v>2</v>
      </c>
      <c r="I915">
        <v>21301</v>
      </c>
      <c r="J915" t="s">
        <v>11541</v>
      </c>
      <c r="K915" t="s">
        <v>79</v>
      </c>
      <c r="L915" t="s">
        <v>10587</v>
      </c>
      <c r="M915" t="s">
        <v>10587</v>
      </c>
      <c r="N915" t="s">
        <v>316</v>
      </c>
      <c r="O915" t="s">
        <v>13535</v>
      </c>
      <c r="P915">
        <v>38757322</v>
      </c>
      <c r="Q915" t="s">
        <v>15386</v>
      </c>
      <c r="R915" t="s">
        <v>10024</v>
      </c>
      <c r="S915">
        <v>83757322</v>
      </c>
      <c r="T915" t="s">
        <v>14538</v>
      </c>
      <c r="U915">
        <v>24700533</v>
      </c>
      <c r="V915" t="s">
        <v>32</v>
      </c>
      <c r="W915" t="s">
        <v>2512</v>
      </c>
      <c r="X915" t="s">
        <v>16928</v>
      </c>
      <c r="Y915" t="s">
        <v>13015</v>
      </c>
    </row>
    <row r="916" spans="1:25" x14ac:dyDescent="0.25">
      <c r="A916" t="s">
        <v>4394</v>
      </c>
      <c r="B916" t="s">
        <v>2907</v>
      </c>
      <c r="C916" t="s">
        <v>2500</v>
      </c>
      <c r="D916" t="s">
        <v>9030</v>
      </c>
      <c r="E916" t="s">
        <v>4</v>
      </c>
      <c r="F916" t="s">
        <v>35</v>
      </c>
      <c r="G916" t="s">
        <v>17</v>
      </c>
      <c r="H916" t="s">
        <v>6</v>
      </c>
      <c r="I916">
        <v>21305</v>
      </c>
      <c r="J916" t="s">
        <v>11547</v>
      </c>
      <c r="K916" t="s">
        <v>79</v>
      </c>
      <c r="L916" t="s">
        <v>10587</v>
      </c>
      <c r="M916" t="s">
        <v>10769</v>
      </c>
      <c r="N916" t="s">
        <v>2500</v>
      </c>
      <c r="O916" t="s">
        <v>13535</v>
      </c>
      <c r="P916">
        <v>24706729</v>
      </c>
      <c r="Q916">
        <v>24706729</v>
      </c>
      <c r="R916" t="s">
        <v>10774</v>
      </c>
      <c r="S916">
        <v>84692437</v>
      </c>
      <c r="T916" t="s">
        <v>14644</v>
      </c>
      <c r="U916">
        <v>83237385</v>
      </c>
      <c r="V916" t="s">
        <v>32</v>
      </c>
      <c r="W916" t="s">
        <v>6837</v>
      </c>
      <c r="X916" t="s">
        <v>16929</v>
      </c>
      <c r="Y916" t="s">
        <v>2500</v>
      </c>
    </row>
    <row r="917" spans="1:25" x14ac:dyDescent="0.25">
      <c r="A917" t="s">
        <v>4312</v>
      </c>
      <c r="B917" t="s">
        <v>882</v>
      </c>
      <c r="C917" t="s">
        <v>7933</v>
      </c>
      <c r="D917" t="s">
        <v>207</v>
      </c>
      <c r="E917" t="s">
        <v>7</v>
      </c>
      <c r="F917" t="s">
        <v>208</v>
      </c>
      <c r="G917" t="s">
        <v>6</v>
      </c>
      <c r="H917" t="s">
        <v>4</v>
      </c>
      <c r="I917">
        <v>50503</v>
      </c>
      <c r="J917" t="s">
        <v>11503</v>
      </c>
      <c r="K917" t="s">
        <v>209</v>
      </c>
      <c r="L917" t="s">
        <v>12943</v>
      </c>
      <c r="M917" t="s">
        <v>10202</v>
      </c>
      <c r="N917" t="s">
        <v>606</v>
      </c>
      <c r="O917" t="s">
        <v>13535</v>
      </c>
      <c r="P917">
        <v>26970987</v>
      </c>
      <c r="Q917">
        <v>26970987</v>
      </c>
      <c r="R917" t="s">
        <v>3918</v>
      </c>
      <c r="S917">
        <v>57094316</v>
      </c>
      <c r="T917" t="s">
        <v>8683</v>
      </c>
      <c r="U917">
        <v>83909628</v>
      </c>
      <c r="V917" t="s">
        <v>32</v>
      </c>
      <c r="W917" t="s">
        <v>4311</v>
      </c>
      <c r="X917" t="s">
        <v>16930</v>
      </c>
      <c r="Y917" t="s">
        <v>7933</v>
      </c>
    </row>
    <row r="918" spans="1:25" x14ac:dyDescent="0.25">
      <c r="A918" t="s">
        <v>5855</v>
      </c>
      <c r="B918" t="s">
        <v>2920</v>
      </c>
      <c r="C918" t="s">
        <v>5856</v>
      </c>
      <c r="D918" t="s">
        <v>182</v>
      </c>
      <c r="E918" t="s">
        <v>2</v>
      </c>
      <c r="F918" t="s">
        <v>183</v>
      </c>
      <c r="G918" t="s">
        <v>12</v>
      </c>
      <c r="H918" t="s">
        <v>3</v>
      </c>
      <c r="I918">
        <v>41002</v>
      </c>
      <c r="J918" t="s">
        <v>12745</v>
      </c>
      <c r="K918" t="s">
        <v>184</v>
      </c>
      <c r="L918" t="s">
        <v>182</v>
      </c>
      <c r="M918" t="s">
        <v>1775</v>
      </c>
      <c r="N918" t="s">
        <v>10724</v>
      </c>
      <c r="O918" t="s">
        <v>13535</v>
      </c>
      <c r="P918">
        <v>27612930</v>
      </c>
      <c r="Q918">
        <v>27612930</v>
      </c>
      <c r="R918" t="s">
        <v>14471</v>
      </c>
      <c r="S918">
        <v>27611126</v>
      </c>
      <c r="T918" t="s">
        <v>14471</v>
      </c>
      <c r="U918">
        <v>27611126</v>
      </c>
      <c r="V918" t="s">
        <v>32</v>
      </c>
      <c r="W918" t="s">
        <v>6838</v>
      </c>
      <c r="X918" t="s">
        <v>16931</v>
      </c>
      <c r="Y918" t="s">
        <v>5856</v>
      </c>
    </row>
    <row r="919" spans="1:25" x14ac:dyDescent="0.25">
      <c r="A919" t="s">
        <v>4926</v>
      </c>
      <c r="B919" t="s">
        <v>2921</v>
      </c>
      <c r="C919" t="s">
        <v>4927</v>
      </c>
      <c r="D919" t="s">
        <v>123</v>
      </c>
      <c r="E919" t="s">
        <v>4</v>
      </c>
      <c r="F919" t="s">
        <v>124</v>
      </c>
      <c r="G919" t="s">
        <v>17</v>
      </c>
      <c r="H919" t="s">
        <v>2</v>
      </c>
      <c r="I919">
        <v>61301</v>
      </c>
      <c r="J919" t="s">
        <v>13514</v>
      </c>
      <c r="K919" t="s">
        <v>125</v>
      </c>
      <c r="L919" t="s">
        <v>10603</v>
      </c>
      <c r="M919" t="s">
        <v>10603</v>
      </c>
      <c r="N919" t="s">
        <v>4927</v>
      </c>
      <c r="O919" t="s">
        <v>13535</v>
      </c>
      <c r="P919">
        <v>22055788</v>
      </c>
      <c r="Q919">
        <v>24355041</v>
      </c>
      <c r="R919" t="s">
        <v>9222</v>
      </c>
      <c r="S919">
        <v>22005788</v>
      </c>
      <c r="T919" t="s">
        <v>14561</v>
      </c>
      <c r="U919">
        <v>27355041</v>
      </c>
      <c r="V919" t="s">
        <v>32</v>
      </c>
      <c r="W919" t="s">
        <v>4925</v>
      </c>
      <c r="X919" t="s">
        <v>16932</v>
      </c>
      <c r="Y919" t="s">
        <v>4927</v>
      </c>
    </row>
    <row r="920" spans="1:25" x14ac:dyDescent="0.25">
      <c r="A920" t="s">
        <v>4482</v>
      </c>
      <c r="B920" t="s">
        <v>2925</v>
      </c>
      <c r="C920" t="s">
        <v>4483</v>
      </c>
      <c r="D920" t="s">
        <v>1609</v>
      </c>
      <c r="E920" t="s">
        <v>5</v>
      </c>
      <c r="F920" t="s">
        <v>208</v>
      </c>
      <c r="G920" t="s">
        <v>8</v>
      </c>
      <c r="H920" t="s">
        <v>2</v>
      </c>
      <c r="I920">
        <v>50701</v>
      </c>
      <c r="J920" t="s">
        <v>11427</v>
      </c>
      <c r="K920" t="s">
        <v>209</v>
      </c>
      <c r="L920" t="s">
        <v>12945</v>
      </c>
      <c r="M920" t="s">
        <v>1568</v>
      </c>
      <c r="N920" t="s">
        <v>704</v>
      </c>
      <c r="O920" t="s">
        <v>13535</v>
      </c>
      <c r="P920">
        <v>26687323</v>
      </c>
      <c r="Q920">
        <v>26688323</v>
      </c>
      <c r="R920" t="s">
        <v>14665</v>
      </c>
      <c r="S920">
        <v>26687323</v>
      </c>
      <c r="T920" t="s">
        <v>14541</v>
      </c>
      <c r="U920">
        <v>26687010</v>
      </c>
      <c r="V920" t="s">
        <v>32</v>
      </c>
      <c r="W920" t="s">
        <v>1228</v>
      </c>
      <c r="X920" t="s">
        <v>16933</v>
      </c>
      <c r="Y920" t="s">
        <v>4483</v>
      </c>
    </row>
    <row r="921" spans="1:25" x14ac:dyDescent="0.25">
      <c r="A921" t="s">
        <v>4344</v>
      </c>
      <c r="B921" t="s">
        <v>2929</v>
      </c>
      <c r="C921" t="s">
        <v>264</v>
      </c>
      <c r="D921" t="s">
        <v>9030</v>
      </c>
      <c r="E921" t="s">
        <v>5</v>
      </c>
      <c r="F921" t="s">
        <v>35</v>
      </c>
      <c r="G921" t="s">
        <v>17</v>
      </c>
      <c r="H921" t="s">
        <v>10</v>
      </c>
      <c r="I921">
        <v>21308</v>
      </c>
      <c r="J921" t="s">
        <v>11550</v>
      </c>
      <c r="K921" t="s">
        <v>79</v>
      </c>
      <c r="L921" t="s">
        <v>10587</v>
      </c>
      <c r="M921" t="s">
        <v>10725</v>
      </c>
      <c r="N921" t="s">
        <v>10725</v>
      </c>
      <c r="O921" t="s">
        <v>13535</v>
      </c>
      <c r="P921">
        <v>24700209</v>
      </c>
      <c r="Q921">
        <v>24700209</v>
      </c>
      <c r="R921" t="s">
        <v>14666</v>
      </c>
      <c r="S921">
        <v>24700209</v>
      </c>
      <c r="T921" t="s">
        <v>14539</v>
      </c>
      <c r="U921">
        <v>21006045</v>
      </c>
      <c r="V921" t="s">
        <v>32</v>
      </c>
      <c r="W921" t="s">
        <v>2012</v>
      </c>
      <c r="X921" t="s">
        <v>16934</v>
      </c>
      <c r="Y921" t="s">
        <v>264</v>
      </c>
    </row>
    <row r="922" spans="1:25" x14ac:dyDescent="0.25">
      <c r="A922" t="s">
        <v>4412</v>
      </c>
      <c r="B922" t="s">
        <v>2932</v>
      </c>
      <c r="C922" t="s">
        <v>4413</v>
      </c>
      <c r="D922" t="s">
        <v>9030</v>
      </c>
      <c r="E922" t="s">
        <v>5</v>
      </c>
      <c r="F922" t="s">
        <v>208</v>
      </c>
      <c r="G922" t="s">
        <v>5</v>
      </c>
      <c r="H922" t="s">
        <v>5</v>
      </c>
      <c r="I922">
        <v>50404</v>
      </c>
      <c r="J922" t="s">
        <v>12791</v>
      </c>
      <c r="K922" t="s">
        <v>209</v>
      </c>
      <c r="L922" t="s">
        <v>12937</v>
      </c>
      <c r="M922" t="s">
        <v>4413</v>
      </c>
      <c r="N922" t="s">
        <v>4413</v>
      </c>
      <c r="O922" t="s">
        <v>13535</v>
      </c>
      <c r="P922">
        <v>22006807</v>
      </c>
      <c r="Q922" t="s">
        <v>15386</v>
      </c>
      <c r="R922" t="s">
        <v>13830</v>
      </c>
      <c r="S922">
        <v>83309850</v>
      </c>
      <c r="T922" t="s">
        <v>14539</v>
      </c>
      <c r="U922">
        <v>21006045</v>
      </c>
      <c r="V922" t="s">
        <v>32</v>
      </c>
      <c r="W922" t="s">
        <v>4232</v>
      </c>
      <c r="X922" t="s">
        <v>16935</v>
      </c>
      <c r="Y922" t="s">
        <v>4413</v>
      </c>
    </row>
    <row r="923" spans="1:25" x14ac:dyDescent="0.25">
      <c r="A923" t="s">
        <v>4948</v>
      </c>
      <c r="B923" t="s">
        <v>2934</v>
      </c>
      <c r="C923" t="s">
        <v>4949</v>
      </c>
      <c r="D923" t="s">
        <v>123</v>
      </c>
      <c r="E923" t="s">
        <v>5</v>
      </c>
      <c r="F923" t="s">
        <v>124</v>
      </c>
      <c r="G923" t="s">
        <v>8</v>
      </c>
      <c r="H923" t="s">
        <v>4</v>
      </c>
      <c r="I923">
        <v>60703</v>
      </c>
      <c r="J923" t="s">
        <v>12777</v>
      </c>
      <c r="K923" t="s">
        <v>125</v>
      </c>
      <c r="L923" t="s">
        <v>11123</v>
      </c>
      <c r="M923" t="s">
        <v>12954</v>
      </c>
      <c r="N923" t="s">
        <v>10726</v>
      </c>
      <c r="O923" t="s">
        <v>13535</v>
      </c>
      <c r="P923">
        <v>27899955</v>
      </c>
      <c r="Q923">
        <v>27899955</v>
      </c>
      <c r="R923" t="s">
        <v>14667</v>
      </c>
      <c r="S923">
        <v>27899955</v>
      </c>
      <c r="T923" t="s">
        <v>14563</v>
      </c>
      <c r="U923">
        <v>27899336</v>
      </c>
      <c r="V923" t="s">
        <v>32</v>
      </c>
      <c r="W923" t="s">
        <v>3305</v>
      </c>
      <c r="X923" t="s">
        <v>16936</v>
      </c>
      <c r="Y923" t="s">
        <v>4949</v>
      </c>
    </row>
    <row r="924" spans="1:25" x14ac:dyDescent="0.25">
      <c r="A924" t="s">
        <v>4295</v>
      </c>
      <c r="B924" t="s">
        <v>2935</v>
      </c>
      <c r="C924" t="s">
        <v>4296</v>
      </c>
      <c r="D924" t="s">
        <v>207</v>
      </c>
      <c r="E924" t="s">
        <v>5</v>
      </c>
      <c r="F924" t="s">
        <v>208</v>
      </c>
      <c r="G924" t="s">
        <v>4</v>
      </c>
      <c r="H924" t="s">
        <v>7</v>
      </c>
      <c r="I924">
        <v>50306</v>
      </c>
      <c r="J924" t="s">
        <v>14361</v>
      </c>
      <c r="K924" t="s">
        <v>209</v>
      </c>
      <c r="L924" t="s">
        <v>207</v>
      </c>
      <c r="M924" t="s">
        <v>3906</v>
      </c>
      <c r="N924" t="s">
        <v>4296</v>
      </c>
      <c r="O924" t="s">
        <v>13535</v>
      </c>
      <c r="P924">
        <v>25379652</v>
      </c>
      <c r="Q924" t="s">
        <v>15386</v>
      </c>
      <c r="R924" t="s">
        <v>7932</v>
      </c>
      <c r="S924">
        <v>61332894</v>
      </c>
      <c r="T924" t="s">
        <v>14668</v>
      </c>
      <c r="U924">
        <v>26809036</v>
      </c>
      <c r="V924" t="s">
        <v>32</v>
      </c>
      <c r="W924" t="s">
        <v>1590</v>
      </c>
      <c r="X924" t="s">
        <v>16937</v>
      </c>
      <c r="Y924" t="s">
        <v>4296</v>
      </c>
    </row>
    <row r="925" spans="1:25" x14ac:dyDescent="0.25">
      <c r="A925" t="s">
        <v>4328</v>
      </c>
      <c r="B925" t="s">
        <v>2940</v>
      </c>
      <c r="C925" t="s">
        <v>7936</v>
      </c>
      <c r="D925" t="s">
        <v>207</v>
      </c>
      <c r="E925" t="s">
        <v>8</v>
      </c>
      <c r="F925" t="s">
        <v>208</v>
      </c>
      <c r="G925" t="s">
        <v>4</v>
      </c>
      <c r="H925" t="s">
        <v>3</v>
      </c>
      <c r="I925">
        <v>50302</v>
      </c>
      <c r="J925" t="s">
        <v>12708</v>
      </c>
      <c r="K925" t="s">
        <v>209</v>
      </c>
      <c r="L925" t="s">
        <v>207</v>
      </c>
      <c r="M925" t="s">
        <v>4308</v>
      </c>
      <c r="N925" t="s">
        <v>10727</v>
      </c>
      <c r="O925" t="s">
        <v>13535</v>
      </c>
      <c r="P925">
        <v>26518145</v>
      </c>
      <c r="Q925" t="s">
        <v>15386</v>
      </c>
      <c r="R925" t="s">
        <v>12480</v>
      </c>
      <c r="S925">
        <v>83482242</v>
      </c>
      <c r="T925" t="s">
        <v>14532</v>
      </c>
      <c r="U925">
        <v>85975452</v>
      </c>
      <c r="V925" t="s">
        <v>32</v>
      </c>
      <c r="W925" t="s">
        <v>2507</v>
      </c>
      <c r="X925" t="s">
        <v>16938</v>
      </c>
      <c r="Y925" t="s">
        <v>7936</v>
      </c>
    </row>
    <row r="926" spans="1:25" x14ac:dyDescent="0.25">
      <c r="A926" t="s">
        <v>4470</v>
      </c>
      <c r="B926" t="s">
        <v>2941</v>
      </c>
      <c r="C926" t="s">
        <v>4282</v>
      </c>
      <c r="D926" t="s">
        <v>1609</v>
      </c>
      <c r="E926" t="s">
        <v>3</v>
      </c>
      <c r="F926" t="s">
        <v>208</v>
      </c>
      <c r="G926" t="s">
        <v>8</v>
      </c>
      <c r="H926" t="s">
        <v>2</v>
      </c>
      <c r="I926">
        <v>50701</v>
      </c>
      <c r="J926" t="s">
        <v>11427</v>
      </c>
      <c r="K926" t="s">
        <v>209</v>
      </c>
      <c r="L926" t="s">
        <v>12945</v>
      </c>
      <c r="M926" t="s">
        <v>1568</v>
      </c>
      <c r="N926" t="s">
        <v>4282</v>
      </c>
      <c r="O926" t="s">
        <v>13535</v>
      </c>
      <c r="P926">
        <v>26628155</v>
      </c>
      <c r="Q926">
        <v>26628493</v>
      </c>
      <c r="R926" t="s">
        <v>6004</v>
      </c>
      <c r="S926">
        <v>86444932</v>
      </c>
      <c r="T926" t="s">
        <v>15480</v>
      </c>
      <c r="U926">
        <v>26620685</v>
      </c>
      <c r="V926" t="s">
        <v>32</v>
      </c>
      <c r="W926" t="s">
        <v>484</v>
      </c>
      <c r="X926" t="s">
        <v>16939</v>
      </c>
      <c r="Y926" t="s">
        <v>4282</v>
      </c>
    </row>
    <row r="927" spans="1:25" x14ac:dyDescent="0.25">
      <c r="A927" t="s">
        <v>5813</v>
      </c>
      <c r="B927" t="s">
        <v>2942</v>
      </c>
      <c r="C927" t="s">
        <v>4454</v>
      </c>
      <c r="D927" t="s">
        <v>1609</v>
      </c>
      <c r="E927" t="s">
        <v>3</v>
      </c>
      <c r="F927" t="s">
        <v>208</v>
      </c>
      <c r="G927" t="s">
        <v>8</v>
      </c>
      <c r="H927" t="s">
        <v>2</v>
      </c>
      <c r="I927">
        <v>50701</v>
      </c>
      <c r="J927" t="s">
        <v>11427</v>
      </c>
      <c r="K927" t="s">
        <v>209</v>
      </c>
      <c r="L927" t="s">
        <v>12945</v>
      </c>
      <c r="M927" t="s">
        <v>1568</v>
      </c>
      <c r="N927" t="s">
        <v>4454</v>
      </c>
      <c r="O927" t="s">
        <v>13535</v>
      </c>
      <c r="P927">
        <v>26621350</v>
      </c>
      <c r="Q927">
        <v>26621350</v>
      </c>
      <c r="R927" t="s">
        <v>9223</v>
      </c>
      <c r="S927">
        <v>64897103</v>
      </c>
      <c r="T927" t="s">
        <v>15480</v>
      </c>
      <c r="U927">
        <v>26620685</v>
      </c>
      <c r="V927" t="s">
        <v>32</v>
      </c>
      <c r="W927" t="s">
        <v>6839</v>
      </c>
      <c r="X927" t="s">
        <v>16940</v>
      </c>
      <c r="Y927" t="s">
        <v>4454</v>
      </c>
    </row>
    <row r="928" spans="1:25" x14ac:dyDescent="0.25">
      <c r="A928" t="s">
        <v>4480</v>
      </c>
      <c r="B928" t="s">
        <v>6264</v>
      </c>
      <c r="C928" t="s">
        <v>481</v>
      </c>
      <c r="D928" t="s">
        <v>1609</v>
      </c>
      <c r="E928" t="s">
        <v>3</v>
      </c>
      <c r="F928" t="s">
        <v>208</v>
      </c>
      <c r="G928" t="s">
        <v>8</v>
      </c>
      <c r="H928" t="s">
        <v>2</v>
      </c>
      <c r="I928">
        <v>50701</v>
      </c>
      <c r="J928" t="s">
        <v>11427</v>
      </c>
      <c r="K928" t="s">
        <v>209</v>
      </c>
      <c r="L928" t="s">
        <v>12945</v>
      </c>
      <c r="M928" t="s">
        <v>1568</v>
      </c>
      <c r="N928" t="s">
        <v>481</v>
      </c>
      <c r="O928" t="s">
        <v>13535</v>
      </c>
      <c r="P928">
        <v>60037354</v>
      </c>
      <c r="Q928">
        <v>26628742</v>
      </c>
      <c r="R928" t="s">
        <v>15561</v>
      </c>
      <c r="S928">
        <v>60037354</v>
      </c>
      <c r="T928" t="s">
        <v>15480</v>
      </c>
      <c r="U928">
        <v>26620685</v>
      </c>
      <c r="V928" t="s">
        <v>32</v>
      </c>
      <c r="W928" t="s">
        <v>6575</v>
      </c>
      <c r="X928" t="s">
        <v>16941</v>
      </c>
      <c r="Y928" t="s">
        <v>481</v>
      </c>
    </row>
    <row r="929" spans="1:25" x14ac:dyDescent="0.25">
      <c r="A929" t="s">
        <v>7614</v>
      </c>
      <c r="B929" t="s">
        <v>7615</v>
      </c>
      <c r="C929" t="s">
        <v>7616</v>
      </c>
      <c r="D929" t="s">
        <v>1609</v>
      </c>
      <c r="E929" t="s">
        <v>2</v>
      </c>
      <c r="F929" t="s">
        <v>208</v>
      </c>
      <c r="G929" t="s">
        <v>7</v>
      </c>
      <c r="H929" t="s">
        <v>2</v>
      </c>
      <c r="I929">
        <v>50601</v>
      </c>
      <c r="J929" t="s">
        <v>11424</v>
      </c>
      <c r="K929" t="s">
        <v>209</v>
      </c>
      <c r="L929" t="s">
        <v>1609</v>
      </c>
      <c r="M929" t="s">
        <v>1609</v>
      </c>
      <c r="N929" t="s">
        <v>7616</v>
      </c>
      <c r="O929" t="s">
        <v>13535</v>
      </c>
      <c r="P929">
        <v>85490255</v>
      </c>
      <c r="Q929" t="s">
        <v>15386</v>
      </c>
      <c r="R929" t="s">
        <v>13831</v>
      </c>
      <c r="S929">
        <v>86305359</v>
      </c>
      <c r="T929" t="s">
        <v>14540</v>
      </c>
      <c r="U929">
        <v>26692611</v>
      </c>
      <c r="V929" t="s">
        <v>32</v>
      </c>
      <c r="W929" t="s">
        <v>7788</v>
      </c>
      <c r="X929" t="s">
        <v>16942</v>
      </c>
      <c r="Y929" t="s">
        <v>7616</v>
      </c>
    </row>
    <row r="930" spans="1:25" x14ac:dyDescent="0.25">
      <c r="A930" t="s">
        <v>4499</v>
      </c>
      <c r="B930" t="s">
        <v>2943</v>
      </c>
      <c r="C930" t="s">
        <v>6840</v>
      </c>
      <c r="D930" t="s">
        <v>1609</v>
      </c>
      <c r="E930" t="s">
        <v>6</v>
      </c>
      <c r="F930" t="s">
        <v>208</v>
      </c>
      <c r="G930" t="s">
        <v>10</v>
      </c>
      <c r="H930" t="s">
        <v>10</v>
      </c>
      <c r="I930">
        <v>50808</v>
      </c>
      <c r="J930" t="s">
        <v>12829</v>
      </c>
      <c r="K930" t="s">
        <v>209</v>
      </c>
      <c r="L930" t="s">
        <v>2685</v>
      </c>
      <c r="M930" t="s">
        <v>13829</v>
      </c>
      <c r="N930" t="s">
        <v>6840</v>
      </c>
      <c r="O930" t="s">
        <v>13535</v>
      </c>
      <c r="P930">
        <v>26938072</v>
      </c>
      <c r="Q930">
        <v>26938072</v>
      </c>
      <c r="R930" t="s">
        <v>13832</v>
      </c>
      <c r="S930">
        <v>26938072</v>
      </c>
      <c r="T930" t="s">
        <v>14458</v>
      </c>
      <c r="U930">
        <v>21005138</v>
      </c>
      <c r="V930" t="s">
        <v>32</v>
      </c>
      <c r="W930" t="s">
        <v>2791</v>
      </c>
      <c r="X930" t="s">
        <v>16943</v>
      </c>
      <c r="Y930" t="s">
        <v>6840</v>
      </c>
    </row>
    <row r="931" spans="1:25" x14ac:dyDescent="0.25">
      <c r="A931" t="s">
        <v>4507</v>
      </c>
      <c r="B931" t="s">
        <v>2947</v>
      </c>
      <c r="C931" t="s">
        <v>641</v>
      </c>
      <c r="D931" t="s">
        <v>1609</v>
      </c>
      <c r="E931" t="s">
        <v>4</v>
      </c>
      <c r="F931" t="s">
        <v>208</v>
      </c>
      <c r="G931" t="s">
        <v>10</v>
      </c>
      <c r="H931" t="s">
        <v>2</v>
      </c>
      <c r="I931">
        <v>50801</v>
      </c>
      <c r="J931" t="s">
        <v>12665</v>
      </c>
      <c r="K931" t="s">
        <v>209</v>
      </c>
      <c r="L931" t="s">
        <v>2685</v>
      </c>
      <c r="M931" t="s">
        <v>2685</v>
      </c>
      <c r="N931" t="s">
        <v>641</v>
      </c>
      <c r="O931" t="s">
        <v>13535</v>
      </c>
      <c r="P931">
        <v>26953283</v>
      </c>
      <c r="Q931">
        <v>26953283</v>
      </c>
      <c r="R931" t="s">
        <v>4508</v>
      </c>
      <c r="S931">
        <v>88707149</v>
      </c>
      <c r="T931" t="s">
        <v>14543</v>
      </c>
      <c r="U931">
        <v>26955509</v>
      </c>
      <c r="V931" t="s">
        <v>32</v>
      </c>
      <c r="W931" t="s">
        <v>1724</v>
      </c>
      <c r="X931" t="s">
        <v>16944</v>
      </c>
      <c r="Y931" t="s">
        <v>641</v>
      </c>
    </row>
    <row r="932" spans="1:25" x14ac:dyDescent="0.25">
      <c r="A932" t="s">
        <v>4526</v>
      </c>
      <c r="B932" t="s">
        <v>2949</v>
      </c>
      <c r="C932" t="s">
        <v>4498</v>
      </c>
      <c r="D932" t="s">
        <v>1609</v>
      </c>
      <c r="E932" t="s">
        <v>6</v>
      </c>
      <c r="F932" t="s">
        <v>208</v>
      </c>
      <c r="G932" t="s">
        <v>10</v>
      </c>
      <c r="H932" t="s">
        <v>10</v>
      </c>
      <c r="I932">
        <v>50808</v>
      </c>
      <c r="J932" t="s">
        <v>12829</v>
      </c>
      <c r="K932" t="s">
        <v>209</v>
      </c>
      <c r="L932" t="s">
        <v>2685</v>
      </c>
      <c r="M932" t="s">
        <v>13829</v>
      </c>
      <c r="N932" t="s">
        <v>80</v>
      </c>
      <c r="O932" t="s">
        <v>13535</v>
      </c>
      <c r="P932">
        <v>26938303</v>
      </c>
      <c r="Q932">
        <v>26938021</v>
      </c>
      <c r="R932" t="s">
        <v>13211</v>
      </c>
      <c r="S932">
        <v>22006821</v>
      </c>
      <c r="T932" t="s">
        <v>14458</v>
      </c>
      <c r="U932">
        <v>21005138</v>
      </c>
      <c r="V932" t="s">
        <v>32</v>
      </c>
      <c r="W932" t="s">
        <v>6841</v>
      </c>
      <c r="X932" t="s">
        <v>16945</v>
      </c>
      <c r="Y932" t="s">
        <v>4498</v>
      </c>
    </row>
    <row r="933" spans="1:25" x14ac:dyDescent="0.25">
      <c r="A933" t="s">
        <v>4500</v>
      </c>
      <c r="B933" t="s">
        <v>2951</v>
      </c>
      <c r="C933" t="s">
        <v>4501</v>
      </c>
      <c r="D933" t="s">
        <v>1609</v>
      </c>
      <c r="E933" t="s">
        <v>4</v>
      </c>
      <c r="F933" t="s">
        <v>208</v>
      </c>
      <c r="G933" t="s">
        <v>10</v>
      </c>
      <c r="H933" t="s">
        <v>7</v>
      </c>
      <c r="I933">
        <v>50806</v>
      </c>
      <c r="J933" t="s">
        <v>15562</v>
      </c>
      <c r="K933" t="s">
        <v>209</v>
      </c>
      <c r="L933" t="s">
        <v>2685</v>
      </c>
      <c r="M933" t="s">
        <v>10811</v>
      </c>
      <c r="N933" t="s">
        <v>4501</v>
      </c>
      <c r="O933" t="s">
        <v>13535</v>
      </c>
      <c r="P933">
        <v>26588012</v>
      </c>
      <c r="Q933">
        <v>26588012</v>
      </c>
      <c r="R933" t="s">
        <v>14670</v>
      </c>
      <c r="S933">
        <v>26588012</v>
      </c>
      <c r="T933" t="s">
        <v>14543</v>
      </c>
      <c r="U933">
        <v>26955509</v>
      </c>
      <c r="V933" t="s">
        <v>32</v>
      </c>
      <c r="W933" t="s">
        <v>6576</v>
      </c>
      <c r="X933" t="s">
        <v>16946</v>
      </c>
      <c r="Y933" t="s">
        <v>4501</v>
      </c>
    </row>
    <row r="934" spans="1:25" x14ac:dyDescent="0.25">
      <c r="A934" t="s">
        <v>4509</v>
      </c>
      <c r="B934" s="233" t="s">
        <v>2956</v>
      </c>
      <c r="C934" t="s">
        <v>683</v>
      </c>
      <c r="D934" t="s">
        <v>1609</v>
      </c>
      <c r="E934" t="s">
        <v>4</v>
      </c>
      <c r="F934" t="s">
        <v>208</v>
      </c>
      <c r="G934" t="s">
        <v>10</v>
      </c>
      <c r="H934" t="s">
        <v>5</v>
      </c>
      <c r="I934">
        <v>50804</v>
      </c>
      <c r="J934" t="s">
        <v>12799</v>
      </c>
      <c r="K934" t="s">
        <v>209</v>
      </c>
      <c r="L934" t="s">
        <v>2685</v>
      </c>
      <c r="M934" t="s">
        <v>1089</v>
      </c>
      <c r="N934" t="s">
        <v>683</v>
      </c>
      <c r="O934" t="s">
        <v>13535</v>
      </c>
      <c r="P934">
        <v>21006488</v>
      </c>
      <c r="Q934">
        <v>87583793</v>
      </c>
      <c r="R934" t="s">
        <v>14671</v>
      </c>
      <c r="S934">
        <v>84153526</v>
      </c>
      <c r="T934" t="s">
        <v>14543</v>
      </c>
      <c r="U934">
        <v>26955509</v>
      </c>
      <c r="V934" t="s">
        <v>32</v>
      </c>
      <c r="W934" t="s">
        <v>6842</v>
      </c>
      <c r="X934" t="s">
        <v>16947</v>
      </c>
      <c r="Y934" t="s">
        <v>683</v>
      </c>
    </row>
    <row r="935" spans="1:25" x14ac:dyDescent="0.25">
      <c r="A935" t="s">
        <v>3880</v>
      </c>
      <c r="B935" t="s">
        <v>2957</v>
      </c>
      <c r="C935" t="s">
        <v>1708</v>
      </c>
      <c r="D935" t="s">
        <v>788</v>
      </c>
      <c r="E935" t="s">
        <v>2</v>
      </c>
      <c r="F935" t="s">
        <v>208</v>
      </c>
      <c r="G935" t="s">
        <v>12</v>
      </c>
      <c r="H935" t="s">
        <v>2</v>
      </c>
      <c r="I935">
        <v>51001</v>
      </c>
      <c r="J935" t="s">
        <v>11435</v>
      </c>
      <c r="K935" t="s">
        <v>209</v>
      </c>
      <c r="L935" t="s">
        <v>661</v>
      </c>
      <c r="M935" t="s">
        <v>661</v>
      </c>
      <c r="N935" t="s">
        <v>1708</v>
      </c>
      <c r="O935" t="s">
        <v>13535</v>
      </c>
      <c r="P935">
        <v>26770054</v>
      </c>
      <c r="Q935">
        <v>83190694</v>
      </c>
      <c r="R935" t="s">
        <v>12358</v>
      </c>
      <c r="S935">
        <v>83190694</v>
      </c>
      <c r="T935" t="s">
        <v>15472</v>
      </c>
      <c r="U935">
        <v>87576511</v>
      </c>
      <c r="V935" t="s">
        <v>32</v>
      </c>
      <c r="W935" t="s">
        <v>1397</v>
      </c>
      <c r="X935" t="s">
        <v>16948</v>
      </c>
      <c r="Y935" t="s">
        <v>1708</v>
      </c>
    </row>
    <row r="936" spans="1:25" x14ac:dyDescent="0.25">
      <c r="A936" t="s">
        <v>3965</v>
      </c>
      <c r="B936" t="s">
        <v>2958</v>
      </c>
      <c r="C936" t="s">
        <v>13017</v>
      </c>
      <c r="D936" t="s">
        <v>788</v>
      </c>
      <c r="E936" t="s">
        <v>5</v>
      </c>
      <c r="F936" t="s">
        <v>208</v>
      </c>
      <c r="G936" t="s">
        <v>2</v>
      </c>
      <c r="H936" t="s">
        <v>4</v>
      </c>
      <c r="I936">
        <v>50103</v>
      </c>
      <c r="J936" t="s">
        <v>11480</v>
      </c>
      <c r="K936" t="s">
        <v>209</v>
      </c>
      <c r="L936" t="s">
        <v>788</v>
      </c>
      <c r="M936" t="s">
        <v>13018</v>
      </c>
      <c r="N936" t="s">
        <v>2672</v>
      </c>
      <c r="O936" t="s">
        <v>13535</v>
      </c>
      <c r="P936">
        <v>26918100</v>
      </c>
      <c r="Q936">
        <v>88211082</v>
      </c>
      <c r="R936" t="s">
        <v>13019</v>
      </c>
      <c r="S936">
        <v>88211082</v>
      </c>
      <c r="T936" t="s">
        <v>14525</v>
      </c>
      <c r="U936" t="s">
        <v>15473</v>
      </c>
      <c r="V936" t="s">
        <v>32</v>
      </c>
      <c r="W936" t="s">
        <v>6843</v>
      </c>
      <c r="X936" t="s">
        <v>16949</v>
      </c>
      <c r="Y936" t="s">
        <v>13017</v>
      </c>
    </row>
    <row r="937" spans="1:25" x14ac:dyDescent="0.25">
      <c r="A937" t="s">
        <v>4037</v>
      </c>
      <c r="B937" t="s">
        <v>2959</v>
      </c>
      <c r="C937" t="s">
        <v>4038</v>
      </c>
      <c r="D937" t="s">
        <v>4010</v>
      </c>
      <c r="E937" t="s">
        <v>3</v>
      </c>
      <c r="F937" t="s">
        <v>208</v>
      </c>
      <c r="G937" t="s">
        <v>3</v>
      </c>
      <c r="H937" t="s">
        <v>2</v>
      </c>
      <c r="I937">
        <v>50201</v>
      </c>
      <c r="J937" t="s">
        <v>11406</v>
      </c>
      <c r="K937" t="s">
        <v>209</v>
      </c>
      <c r="L937" t="s">
        <v>4010</v>
      </c>
      <c r="M937" t="s">
        <v>4010</v>
      </c>
      <c r="N937" t="s">
        <v>10728</v>
      </c>
      <c r="O937" t="s">
        <v>13535</v>
      </c>
      <c r="P937">
        <v>26851161</v>
      </c>
      <c r="Q937" t="s">
        <v>15386</v>
      </c>
      <c r="R937" t="s">
        <v>7724</v>
      </c>
      <c r="S937">
        <v>26851161</v>
      </c>
      <c r="T937" t="s">
        <v>15563</v>
      </c>
      <c r="U937">
        <v>26869107</v>
      </c>
      <c r="V937" t="s">
        <v>32</v>
      </c>
      <c r="W937" t="s">
        <v>1482</v>
      </c>
      <c r="X937" t="s">
        <v>16950</v>
      </c>
      <c r="Y937" t="s">
        <v>4038</v>
      </c>
    </row>
    <row r="938" spans="1:25" x14ac:dyDescent="0.25">
      <c r="A938" t="s">
        <v>4073</v>
      </c>
      <c r="B938" t="s">
        <v>706</v>
      </c>
      <c r="C938" t="s">
        <v>4074</v>
      </c>
      <c r="D938" t="s">
        <v>4010</v>
      </c>
      <c r="E938" t="s">
        <v>4</v>
      </c>
      <c r="F938" t="s">
        <v>208</v>
      </c>
      <c r="G938" t="s">
        <v>3</v>
      </c>
      <c r="H938" t="s">
        <v>5</v>
      </c>
      <c r="I938">
        <v>50204</v>
      </c>
      <c r="J938" t="s">
        <v>15564</v>
      </c>
      <c r="K938" t="s">
        <v>209</v>
      </c>
      <c r="L938" t="s">
        <v>4010</v>
      </c>
      <c r="M938" t="s">
        <v>358</v>
      </c>
      <c r="N938" t="s">
        <v>10729</v>
      </c>
      <c r="O938" t="s">
        <v>13535</v>
      </c>
      <c r="P938">
        <v>26870104</v>
      </c>
      <c r="Q938">
        <v>86729152</v>
      </c>
      <c r="R938" t="s">
        <v>15565</v>
      </c>
      <c r="S938">
        <v>85379879</v>
      </c>
      <c r="T938" t="s">
        <v>14529</v>
      </c>
      <c r="U938" t="s">
        <v>15566</v>
      </c>
      <c r="V938" t="s">
        <v>32</v>
      </c>
      <c r="W938" t="s">
        <v>1416</v>
      </c>
      <c r="X938" t="s">
        <v>16951</v>
      </c>
      <c r="Y938" t="s">
        <v>4074</v>
      </c>
    </row>
    <row r="939" spans="1:25" x14ac:dyDescent="0.25">
      <c r="A939" t="s">
        <v>5765</v>
      </c>
      <c r="B939" t="s">
        <v>2960</v>
      </c>
      <c r="C939" t="s">
        <v>129</v>
      </c>
      <c r="D939" t="s">
        <v>788</v>
      </c>
      <c r="E939" t="s">
        <v>4</v>
      </c>
      <c r="F939" t="s">
        <v>208</v>
      </c>
      <c r="G939" t="s">
        <v>5</v>
      </c>
      <c r="H939" t="s">
        <v>2</v>
      </c>
      <c r="I939">
        <v>50401</v>
      </c>
      <c r="J939" t="s">
        <v>11413</v>
      </c>
      <c r="K939" t="s">
        <v>209</v>
      </c>
      <c r="L939" t="s">
        <v>12937</v>
      </c>
      <c r="M939" t="s">
        <v>12937</v>
      </c>
      <c r="N939" t="s">
        <v>129</v>
      </c>
      <c r="O939" t="s">
        <v>13535</v>
      </c>
      <c r="P939">
        <v>26711936</v>
      </c>
      <c r="Q939">
        <v>83028563</v>
      </c>
      <c r="R939" t="s">
        <v>13020</v>
      </c>
      <c r="S939">
        <v>83028563</v>
      </c>
      <c r="T939" t="s">
        <v>13767</v>
      </c>
      <c r="U939">
        <v>26711140</v>
      </c>
      <c r="V939" t="s">
        <v>32</v>
      </c>
      <c r="W939" t="s">
        <v>6844</v>
      </c>
      <c r="X939" t="s">
        <v>16952</v>
      </c>
      <c r="Y939" t="s">
        <v>129</v>
      </c>
    </row>
    <row r="940" spans="1:25" x14ac:dyDescent="0.25">
      <c r="A940" t="s">
        <v>4054</v>
      </c>
      <c r="B940" t="s">
        <v>1816</v>
      </c>
      <c r="C940" t="s">
        <v>4055</v>
      </c>
      <c r="D940" t="s">
        <v>4010</v>
      </c>
      <c r="E940" t="s">
        <v>4</v>
      </c>
      <c r="F940" t="s">
        <v>208</v>
      </c>
      <c r="G940" t="s">
        <v>3</v>
      </c>
      <c r="H940" t="s">
        <v>5</v>
      </c>
      <c r="I940">
        <v>50204</v>
      </c>
      <c r="J940" t="s">
        <v>15564</v>
      </c>
      <c r="K940" t="s">
        <v>209</v>
      </c>
      <c r="L940" t="s">
        <v>4010</v>
      </c>
      <c r="M940" t="s">
        <v>358</v>
      </c>
      <c r="N940" t="s">
        <v>4056</v>
      </c>
      <c r="O940" t="s">
        <v>13535</v>
      </c>
      <c r="P940" t="s">
        <v>15386</v>
      </c>
      <c r="Q940" t="s">
        <v>15386</v>
      </c>
      <c r="R940" t="s">
        <v>15567</v>
      </c>
      <c r="S940">
        <v>87397083</v>
      </c>
      <c r="T940" t="s">
        <v>14529</v>
      </c>
      <c r="U940" t="s">
        <v>15566</v>
      </c>
      <c r="V940" t="s">
        <v>32</v>
      </c>
      <c r="W940" t="s">
        <v>4053</v>
      </c>
      <c r="X940" t="s">
        <v>16953</v>
      </c>
      <c r="Y940" t="s">
        <v>4055</v>
      </c>
    </row>
    <row r="941" spans="1:25" x14ac:dyDescent="0.25">
      <c r="A941" t="s">
        <v>3988</v>
      </c>
      <c r="B941" t="s">
        <v>1963</v>
      </c>
      <c r="C941" t="s">
        <v>3989</v>
      </c>
      <c r="D941" t="s">
        <v>788</v>
      </c>
      <c r="E941" t="s">
        <v>4</v>
      </c>
      <c r="F941" t="s">
        <v>208</v>
      </c>
      <c r="G941" t="s">
        <v>5</v>
      </c>
      <c r="H941" t="s">
        <v>2</v>
      </c>
      <c r="I941">
        <v>50401</v>
      </c>
      <c r="J941" t="s">
        <v>11413</v>
      </c>
      <c r="K941" t="s">
        <v>209</v>
      </c>
      <c r="L941" t="s">
        <v>12937</v>
      </c>
      <c r="M941" t="s">
        <v>12937</v>
      </c>
      <c r="N941" t="s">
        <v>3989</v>
      </c>
      <c r="O941" t="s">
        <v>13535</v>
      </c>
      <c r="P941">
        <v>26718028</v>
      </c>
      <c r="Q941">
        <v>85513653</v>
      </c>
      <c r="R941" t="s">
        <v>15568</v>
      </c>
      <c r="S941">
        <v>85365513</v>
      </c>
      <c r="T941" t="s">
        <v>13767</v>
      </c>
      <c r="U941">
        <v>26711140</v>
      </c>
      <c r="V941" t="s">
        <v>32</v>
      </c>
      <c r="W941" t="s">
        <v>3987</v>
      </c>
      <c r="X941" t="s">
        <v>16954</v>
      </c>
      <c r="Y941" t="s">
        <v>3989</v>
      </c>
    </row>
    <row r="942" spans="1:25" x14ac:dyDescent="0.25">
      <c r="A942" t="s">
        <v>4083</v>
      </c>
      <c r="B942" t="s">
        <v>1977</v>
      </c>
      <c r="C942" t="s">
        <v>4084</v>
      </c>
      <c r="D942" t="s">
        <v>4010</v>
      </c>
      <c r="E942" t="s">
        <v>4</v>
      </c>
      <c r="F942" t="s">
        <v>208</v>
      </c>
      <c r="G942" t="s">
        <v>3</v>
      </c>
      <c r="H942" t="s">
        <v>3</v>
      </c>
      <c r="I942">
        <v>50202</v>
      </c>
      <c r="J942" t="s">
        <v>12700</v>
      </c>
      <c r="K942" t="s">
        <v>209</v>
      </c>
      <c r="L942" t="s">
        <v>4010</v>
      </c>
      <c r="M942" t="s">
        <v>12939</v>
      </c>
      <c r="N942" t="s">
        <v>10730</v>
      </c>
      <c r="O942" t="s">
        <v>13535</v>
      </c>
      <c r="P942">
        <v>26591515</v>
      </c>
      <c r="Q942">
        <v>26591515</v>
      </c>
      <c r="R942" t="s">
        <v>13833</v>
      </c>
      <c r="S942">
        <v>26591515</v>
      </c>
      <c r="T942" t="s">
        <v>14529</v>
      </c>
      <c r="U942" t="s">
        <v>15566</v>
      </c>
      <c r="V942" t="s">
        <v>32</v>
      </c>
      <c r="W942" t="s">
        <v>716</v>
      </c>
      <c r="X942" t="s">
        <v>16955</v>
      </c>
      <c r="Y942" t="s">
        <v>4084</v>
      </c>
    </row>
    <row r="943" spans="1:25" x14ac:dyDescent="0.25">
      <c r="A943" t="s">
        <v>9621</v>
      </c>
      <c r="B943" t="s">
        <v>9622</v>
      </c>
      <c r="C943" t="s">
        <v>9623</v>
      </c>
      <c r="D943" t="s">
        <v>4010</v>
      </c>
      <c r="E943" t="s">
        <v>4</v>
      </c>
      <c r="F943" t="s">
        <v>208</v>
      </c>
      <c r="G943" t="s">
        <v>3</v>
      </c>
      <c r="H943" t="s">
        <v>5</v>
      </c>
      <c r="I943">
        <v>50204</v>
      </c>
      <c r="J943" t="s">
        <v>15564</v>
      </c>
      <c r="K943" t="s">
        <v>209</v>
      </c>
      <c r="L943" t="s">
        <v>4010</v>
      </c>
      <c r="M943" t="s">
        <v>358</v>
      </c>
      <c r="N943" t="s">
        <v>358</v>
      </c>
      <c r="O943" t="s">
        <v>13535</v>
      </c>
      <c r="P943">
        <v>26870164</v>
      </c>
      <c r="Q943">
        <v>85657927</v>
      </c>
      <c r="R943" t="s">
        <v>9310</v>
      </c>
      <c r="S943">
        <v>22006373</v>
      </c>
      <c r="T943" t="s">
        <v>14529</v>
      </c>
      <c r="U943" t="s">
        <v>15566</v>
      </c>
      <c r="V943" t="s">
        <v>32</v>
      </c>
      <c r="W943" t="s">
        <v>1519</v>
      </c>
      <c r="X943" t="s">
        <v>16956</v>
      </c>
      <c r="Y943" t="s">
        <v>9623</v>
      </c>
    </row>
    <row r="944" spans="1:25" x14ac:dyDescent="0.25">
      <c r="A944" t="s">
        <v>4091</v>
      </c>
      <c r="B944" t="s">
        <v>1965</v>
      </c>
      <c r="C944" t="s">
        <v>1790</v>
      </c>
      <c r="D944" t="s">
        <v>4010</v>
      </c>
      <c r="E944" t="s">
        <v>5</v>
      </c>
      <c r="F944" t="s">
        <v>208</v>
      </c>
      <c r="G944" t="s">
        <v>3</v>
      </c>
      <c r="H944" t="s">
        <v>4</v>
      </c>
      <c r="I944">
        <v>50203</v>
      </c>
      <c r="J944" t="s">
        <v>11483</v>
      </c>
      <c r="K944" t="s">
        <v>209</v>
      </c>
      <c r="L944" t="s">
        <v>4010</v>
      </c>
      <c r="M944" t="s">
        <v>221</v>
      </c>
      <c r="N944" t="s">
        <v>403</v>
      </c>
      <c r="O944" t="s">
        <v>13535</v>
      </c>
      <c r="P944">
        <v>26878101</v>
      </c>
      <c r="Q944">
        <v>26878101</v>
      </c>
      <c r="R944" t="s">
        <v>10731</v>
      </c>
      <c r="S944">
        <v>86540477</v>
      </c>
      <c r="T944" t="s">
        <v>14673</v>
      </c>
      <c r="U944" t="s">
        <v>15569</v>
      </c>
      <c r="V944" t="s">
        <v>32</v>
      </c>
      <c r="W944" t="s">
        <v>1665</v>
      </c>
      <c r="X944" t="s">
        <v>16957</v>
      </c>
      <c r="Y944" t="s">
        <v>1790</v>
      </c>
    </row>
    <row r="945" spans="1:25" x14ac:dyDescent="0.25">
      <c r="A945" t="s">
        <v>9628</v>
      </c>
      <c r="B945" t="s">
        <v>6951</v>
      </c>
      <c r="C945" t="s">
        <v>71</v>
      </c>
      <c r="D945" t="s">
        <v>4010</v>
      </c>
      <c r="E945" t="s">
        <v>5</v>
      </c>
      <c r="F945" t="s">
        <v>208</v>
      </c>
      <c r="G945" t="s">
        <v>3</v>
      </c>
      <c r="H945" t="s">
        <v>2</v>
      </c>
      <c r="I945">
        <v>50201</v>
      </c>
      <c r="J945" t="s">
        <v>11406</v>
      </c>
      <c r="K945" t="s">
        <v>209</v>
      </c>
      <c r="L945" t="s">
        <v>4010</v>
      </c>
      <c r="M945" t="s">
        <v>4010</v>
      </c>
      <c r="N945" t="s">
        <v>296</v>
      </c>
      <c r="O945" t="s">
        <v>13535</v>
      </c>
      <c r="P945">
        <v>26591433</v>
      </c>
      <c r="Q945">
        <v>83166349</v>
      </c>
      <c r="R945" t="s">
        <v>13021</v>
      </c>
      <c r="S945">
        <v>83166349</v>
      </c>
      <c r="T945" t="s">
        <v>14673</v>
      </c>
      <c r="U945" t="s">
        <v>15569</v>
      </c>
      <c r="V945" t="s">
        <v>32</v>
      </c>
      <c r="W945" t="s">
        <v>4097</v>
      </c>
      <c r="X945" t="s">
        <v>16958</v>
      </c>
      <c r="Y945" t="s">
        <v>71</v>
      </c>
    </row>
    <row r="946" spans="1:25" x14ac:dyDescent="0.25">
      <c r="A946" t="s">
        <v>4115</v>
      </c>
      <c r="B946" t="s">
        <v>2969</v>
      </c>
      <c r="C946" t="s">
        <v>4116</v>
      </c>
      <c r="D946" t="s">
        <v>4010</v>
      </c>
      <c r="E946" t="s">
        <v>6</v>
      </c>
      <c r="F946" t="s">
        <v>208</v>
      </c>
      <c r="G946" t="s">
        <v>15</v>
      </c>
      <c r="H946" t="s">
        <v>3</v>
      </c>
      <c r="I946">
        <v>51102</v>
      </c>
      <c r="J946" t="s">
        <v>11476</v>
      </c>
      <c r="K946" t="s">
        <v>209</v>
      </c>
      <c r="L946" t="s">
        <v>4110</v>
      </c>
      <c r="M946" t="s">
        <v>4116</v>
      </c>
      <c r="N946" t="s">
        <v>4116</v>
      </c>
      <c r="O946" t="s">
        <v>13535</v>
      </c>
      <c r="P946">
        <v>26596080</v>
      </c>
      <c r="Q946">
        <v>26596080</v>
      </c>
      <c r="R946" t="s">
        <v>4126</v>
      </c>
      <c r="S946">
        <v>83896694</v>
      </c>
      <c r="T946" t="s">
        <v>15476</v>
      </c>
      <c r="U946">
        <v>89152796</v>
      </c>
      <c r="V946" t="s">
        <v>32</v>
      </c>
      <c r="W946" t="s">
        <v>3850</v>
      </c>
      <c r="X946" t="s">
        <v>16959</v>
      </c>
      <c r="Y946" t="s">
        <v>4116</v>
      </c>
    </row>
    <row r="947" spans="1:25" x14ac:dyDescent="0.25">
      <c r="A947" t="s">
        <v>4164</v>
      </c>
      <c r="B947" t="s">
        <v>2975</v>
      </c>
      <c r="C947" t="s">
        <v>4137</v>
      </c>
      <c r="D947" t="s">
        <v>4010</v>
      </c>
      <c r="E947" t="s">
        <v>7</v>
      </c>
      <c r="F947" t="s">
        <v>208</v>
      </c>
      <c r="G947" t="s">
        <v>3</v>
      </c>
      <c r="H947" t="s">
        <v>6</v>
      </c>
      <c r="I947">
        <v>50205</v>
      </c>
      <c r="J947" t="s">
        <v>12807</v>
      </c>
      <c r="K947" t="s">
        <v>209</v>
      </c>
      <c r="L947" t="s">
        <v>4010</v>
      </c>
      <c r="M947" t="s">
        <v>4137</v>
      </c>
      <c r="N947" t="s">
        <v>4137</v>
      </c>
      <c r="O947" t="s">
        <v>13535</v>
      </c>
      <c r="P947">
        <v>26560155</v>
      </c>
      <c r="Q947">
        <v>70392223</v>
      </c>
      <c r="R947" t="s">
        <v>12452</v>
      </c>
      <c r="S947">
        <v>22018174</v>
      </c>
      <c r="T947" t="s">
        <v>14530</v>
      </c>
      <c r="U947">
        <v>26855230</v>
      </c>
      <c r="V947" t="s">
        <v>32</v>
      </c>
      <c r="W947" t="s">
        <v>3999</v>
      </c>
      <c r="X947" t="s">
        <v>16960</v>
      </c>
      <c r="Y947" t="s">
        <v>4137</v>
      </c>
    </row>
    <row r="948" spans="1:25" x14ac:dyDescent="0.25">
      <c r="A948" t="s">
        <v>460</v>
      </c>
      <c r="B948" t="s">
        <v>463</v>
      </c>
      <c r="C948" t="s">
        <v>461</v>
      </c>
      <c r="D948" t="s">
        <v>47</v>
      </c>
      <c r="E948" t="s">
        <v>4</v>
      </c>
      <c r="F948" t="s">
        <v>32</v>
      </c>
      <c r="G948" t="s">
        <v>7</v>
      </c>
      <c r="H948" t="s">
        <v>6</v>
      </c>
      <c r="I948">
        <v>10605</v>
      </c>
      <c r="J948" t="s">
        <v>12654</v>
      </c>
      <c r="K948" t="s">
        <v>33</v>
      </c>
      <c r="L948" t="s">
        <v>454</v>
      </c>
      <c r="M948" t="s">
        <v>13022</v>
      </c>
      <c r="N948" t="s">
        <v>462</v>
      </c>
      <c r="O948" t="s">
        <v>13535</v>
      </c>
      <c r="P948">
        <v>25401044</v>
      </c>
      <c r="Q948">
        <v>25402226</v>
      </c>
      <c r="R948" t="s">
        <v>14674</v>
      </c>
      <c r="S948">
        <v>83854027</v>
      </c>
      <c r="T948" t="s">
        <v>13725</v>
      </c>
      <c r="U948">
        <v>22301358</v>
      </c>
      <c r="V948" t="s">
        <v>32</v>
      </c>
      <c r="W948" t="s">
        <v>6447</v>
      </c>
      <c r="X948" t="s">
        <v>16961</v>
      </c>
      <c r="Y948" t="s">
        <v>461</v>
      </c>
    </row>
    <row r="949" spans="1:25" x14ac:dyDescent="0.25">
      <c r="A949" t="s">
        <v>3466</v>
      </c>
      <c r="B949" t="s">
        <v>2980</v>
      </c>
      <c r="C949" t="s">
        <v>3467</v>
      </c>
      <c r="D949" t="s">
        <v>3398</v>
      </c>
      <c r="E949" t="s">
        <v>4</v>
      </c>
      <c r="F949" t="s">
        <v>64</v>
      </c>
      <c r="G949" t="s">
        <v>6</v>
      </c>
      <c r="H949" t="s">
        <v>7</v>
      </c>
      <c r="I949">
        <v>30506</v>
      </c>
      <c r="J949" t="s">
        <v>11578</v>
      </c>
      <c r="K949" t="s">
        <v>214</v>
      </c>
      <c r="L949" t="s">
        <v>3398</v>
      </c>
      <c r="M949" t="s">
        <v>1157</v>
      </c>
      <c r="N949" t="s">
        <v>10732</v>
      </c>
      <c r="O949" t="s">
        <v>13535</v>
      </c>
      <c r="P949">
        <v>25381437</v>
      </c>
      <c r="Q949">
        <v>89936000</v>
      </c>
      <c r="R949" t="s">
        <v>11830</v>
      </c>
      <c r="S949">
        <v>89916000</v>
      </c>
      <c r="T949" t="s">
        <v>14506</v>
      </c>
      <c r="U949">
        <v>25567876</v>
      </c>
      <c r="V949" t="s">
        <v>32</v>
      </c>
      <c r="W949" t="s">
        <v>2945</v>
      </c>
      <c r="X949" t="s">
        <v>16962</v>
      </c>
      <c r="Y949" t="s">
        <v>3467</v>
      </c>
    </row>
    <row r="950" spans="1:25" x14ac:dyDescent="0.25">
      <c r="A950" t="s">
        <v>3480</v>
      </c>
      <c r="B950" t="s">
        <v>2984</v>
      </c>
      <c r="C950" t="s">
        <v>3481</v>
      </c>
      <c r="D950" t="s">
        <v>3398</v>
      </c>
      <c r="E950" t="s">
        <v>4</v>
      </c>
      <c r="F950" t="s">
        <v>64</v>
      </c>
      <c r="G950" t="s">
        <v>6</v>
      </c>
      <c r="H950" t="s">
        <v>3</v>
      </c>
      <c r="I950">
        <v>30502</v>
      </c>
      <c r="J950" t="s">
        <v>11450</v>
      </c>
      <c r="K950" t="s">
        <v>214</v>
      </c>
      <c r="L950" t="s">
        <v>3398</v>
      </c>
      <c r="M950" t="s">
        <v>1471</v>
      </c>
      <c r="N950" t="s">
        <v>3481</v>
      </c>
      <c r="O950" t="s">
        <v>13535</v>
      </c>
      <c r="P950">
        <v>25315115</v>
      </c>
      <c r="Q950" t="s">
        <v>15386</v>
      </c>
      <c r="R950" t="s">
        <v>7449</v>
      </c>
      <c r="S950">
        <v>88554117</v>
      </c>
      <c r="T950" t="s">
        <v>14506</v>
      </c>
      <c r="U950">
        <v>25311024</v>
      </c>
      <c r="V950" t="s">
        <v>32</v>
      </c>
      <c r="W950" t="s">
        <v>3310</v>
      </c>
      <c r="X950" t="s">
        <v>16963</v>
      </c>
      <c r="Y950" t="s">
        <v>3481</v>
      </c>
    </row>
    <row r="951" spans="1:25" x14ac:dyDescent="0.25">
      <c r="A951" t="s">
        <v>418</v>
      </c>
      <c r="B951" t="s">
        <v>420</v>
      </c>
      <c r="C951" t="s">
        <v>419</v>
      </c>
      <c r="D951" t="s">
        <v>47</v>
      </c>
      <c r="E951" t="s">
        <v>5</v>
      </c>
      <c r="F951" t="s">
        <v>64</v>
      </c>
      <c r="G951" t="s">
        <v>2</v>
      </c>
      <c r="H951" t="s">
        <v>8</v>
      </c>
      <c r="I951">
        <v>30107</v>
      </c>
      <c r="J951" t="s">
        <v>11565</v>
      </c>
      <c r="K951" t="s">
        <v>214</v>
      </c>
      <c r="L951" t="s">
        <v>214</v>
      </c>
      <c r="M951" t="s">
        <v>403</v>
      </c>
      <c r="N951" t="s">
        <v>10733</v>
      </c>
      <c r="O951" t="s">
        <v>13535</v>
      </c>
      <c r="P951">
        <v>25480255</v>
      </c>
      <c r="Q951" t="s">
        <v>15386</v>
      </c>
      <c r="R951" t="s">
        <v>10734</v>
      </c>
      <c r="S951">
        <v>83877555</v>
      </c>
      <c r="T951" t="s">
        <v>15403</v>
      </c>
      <c r="U951">
        <v>71210311</v>
      </c>
      <c r="V951" t="s">
        <v>32</v>
      </c>
      <c r="W951" t="s">
        <v>341</v>
      </c>
      <c r="X951" t="s">
        <v>16964</v>
      </c>
      <c r="Y951" t="s">
        <v>419</v>
      </c>
    </row>
    <row r="952" spans="1:25" x14ac:dyDescent="0.25">
      <c r="A952" t="s">
        <v>3486</v>
      </c>
      <c r="B952" t="s">
        <v>1046</v>
      </c>
      <c r="C952" t="s">
        <v>1452</v>
      </c>
      <c r="D952" t="s">
        <v>3398</v>
      </c>
      <c r="E952" t="s">
        <v>4</v>
      </c>
      <c r="F952" t="s">
        <v>64</v>
      </c>
      <c r="G952" t="s">
        <v>6</v>
      </c>
      <c r="H952" t="s">
        <v>3</v>
      </c>
      <c r="I952">
        <v>30502</v>
      </c>
      <c r="J952" t="s">
        <v>11450</v>
      </c>
      <c r="K952" t="s">
        <v>214</v>
      </c>
      <c r="L952" t="s">
        <v>3398</v>
      </c>
      <c r="M952" t="s">
        <v>1471</v>
      </c>
      <c r="N952" t="s">
        <v>1452</v>
      </c>
      <c r="O952" t="s">
        <v>13535</v>
      </c>
      <c r="P952">
        <v>86332186</v>
      </c>
      <c r="Q952" t="s">
        <v>15386</v>
      </c>
      <c r="R952" t="s">
        <v>13834</v>
      </c>
      <c r="S952">
        <v>86332186</v>
      </c>
      <c r="T952" t="s">
        <v>14506</v>
      </c>
      <c r="U952">
        <v>25311024</v>
      </c>
      <c r="V952" t="s">
        <v>32</v>
      </c>
      <c r="W952" t="s">
        <v>3316</v>
      </c>
      <c r="X952" t="s">
        <v>16965</v>
      </c>
      <c r="Y952" t="s">
        <v>1452</v>
      </c>
    </row>
    <row r="953" spans="1:25" x14ac:dyDescent="0.25">
      <c r="A953" t="s">
        <v>3487</v>
      </c>
      <c r="B953" t="s">
        <v>6265</v>
      </c>
      <c r="C953" t="s">
        <v>3488</v>
      </c>
      <c r="D953" t="s">
        <v>3398</v>
      </c>
      <c r="E953" t="s">
        <v>4</v>
      </c>
      <c r="F953" t="s">
        <v>64</v>
      </c>
      <c r="G953" t="s">
        <v>6</v>
      </c>
      <c r="H953" t="s">
        <v>7</v>
      </c>
      <c r="I953">
        <v>30506</v>
      </c>
      <c r="J953" t="s">
        <v>11578</v>
      </c>
      <c r="K953" t="s">
        <v>214</v>
      </c>
      <c r="L953" t="s">
        <v>3398</v>
      </c>
      <c r="M953" t="s">
        <v>1157</v>
      </c>
      <c r="N953" t="s">
        <v>1157</v>
      </c>
      <c r="O953" t="s">
        <v>13535</v>
      </c>
      <c r="P953">
        <v>25381912</v>
      </c>
      <c r="Q953">
        <v>25381473</v>
      </c>
      <c r="R953" t="s">
        <v>3489</v>
      </c>
      <c r="S953">
        <v>72502805</v>
      </c>
      <c r="T953" t="s">
        <v>14506</v>
      </c>
      <c r="U953">
        <v>25311024</v>
      </c>
      <c r="V953" t="s">
        <v>32</v>
      </c>
      <c r="W953" t="s">
        <v>3331</v>
      </c>
      <c r="X953" t="s">
        <v>16966</v>
      </c>
      <c r="Y953" t="s">
        <v>3488</v>
      </c>
    </row>
    <row r="954" spans="1:25" x14ac:dyDescent="0.25">
      <c r="A954" t="s">
        <v>8018</v>
      </c>
      <c r="B954" t="s">
        <v>1100</v>
      </c>
      <c r="C954" t="s">
        <v>966</v>
      </c>
      <c r="D954" t="s">
        <v>3398</v>
      </c>
      <c r="E954" t="s">
        <v>4</v>
      </c>
      <c r="F954" t="s">
        <v>64</v>
      </c>
      <c r="G954" t="s">
        <v>6</v>
      </c>
      <c r="H954" t="s">
        <v>12</v>
      </c>
      <c r="I954">
        <v>30510</v>
      </c>
      <c r="J954" t="s">
        <v>11582</v>
      </c>
      <c r="K954" t="s">
        <v>214</v>
      </c>
      <c r="L954" t="s">
        <v>3398</v>
      </c>
      <c r="M954" t="s">
        <v>10737</v>
      </c>
      <c r="N954" t="s">
        <v>966</v>
      </c>
      <c r="O954" t="s">
        <v>13535</v>
      </c>
      <c r="P954">
        <v>25541460</v>
      </c>
      <c r="Q954" t="s">
        <v>15386</v>
      </c>
      <c r="R954" t="s">
        <v>13835</v>
      </c>
      <c r="S954">
        <v>85183971</v>
      </c>
      <c r="T954" t="s">
        <v>14506</v>
      </c>
      <c r="U954">
        <v>25311024</v>
      </c>
      <c r="V954" t="s">
        <v>32</v>
      </c>
      <c r="W954" t="s">
        <v>6845</v>
      </c>
      <c r="X954" t="s">
        <v>16967</v>
      </c>
      <c r="Y954" t="s">
        <v>966</v>
      </c>
    </row>
    <row r="955" spans="1:25" x14ac:dyDescent="0.25">
      <c r="A955" t="s">
        <v>9586</v>
      </c>
      <c r="B955" t="s">
        <v>9587</v>
      </c>
      <c r="C955" t="s">
        <v>598</v>
      </c>
      <c r="D955" t="s">
        <v>3398</v>
      </c>
      <c r="E955" t="s">
        <v>4</v>
      </c>
      <c r="F955" t="s">
        <v>64</v>
      </c>
      <c r="G955" t="s">
        <v>6</v>
      </c>
      <c r="H955" t="s">
        <v>3</v>
      </c>
      <c r="I955">
        <v>30502</v>
      </c>
      <c r="J955" t="s">
        <v>11450</v>
      </c>
      <c r="K955" t="s">
        <v>214</v>
      </c>
      <c r="L955" t="s">
        <v>3398</v>
      </c>
      <c r="M955" t="s">
        <v>1471</v>
      </c>
      <c r="N955" t="s">
        <v>598</v>
      </c>
      <c r="O955" t="s">
        <v>13535</v>
      </c>
      <c r="P955">
        <v>25311815</v>
      </c>
      <c r="Q955">
        <v>88705615</v>
      </c>
      <c r="R955" t="s">
        <v>12344</v>
      </c>
      <c r="S955">
        <v>25311815</v>
      </c>
      <c r="T955" t="s">
        <v>14506</v>
      </c>
      <c r="U955">
        <v>25311024</v>
      </c>
      <c r="V955" t="s">
        <v>32</v>
      </c>
      <c r="W955" t="s">
        <v>2446</v>
      </c>
      <c r="X955" t="s">
        <v>16968</v>
      </c>
      <c r="Y955" t="s">
        <v>598</v>
      </c>
    </row>
    <row r="956" spans="1:25" x14ac:dyDescent="0.25">
      <c r="A956" t="s">
        <v>3468</v>
      </c>
      <c r="B956" t="s">
        <v>2992</v>
      </c>
      <c r="C956" t="s">
        <v>2982</v>
      </c>
      <c r="D956" t="s">
        <v>3398</v>
      </c>
      <c r="E956" t="s">
        <v>6</v>
      </c>
      <c r="F956" t="s">
        <v>64</v>
      </c>
      <c r="G956" t="s">
        <v>6</v>
      </c>
      <c r="H956" t="s">
        <v>3</v>
      </c>
      <c r="I956">
        <v>30502</v>
      </c>
      <c r="J956" t="s">
        <v>11450</v>
      </c>
      <c r="K956" t="s">
        <v>214</v>
      </c>
      <c r="L956" t="s">
        <v>3398</v>
      </c>
      <c r="M956" t="s">
        <v>1471</v>
      </c>
      <c r="N956" t="s">
        <v>2982</v>
      </c>
      <c r="O956" t="s">
        <v>13535</v>
      </c>
      <c r="P956">
        <v>25381455</v>
      </c>
      <c r="Q956" t="s">
        <v>15386</v>
      </c>
      <c r="R956" t="s">
        <v>15570</v>
      </c>
      <c r="S956">
        <v>89461767</v>
      </c>
      <c r="T956" t="s">
        <v>14504</v>
      </c>
      <c r="U956" t="s">
        <v>15462</v>
      </c>
      <c r="V956" t="s">
        <v>32</v>
      </c>
      <c r="W956" t="s">
        <v>3087</v>
      </c>
      <c r="X956" t="s">
        <v>16969</v>
      </c>
      <c r="Y956" t="s">
        <v>2982</v>
      </c>
    </row>
    <row r="957" spans="1:25" x14ac:dyDescent="0.25">
      <c r="A957" t="s">
        <v>3469</v>
      </c>
      <c r="B957" t="s">
        <v>2995</v>
      </c>
      <c r="C957" t="s">
        <v>3470</v>
      </c>
      <c r="D957" t="s">
        <v>3398</v>
      </c>
      <c r="E957" t="s">
        <v>4</v>
      </c>
      <c r="F957" t="s">
        <v>64</v>
      </c>
      <c r="G957" t="s">
        <v>6</v>
      </c>
      <c r="H957" t="s">
        <v>7</v>
      </c>
      <c r="I957">
        <v>30506</v>
      </c>
      <c r="J957" t="s">
        <v>11578</v>
      </c>
      <c r="K957" t="s">
        <v>214</v>
      </c>
      <c r="L957" t="s">
        <v>3398</v>
      </c>
      <c r="M957" t="s">
        <v>1157</v>
      </c>
      <c r="N957" t="s">
        <v>3470</v>
      </c>
      <c r="O957" t="s">
        <v>13535</v>
      </c>
      <c r="P957">
        <v>25567524</v>
      </c>
      <c r="Q957" t="s">
        <v>15386</v>
      </c>
      <c r="R957" t="s">
        <v>14675</v>
      </c>
      <c r="S957">
        <v>25567524</v>
      </c>
      <c r="T957" t="s">
        <v>14506</v>
      </c>
      <c r="U957">
        <v>25311024</v>
      </c>
      <c r="V957" t="s">
        <v>32</v>
      </c>
      <c r="W957" t="s">
        <v>3049</v>
      </c>
      <c r="X957" t="s">
        <v>16970</v>
      </c>
      <c r="Y957" t="s">
        <v>3470</v>
      </c>
    </row>
    <row r="958" spans="1:25" x14ac:dyDescent="0.25">
      <c r="A958" t="s">
        <v>5893</v>
      </c>
      <c r="B958" t="s">
        <v>1670</v>
      </c>
      <c r="C958" t="s">
        <v>5894</v>
      </c>
      <c r="D958" t="s">
        <v>3398</v>
      </c>
      <c r="E958" t="s">
        <v>4</v>
      </c>
      <c r="F958" t="s">
        <v>64</v>
      </c>
      <c r="G958" t="s">
        <v>6</v>
      </c>
      <c r="H958" t="s">
        <v>7</v>
      </c>
      <c r="I958">
        <v>30506</v>
      </c>
      <c r="J958" t="s">
        <v>11578</v>
      </c>
      <c r="K958" t="s">
        <v>214</v>
      </c>
      <c r="L958" t="s">
        <v>3398</v>
      </c>
      <c r="M958" t="s">
        <v>1157</v>
      </c>
      <c r="N958" t="s">
        <v>5894</v>
      </c>
      <c r="O958" t="s">
        <v>13535</v>
      </c>
      <c r="P958">
        <v>25381324</v>
      </c>
      <c r="Q958" t="s">
        <v>15386</v>
      </c>
      <c r="R958" t="s">
        <v>14676</v>
      </c>
      <c r="S958">
        <v>84148242</v>
      </c>
      <c r="T958" t="s">
        <v>14506</v>
      </c>
      <c r="U958">
        <v>25311024</v>
      </c>
      <c r="V958" t="s">
        <v>32</v>
      </c>
      <c r="W958" t="s">
        <v>6846</v>
      </c>
      <c r="X958" t="s">
        <v>16971</v>
      </c>
      <c r="Y958" t="s">
        <v>5894</v>
      </c>
    </row>
    <row r="959" spans="1:25" x14ac:dyDescent="0.25">
      <c r="A959" t="s">
        <v>3502</v>
      </c>
      <c r="B959" t="s">
        <v>2996</v>
      </c>
      <c r="C959" t="s">
        <v>316</v>
      </c>
      <c r="D959" t="s">
        <v>3398</v>
      </c>
      <c r="E959" t="s">
        <v>5</v>
      </c>
      <c r="F959" t="s">
        <v>64</v>
      </c>
      <c r="G959" t="s">
        <v>6</v>
      </c>
      <c r="H959" t="s">
        <v>5</v>
      </c>
      <c r="I959">
        <v>30504</v>
      </c>
      <c r="J959" t="s">
        <v>11556</v>
      </c>
      <c r="K959" t="s">
        <v>214</v>
      </c>
      <c r="L959" t="s">
        <v>3398</v>
      </c>
      <c r="M959" t="s">
        <v>207</v>
      </c>
      <c r="N959" t="s">
        <v>316</v>
      </c>
      <c r="O959" t="s">
        <v>13535</v>
      </c>
      <c r="P959">
        <v>25386049</v>
      </c>
      <c r="Q959" t="s">
        <v>15386</v>
      </c>
      <c r="R959" t="s">
        <v>11174</v>
      </c>
      <c r="S959">
        <v>25386049</v>
      </c>
      <c r="T959" t="s">
        <v>14507</v>
      </c>
      <c r="U959">
        <v>25567876</v>
      </c>
      <c r="V959" t="s">
        <v>32</v>
      </c>
      <c r="W959" t="s">
        <v>3501</v>
      </c>
      <c r="X959" t="s">
        <v>16972</v>
      </c>
      <c r="Y959" t="s">
        <v>316</v>
      </c>
    </row>
    <row r="960" spans="1:25" x14ac:dyDescent="0.25">
      <c r="A960" t="s">
        <v>3541</v>
      </c>
      <c r="B960" t="s">
        <v>1694</v>
      </c>
      <c r="C960" t="s">
        <v>1238</v>
      </c>
      <c r="D960" t="s">
        <v>3398</v>
      </c>
      <c r="E960" t="s">
        <v>4</v>
      </c>
      <c r="F960" t="s">
        <v>64</v>
      </c>
      <c r="G960" t="s">
        <v>6</v>
      </c>
      <c r="H960" t="s">
        <v>12</v>
      </c>
      <c r="I960">
        <v>30510</v>
      </c>
      <c r="J960" t="s">
        <v>11582</v>
      </c>
      <c r="K960" t="s">
        <v>214</v>
      </c>
      <c r="L960" t="s">
        <v>3398</v>
      </c>
      <c r="M960" t="s">
        <v>10737</v>
      </c>
      <c r="N960" t="s">
        <v>10737</v>
      </c>
      <c r="O960" t="s">
        <v>13535</v>
      </c>
      <c r="P960">
        <v>25541463</v>
      </c>
      <c r="Q960" t="s">
        <v>15386</v>
      </c>
      <c r="R960" t="s">
        <v>3471</v>
      </c>
      <c r="S960">
        <v>25541463</v>
      </c>
      <c r="T960" t="s">
        <v>14506</v>
      </c>
      <c r="U960">
        <v>25311024</v>
      </c>
      <c r="V960" t="s">
        <v>32</v>
      </c>
      <c r="W960" t="s">
        <v>3540</v>
      </c>
      <c r="X960" t="s">
        <v>16973</v>
      </c>
      <c r="Y960" t="s">
        <v>1238</v>
      </c>
    </row>
    <row r="961" spans="1:25" x14ac:dyDescent="0.25">
      <c r="A961" t="s">
        <v>624</v>
      </c>
      <c r="B961" t="s">
        <v>625</v>
      </c>
      <c r="C961" t="s">
        <v>14677</v>
      </c>
      <c r="D961" t="s">
        <v>47</v>
      </c>
      <c r="E961" t="s">
        <v>6</v>
      </c>
      <c r="F961" t="s">
        <v>32</v>
      </c>
      <c r="G961" t="s">
        <v>16</v>
      </c>
      <c r="H961" t="s">
        <v>4</v>
      </c>
      <c r="I961">
        <v>11203</v>
      </c>
      <c r="J961" t="s">
        <v>12696</v>
      </c>
      <c r="K961" t="s">
        <v>33</v>
      </c>
      <c r="L961" t="s">
        <v>12867</v>
      </c>
      <c r="M961" t="s">
        <v>10485</v>
      </c>
      <c r="N961" t="s">
        <v>10738</v>
      </c>
      <c r="O961" t="s">
        <v>13535</v>
      </c>
      <c r="P961">
        <v>24100409</v>
      </c>
      <c r="Q961">
        <v>24100541</v>
      </c>
      <c r="R961" t="s">
        <v>11052</v>
      </c>
      <c r="S961">
        <v>24100409</v>
      </c>
      <c r="T961" t="s">
        <v>14417</v>
      </c>
      <c r="U961">
        <v>24107397</v>
      </c>
      <c r="V961" t="s">
        <v>32</v>
      </c>
      <c r="W961" t="s">
        <v>322</v>
      </c>
      <c r="X961" t="s">
        <v>16974</v>
      </c>
      <c r="Y961" t="s">
        <v>14677</v>
      </c>
    </row>
    <row r="962" spans="1:25" x14ac:dyDescent="0.25">
      <c r="A962" t="s">
        <v>3492</v>
      </c>
      <c r="B962" t="s">
        <v>3002</v>
      </c>
      <c r="C962" t="s">
        <v>3493</v>
      </c>
      <c r="D962" t="s">
        <v>3398</v>
      </c>
      <c r="E962" t="s">
        <v>10</v>
      </c>
      <c r="F962" t="s">
        <v>64</v>
      </c>
      <c r="G962" t="s">
        <v>6</v>
      </c>
      <c r="H962" t="s">
        <v>6</v>
      </c>
      <c r="I962">
        <v>30505</v>
      </c>
      <c r="J962" t="s">
        <v>11577</v>
      </c>
      <c r="K962" t="s">
        <v>214</v>
      </c>
      <c r="L962" t="s">
        <v>3398</v>
      </c>
      <c r="M962" t="s">
        <v>496</v>
      </c>
      <c r="N962" t="s">
        <v>10739</v>
      </c>
      <c r="O962" t="s">
        <v>13535</v>
      </c>
      <c r="P962">
        <v>86940173</v>
      </c>
      <c r="Q962" t="s">
        <v>15386</v>
      </c>
      <c r="R962" t="s">
        <v>7918</v>
      </c>
      <c r="S962">
        <v>85560827</v>
      </c>
      <c r="T962" t="s">
        <v>14188</v>
      </c>
      <c r="U962">
        <v>25567876</v>
      </c>
      <c r="V962" t="s">
        <v>32</v>
      </c>
      <c r="W962" t="s">
        <v>3404</v>
      </c>
      <c r="X962" t="s">
        <v>16975</v>
      </c>
      <c r="Y962" t="s">
        <v>3493</v>
      </c>
    </row>
    <row r="963" spans="1:25" x14ac:dyDescent="0.25">
      <c r="A963" t="s">
        <v>3520</v>
      </c>
      <c r="B963" t="s">
        <v>3007</v>
      </c>
      <c r="C963" t="s">
        <v>3521</v>
      </c>
      <c r="D963" t="s">
        <v>3398</v>
      </c>
      <c r="E963" t="s">
        <v>5</v>
      </c>
      <c r="F963" t="s">
        <v>64</v>
      </c>
      <c r="G963" t="s">
        <v>6</v>
      </c>
      <c r="H963" t="s">
        <v>11</v>
      </c>
      <c r="I963">
        <v>30509</v>
      </c>
      <c r="J963" t="s">
        <v>11581</v>
      </c>
      <c r="K963" t="s">
        <v>214</v>
      </c>
      <c r="L963" t="s">
        <v>3398</v>
      </c>
      <c r="M963" t="s">
        <v>1089</v>
      </c>
      <c r="N963" t="s">
        <v>3521</v>
      </c>
      <c r="O963" t="s">
        <v>13535</v>
      </c>
      <c r="P963">
        <v>25568586</v>
      </c>
      <c r="Q963">
        <v>83937641</v>
      </c>
      <c r="R963" t="s">
        <v>13754</v>
      </c>
      <c r="S963">
        <v>25575878</v>
      </c>
      <c r="T963" t="s">
        <v>14507</v>
      </c>
      <c r="U963">
        <v>25567876</v>
      </c>
      <c r="V963" t="s">
        <v>32</v>
      </c>
      <c r="W963" t="s">
        <v>443</v>
      </c>
      <c r="X963" t="s">
        <v>16976</v>
      </c>
      <c r="Y963" t="s">
        <v>3521</v>
      </c>
    </row>
    <row r="964" spans="1:25" x14ac:dyDescent="0.25">
      <c r="A964" t="s">
        <v>3504</v>
      </c>
      <c r="B964" t="s">
        <v>3009</v>
      </c>
      <c r="C964" t="s">
        <v>1876</v>
      </c>
      <c r="D964" t="s">
        <v>3398</v>
      </c>
      <c r="E964" t="s">
        <v>5</v>
      </c>
      <c r="F964" t="s">
        <v>64</v>
      </c>
      <c r="G964" t="s">
        <v>6</v>
      </c>
      <c r="H964" t="s">
        <v>5</v>
      </c>
      <c r="I964">
        <v>30504</v>
      </c>
      <c r="J964" t="s">
        <v>11556</v>
      </c>
      <c r="K964" t="s">
        <v>214</v>
      </c>
      <c r="L964" t="s">
        <v>3398</v>
      </c>
      <c r="M964" t="s">
        <v>207</v>
      </c>
      <c r="N964" t="s">
        <v>221</v>
      </c>
      <c r="O964" t="s">
        <v>13535</v>
      </c>
      <c r="P964">
        <v>25565798</v>
      </c>
      <c r="Q964">
        <v>89971567</v>
      </c>
      <c r="R964" t="s">
        <v>14678</v>
      </c>
      <c r="S964">
        <v>89971567</v>
      </c>
      <c r="T964" t="s">
        <v>14507</v>
      </c>
      <c r="U964">
        <v>25570767</v>
      </c>
      <c r="V964" t="s">
        <v>32</v>
      </c>
      <c r="W964" t="s">
        <v>2770</v>
      </c>
      <c r="X964" t="s">
        <v>16977</v>
      </c>
      <c r="Y964" t="s">
        <v>1876</v>
      </c>
    </row>
    <row r="965" spans="1:25" x14ac:dyDescent="0.25">
      <c r="A965" t="s">
        <v>656</v>
      </c>
      <c r="B965" t="s">
        <v>658</v>
      </c>
      <c r="C965" t="s">
        <v>657</v>
      </c>
      <c r="D965" t="s">
        <v>47</v>
      </c>
      <c r="E965" t="s">
        <v>6</v>
      </c>
      <c r="F965" t="s">
        <v>32</v>
      </c>
      <c r="G965" t="s">
        <v>16</v>
      </c>
      <c r="H965" t="s">
        <v>2</v>
      </c>
      <c r="I965">
        <v>11201</v>
      </c>
      <c r="J965" t="s">
        <v>12683</v>
      </c>
      <c r="K965" t="s">
        <v>33</v>
      </c>
      <c r="L965" t="s">
        <v>12867</v>
      </c>
      <c r="M965" t="s">
        <v>10264</v>
      </c>
      <c r="N965" t="s">
        <v>657</v>
      </c>
      <c r="O965" t="s">
        <v>13535</v>
      </c>
      <c r="P965">
        <v>24100746</v>
      </c>
      <c r="Q965" t="s">
        <v>15386</v>
      </c>
      <c r="R965" t="s">
        <v>14679</v>
      </c>
      <c r="S965">
        <v>24100746</v>
      </c>
      <c r="T965" t="s">
        <v>14417</v>
      </c>
      <c r="U965">
        <v>24107397</v>
      </c>
      <c r="V965" t="s">
        <v>32</v>
      </c>
      <c r="W965" t="s">
        <v>6450</v>
      </c>
      <c r="X965" t="s">
        <v>16978</v>
      </c>
      <c r="Y965" t="s">
        <v>657</v>
      </c>
    </row>
    <row r="966" spans="1:25" x14ac:dyDescent="0.25">
      <c r="A966" t="s">
        <v>694</v>
      </c>
      <c r="B966" t="s">
        <v>695</v>
      </c>
      <c r="C966" t="s">
        <v>678</v>
      </c>
      <c r="D966" t="s">
        <v>47</v>
      </c>
      <c r="E966" t="s">
        <v>7</v>
      </c>
      <c r="F966" t="s">
        <v>32</v>
      </c>
      <c r="G966" t="s">
        <v>16</v>
      </c>
      <c r="H966" t="s">
        <v>6</v>
      </c>
      <c r="I966">
        <v>11205</v>
      </c>
      <c r="J966" t="s">
        <v>12699</v>
      </c>
      <c r="K966" t="s">
        <v>33</v>
      </c>
      <c r="L966" t="s">
        <v>12867</v>
      </c>
      <c r="M966" t="s">
        <v>678</v>
      </c>
      <c r="N966" t="s">
        <v>678</v>
      </c>
      <c r="O966" t="s">
        <v>13535</v>
      </c>
      <c r="P966">
        <v>25444546</v>
      </c>
      <c r="Q966">
        <v>25444546</v>
      </c>
      <c r="R966" t="s">
        <v>11185</v>
      </c>
      <c r="S966">
        <v>86515927</v>
      </c>
      <c r="T966" t="s">
        <v>7708</v>
      </c>
      <c r="U966">
        <v>24104951</v>
      </c>
      <c r="V966" t="s">
        <v>32</v>
      </c>
      <c r="W966" t="s">
        <v>693</v>
      </c>
      <c r="X966" t="s">
        <v>16979</v>
      </c>
      <c r="Y966" t="s">
        <v>678</v>
      </c>
    </row>
    <row r="967" spans="1:25" x14ac:dyDescent="0.25">
      <c r="A967" t="s">
        <v>4723</v>
      </c>
      <c r="B967" t="s">
        <v>3014</v>
      </c>
      <c r="C967" t="s">
        <v>4724</v>
      </c>
      <c r="D967" t="s">
        <v>1235</v>
      </c>
      <c r="E967" t="s">
        <v>7</v>
      </c>
      <c r="F967" t="s">
        <v>124</v>
      </c>
      <c r="G967" t="s">
        <v>7</v>
      </c>
      <c r="H967" t="s">
        <v>2</v>
      </c>
      <c r="I967">
        <v>60601</v>
      </c>
      <c r="J967" t="s">
        <v>15488</v>
      </c>
      <c r="K967" t="s">
        <v>125</v>
      </c>
      <c r="L967" t="s">
        <v>12841</v>
      </c>
      <c r="M967" t="s">
        <v>12841</v>
      </c>
      <c r="N967" t="s">
        <v>4724</v>
      </c>
      <c r="O967" t="s">
        <v>13535</v>
      </c>
      <c r="P967">
        <v>27770938</v>
      </c>
      <c r="Q967" t="s">
        <v>15386</v>
      </c>
      <c r="R967" t="s">
        <v>14680</v>
      </c>
      <c r="S967">
        <v>61366975</v>
      </c>
      <c r="T967" t="s">
        <v>6537</v>
      </c>
      <c r="U967">
        <v>27770062</v>
      </c>
      <c r="V967" t="s">
        <v>32</v>
      </c>
      <c r="W967" t="s">
        <v>6847</v>
      </c>
      <c r="X967" t="s">
        <v>16980</v>
      </c>
      <c r="Y967" t="s">
        <v>4724</v>
      </c>
    </row>
    <row r="968" spans="1:25" x14ac:dyDescent="0.25">
      <c r="A968" t="s">
        <v>1226</v>
      </c>
      <c r="B968" t="s">
        <v>1227</v>
      </c>
      <c r="C968" t="s">
        <v>9054</v>
      </c>
      <c r="D968" t="s">
        <v>78</v>
      </c>
      <c r="E968" t="s">
        <v>2</v>
      </c>
      <c r="F968" t="s">
        <v>35</v>
      </c>
      <c r="G968" t="s">
        <v>3</v>
      </c>
      <c r="H968" t="s">
        <v>8</v>
      </c>
      <c r="I968">
        <v>20207</v>
      </c>
      <c r="J968" t="s">
        <v>12754</v>
      </c>
      <c r="K968" t="s">
        <v>79</v>
      </c>
      <c r="L968" t="s">
        <v>80</v>
      </c>
      <c r="M968" t="s">
        <v>239</v>
      </c>
      <c r="N968" t="s">
        <v>10741</v>
      </c>
      <c r="O968" t="s">
        <v>13535</v>
      </c>
      <c r="P968">
        <v>24471046</v>
      </c>
      <c r="Q968" t="s">
        <v>15386</v>
      </c>
      <c r="R968" t="s">
        <v>8660</v>
      </c>
      <c r="S968">
        <v>88807689</v>
      </c>
      <c r="T968" t="s">
        <v>14460</v>
      </c>
      <c r="U968">
        <v>24456978</v>
      </c>
      <c r="V968" t="s">
        <v>32</v>
      </c>
      <c r="W968" t="s">
        <v>1225</v>
      </c>
      <c r="X968" t="s">
        <v>16981</v>
      </c>
      <c r="Y968" t="s">
        <v>9054</v>
      </c>
    </row>
    <row r="969" spans="1:25" x14ac:dyDescent="0.25">
      <c r="A969" t="s">
        <v>2163</v>
      </c>
      <c r="B969" t="s">
        <v>2165</v>
      </c>
      <c r="C969" t="s">
        <v>2164</v>
      </c>
      <c r="D969" t="s">
        <v>78</v>
      </c>
      <c r="E969" t="s">
        <v>2</v>
      </c>
      <c r="F969" t="s">
        <v>35</v>
      </c>
      <c r="G969" t="s">
        <v>3</v>
      </c>
      <c r="H969" t="s">
        <v>7</v>
      </c>
      <c r="I969">
        <v>20206</v>
      </c>
      <c r="J969" t="s">
        <v>12753</v>
      </c>
      <c r="K969" t="s">
        <v>79</v>
      </c>
      <c r="L969" t="s">
        <v>80</v>
      </c>
      <c r="M969" t="s">
        <v>143</v>
      </c>
      <c r="N969" t="s">
        <v>143</v>
      </c>
      <c r="O969" t="s">
        <v>13535</v>
      </c>
      <c r="P969">
        <v>24470171</v>
      </c>
      <c r="Q969">
        <v>24470171</v>
      </c>
      <c r="R969" t="s">
        <v>11201</v>
      </c>
      <c r="S969">
        <v>24470171</v>
      </c>
      <c r="T969" t="s">
        <v>14460</v>
      </c>
      <c r="U969">
        <v>24456978</v>
      </c>
      <c r="V969" t="s">
        <v>32</v>
      </c>
      <c r="W969" t="s">
        <v>2162</v>
      </c>
      <c r="X969" t="s">
        <v>16982</v>
      </c>
      <c r="Y969" t="s">
        <v>2164</v>
      </c>
    </row>
    <row r="970" spans="1:25" x14ac:dyDescent="0.25">
      <c r="A970" t="s">
        <v>2178</v>
      </c>
      <c r="B970" t="s">
        <v>36</v>
      </c>
      <c r="C970" t="s">
        <v>9055</v>
      </c>
      <c r="D970" t="s">
        <v>78</v>
      </c>
      <c r="E970" t="s">
        <v>2</v>
      </c>
      <c r="F970" t="s">
        <v>35</v>
      </c>
      <c r="G970" t="s">
        <v>3</v>
      </c>
      <c r="H970" t="s">
        <v>7</v>
      </c>
      <c r="I970">
        <v>20206</v>
      </c>
      <c r="J970" t="s">
        <v>12753</v>
      </c>
      <c r="K970" t="s">
        <v>79</v>
      </c>
      <c r="L970" t="s">
        <v>80</v>
      </c>
      <c r="M970" t="s">
        <v>143</v>
      </c>
      <c r="N970" t="s">
        <v>10742</v>
      </c>
      <c r="O970" t="s">
        <v>13535</v>
      </c>
      <c r="P970">
        <v>24473694</v>
      </c>
      <c r="Q970">
        <v>24473694</v>
      </c>
      <c r="R970" t="s">
        <v>2179</v>
      </c>
      <c r="S970" t="s">
        <v>15386</v>
      </c>
      <c r="T970" t="s">
        <v>14460</v>
      </c>
      <c r="U970">
        <v>24456978</v>
      </c>
      <c r="V970" t="s">
        <v>32</v>
      </c>
      <c r="W970" t="s">
        <v>875</v>
      </c>
      <c r="X970" t="s">
        <v>16983</v>
      </c>
      <c r="Y970" t="s">
        <v>9055</v>
      </c>
    </row>
    <row r="971" spans="1:25" x14ac:dyDescent="0.25">
      <c r="A971" t="s">
        <v>2215</v>
      </c>
      <c r="B971" t="s">
        <v>2216</v>
      </c>
      <c r="C971" t="s">
        <v>9056</v>
      </c>
      <c r="D971" t="s">
        <v>78</v>
      </c>
      <c r="E971" t="s">
        <v>11</v>
      </c>
      <c r="F971" t="s">
        <v>35</v>
      </c>
      <c r="G971" t="s">
        <v>3</v>
      </c>
      <c r="H971" t="s">
        <v>198</v>
      </c>
      <c r="I971">
        <v>20214</v>
      </c>
      <c r="J971" t="s">
        <v>12762</v>
      </c>
      <c r="K971" t="s">
        <v>79</v>
      </c>
      <c r="L971" t="s">
        <v>80</v>
      </c>
      <c r="M971" t="s">
        <v>1248</v>
      </c>
      <c r="N971" t="s">
        <v>10743</v>
      </c>
      <c r="O971" t="s">
        <v>13535</v>
      </c>
      <c r="P971">
        <v>24751893</v>
      </c>
      <c r="Q971">
        <v>24751893</v>
      </c>
      <c r="R971" t="s">
        <v>15571</v>
      </c>
      <c r="S971">
        <v>24751893</v>
      </c>
      <c r="T971" t="s">
        <v>14477</v>
      </c>
      <c r="U971">
        <v>24680376</v>
      </c>
      <c r="V971" t="s">
        <v>32</v>
      </c>
      <c r="W971" t="s">
        <v>2214</v>
      </c>
      <c r="X971" t="s">
        <v>16984</v>
      </c>
      <c r="Y971" t="s">
        <v>9056</v>
      </c>
    </row>
    <row r="972" spans="1:25" x14ac:dyDescent="0.25">
      <c r="A972" t="s">
        <v>2219</v>
      </c>
      <c r="B972" t="s">
        <v>349</v>
      </c>
      <c r="C972" t="s">
        <v>2220</v>
      </c>
      <c r="D972" t="s">
        <v>78</v>
      </c>
      <c r="E972" t="s">
        <v>3</v>
      </c>
      <c r="F972" t="s">
        <v>35</v>
      </c>
      <c r="G972" t="s">
        <v>3</v>
      </c>
      <c r="H972" t="s">
        <v>15</v>
      </c>
      <c r="I972">
        <v>20211</v>
      </c>
      <c r="J972" t="s">
        <v>12759</v>
      </c>
      <c r="K972" t="s">
        <v>79</v>
      </c>
      <c r="L972" t="s">
        <v>80</v>
      </c>
      <c r="M972" t="s">
        <v>216</v>
      </c>
      <c r="N972" t="s">
        <v>10744</v>
      </c>
      <c r="O972" t="s">
        <v>13535</v>
      </c>
      <c r="P972">
        <v>24459538</v>
      </c>
      <c r="Q972" t="s">
        <v>15386</v>
      </c>
      <c r="R972" t="s">
        <v>9226</v>
      </c>
      <c r="S972">
        <v>24459538</v>
      </c>
      <c r="T972" t="s">
        <v>14463</v>
      </c>
      <c r="U972">
        <v>24456861</v>
      </c>
      <c r="V972" t="s">
        <v>32</v>
      </c>
      <c r="W972" t="s">
        <v>1078</v>
      </c>
      <c r="X972" t="s">
        <v>16985</v>
      </c>
      <c r="Y972" t="s">
        <v>2220</v>
      </c>
    </row>
    <row r="973" spans="1:25" x14ac:dyDescent="0.25">
      <c r="A973" t="s">
        <v>2196</v>
      </c>
      <c r="B973" t="s">
        <v>326</v>
      </c>
      <c r="C973" t="s">
        <v>2197</v>
      </c>
      <c r="D973" t="s">
        <v>78</v>
      </c>
      <c r="E973" t="s">
        <v>3</v>
      </c>
      <c r="F973" t="s">
        <v>35</v>
      </c>
      <c r="G973" t="s">
        <v>3</v>
      </c>
      <c r="H973" t="s">
        <v>15</v>
      </c>
      <c r="I973">
        <v>20211</v>
      </c>
      <c r="J973" t="s">
        <v>12759</v>
      </c>
      <c r="K973" t="s">
        <v>79</v>
      </c>
      <c r="L973" t="s">
        <v>80</v>
      </c>
      <c r="M973" t="s">
        <v>216</v>
      </c>
      <c r="N973" t="s">
        <v>10452</v>
      </c>
      <c r="O973" t="s">
        <v>13535</v>
      </c>
      <c r="P973">
        <v>87395823</v>
      </c>
      <c r="Q973" t="s">
        <v>15386</v>
      </c>
      <c r="R973" t="s">
        <v>15572</v>
      </c>
      <c r="S973">
        <v>87395823</v>
      </c>
      <c r="T973" t="s">
        <v>14463</v>
      </c>
      <c r="U973">
        <v>24456861</v>
      </c>
      <c r="V973" t="s">
        <v>32</v>
      </c>
      <c r="W973" t="s">
        <v>2098</v>
      </c>
      <c r="X973" t="s">
        <v>16986</v>
      </c>
      <c r="Y973" t="s">
        <v>2197</v>
      </c>
    </row>
    <row r="974" spans="1:25" x14ac:dyDescent="0.25">
      <c r="A974" t="s">
        <v>2221</v>
      </c>
      <c r="B974" t="s">
        <v>2223</v>
      </c>
      <c r="C974" t="s">
        <v>2222</v>
      </c>
      <c r="D974" t="s">
        <v>78</v>
      </c>
      <c r="E974" t="s">
        <v>3</v>
      </c>
      <c r="F974" t="s">
        <v>35</v>
      </c>
      <c r="G974" t="s">
        <v>3</v>
      </c>
      <c r="H974" t="s">
        <v>5</v>
      </c>
      <c r="I974">
        <v>20204</v>
      </c>
      <c r="J974" t="s">
        <v>15498</v>
      </c>
      <c r="K974" t="s">
        <v>79</v>
      </c>
      <c r="L974" t="s">
        <v>80</v>
      </c>
      <c r="M974" t="s">
        <v>14578</v>
      </c>
      <c r="N974" t="s">
        <v>657</v>
      </c>
      <c r="O974" t="s">
        <v>13535</v>
      </c>
      <c r="P974">
        <v>24471402</v>
      </c>
      <c r="Q974">
        <v>61474712</v>
      </c>
      <c r="R974" t="s">
        <v>11815</v>
      </c>
      <c r="S974">
        <v>24471402</v>
      </c>
      <c r="T974" t="s">
        <v>14463</v>
      </c>
      <c r="U974">
        <v>24456861</v>
      </c>
      <c r="V974" t="s">
        <v>32</v>
      </c>
      <c r="W974" t="s">
        <v>6848</v>
      </c>
      <c r="X974" t="s">
        <v>16987</v>
      </c>
      <c r="Y974" t="s">
        <v>2222</v>
      </c>
    </row>
    <row r="975" spans="1:25" x14ac:dyDescent="0.25">
      <c r="A975" t="s">
        <v>5899</v>
      </c>
      <c r="B975" t="s">
        <v>304</v>
      </c>
      <c r="C975" t="s">
        <v>5900</v>
      </c>
      <c r="D975" t="s">
        <v>78</v>
      </c>
      <c r="E975" t="s">
        <v>3</v>
      </c>
      <c r="F975" t="s">
        <v>35</v>
      </c>
      <c r="G975" t="s">
        <v>3</v>
      </c>
      <c r="H975" t="s">
        <v>10</v>
      </c>
      <c r="I975">
        <v>20208</v>
      </c>
      <c r="J975" t="s">
        <v>12755</v>
      </c>
      <c r="K975" t="s">
        <v>79</v>
      </c>
      <c r="L975" t="s">
        <v>80</v>
      </c>
      <c r="M975" t="s">
        <v>10716</v>
      </c>
      <c r="N975" t="s">
        <v>5900</v>
      </c>
      <c r="O975" t="s">
        <v>13535</v>
      </c>
      <c r="P975">
        <v>24458882</v>
      </c>
      <c r="Q975" t="s">
        <v>15386</v>
      </c>
      <c r="R975" t="s">
        <v>9227</v>
      </c>
      <c r="S975">
        <v>24458882</v>
      </c>
      <c r="T975" t="s">
        <v>14463</v>
      </c>
      <c r="U975">
        <v>24456861</v>
      </c>
      <c r="V975" t="s">
        <v>32</v>
      </c>
      <c r="W975" t="s">
        <v>6849</v>
      </c>
      <c r="X975" t="s">
        <v>16988</v>
      </c>
      <c r="Y975" t="s">
        <v>5900</v>
      </c>
    </row>
    <row r="976" spans="1:25" x14ac:dyDescent="0.25">
      <c r="A976" t="s">
        <v>566</v>
      </c>
      <c r="B976" t="s">
        <v>568</v>
      </c>
      <c r="C976" t="s">
        <v>567</v>
      </c>
      <c r="D976" t="s">
        <v>78</v>
      </c>
      <c r="E976" t="s">
        <v>5</v>
      </c>
      <c r="F976" t="s">
        <v>35</v>
      </c>
      <c r="G976" t="s">
        <v>16</v>
      </c>
      <c r="H976" t="s">
        <v>3</v>
      </c>
      <c r="I976">
        <v>21202</v>
      </c>
      <c r="J976" t="s">
        <v>12750</v>
      </c>
      <c r="K976" t="s">
        <v>79</v>
      </c>
      <c r="L976" t="s">
        <v>13718</v>
      </c>
      <c r="M976" t="s">
        <v>10526</v>
      </c>
      <c r="N976" t="s">
        <v>567</v>
      </c>
      <c r="O976" t="s">
        <v>13535</v>
      </c>
      <c r="P976">
        <v>24542000</v>
      </c>
      <c r="Q976">
        <v>24542000</v>
      </c>
      <c r="R976" t="s">
        <v>10983</v>
      </c>
      <c r="S976">
        <v>24542000</v>
      </c>
      <c r="T976" t="s">
        <v>14464</v>
      </c>
      <c r="U976">
        <v>24541063</v>
      </c>
      <c r="V976" t="s">
        <v>32</v>
      </c>
      <c r="W976" t="s">
        <v>548</v>
      </c>
      <c r="X976" t="s">
        <v>16989</v>
      </c>
      <c r="Y976" t="s">
        <v>567</v>
      </c>
    </row>
    <row r="977" spans="1:25" x14ac:dyDescent="0.25">
      <c r="A977" t="s">
        <v>2269</v>
      </c>
      <c r="B977" t="s">
        <v>2271</v>
      </c>
      <c r="C977" t="s">
        <v>13023</v>
      </c>
      <c r="D977" t="s">
        <v>78</v>
      </c>
      <c r="E977" t="s">
        <v>5</v>
      </c>
      <c r="F977" t="s">
        <v>35</v>
      </c>
      <c r="G977" t="s">
        <v>16</v>
      </c>
      <c r="H977" t="s">
        <v>2</v>
      </c>
      <c r="I977">
        <v>21201</v>
      </c>
      <c r="J977" t="s">
        <v>12685</v>
      </c>
      <c r="K977" t="s">
        <v>79</v>
      </c>
      <c r="L977" t="s">
        <v>13718</v>
      </c>
      <c r="M977" t="s">
        <v>10525</v>
      </c>
      <c r="N977" t="s">
        <v>2270</v>
      </c>
      <c r="O977" t="s">
        <v>13535</v>
      </c>
      <c r="P977">
        <v>24543100</v>
      </c>
      <c r="Q977">
        <v>24543100</v>
      </c>
      <c r="R977" t="s">
        <v>8661</v>
      </c>
      <c r="S977">
        <v>63197850</v>
      </c>
      <c r="T977" t="s">
        <v>14464</v>
      </c>
      <c r="U977">
        <v>24541063</v>
      </c>
      <c r="V977" t="s">
        <v>32</v>
      </c>
      <c r="W977" t="s">
        <v>299</v>
      </c>
      <c r="X977" t="s">
        <v>16990</v>
      </c>
      <c r="Y977" t="s">
        <v>13023</v>
      </c>
    </row>
    <row r="978" spans="1:25" x14ac:dyDescent="0.25">
      <c r="A978" t="s">
        <v>2280</v>
      </c>
      <c r="B978" t="s">
        <v>2281</v>
      </c>
      <c r="C978" t="s">
        <v>641</v>
      </c>
      <c r="D978" t="s">
        <v>79</v>
      </c>
      <c r="E978" t="s">
        <v>7</v>
      </c>
      <c r="F978" t="s">
        <v>35</v>
      </c>
      <c r="G978" t="s">
        <v>4</v>
      </c>
      <c r="H978" t="s">
        <v>10</v>
      </c>
      <c r="I978">
        <v>20308</v>
      </c>
      <c r="J978" t="s">
        <v>11490</v>
      </c>
      <c r="K978" t="s">
        <v>79</v>
      </c>
      <c r="L978" t="s">
        <v>10510</v>
      </c>
      <c r="M978" t="s">
        <v>10816</v>
      </c>
      <c r="N978" t="s">
        <v>641</v>
      </c>
      <c r="O978" t="s">
        <v>13535</v>
      </c>
      <c r="P978">
        <v>24440624</v>
      </c>
      <c r="Q978">
        <v>24440624</v>
      </c>
      <c r="R978" t="s">
        <v>13787</v>
      </c>
      <c r="S978">
        <v>24440624</v>
      </c>
      <c r="T978" t="s">
        <v>15427</v>
      </c>
      <c r="U978">
        <v>24941124</v>
      </c>
      <c r="V978" t="s">
        <v>32</v>
      </c>
      <c r="W978" t="s">
        <v>6505</v>
      </c>
      <c r="X978" t="s">
        <v>16991</v>
      </c>
      <c r="Y978" t="s">
        <v>641</v>
      </c>
    </row>
    <row r="979" spans="1:25" x14ac:dyDescent="0.25">
      <c r="A979" t="s">
        <v>5731</v>
      </c>
      <c r="B979" t="s">
        <v>3030</v>
      </c>
      <c r="C979" t="s">
        <v>5732</v>
      </c>
      <c r="D979" t="s">
        <v>1235</v>
      </c>
      <c r="E979" t="s">
        <v>2</v>
      </c>
      <c r="F979" t="s">
        <v>124</v>
      </c>
      <c r="G979" t="s">
        <v>7</v>
      </c>
      <c r="H979" t="s">
        <v>2</v>
      </c>
      <c r="I979">
        <v>60601</v>
      </c>
      <c r="J979" t="s">
        <v>15488</v>
      </c>
      <c r="K979" t="s">
        <v>125</v>
      </c>
      <c r="L979" t="s">
        <v>12841</v>
      </c>
      <c r="M979" t="s">
        <v>12841</v>
      </c>
      <c r="N979" t="s">
        <v>5732</v>
      </c>
      <c r="O979" t="s">
        <v>13535</v>
      </c>
      <c r="P979">
        <v>27772700</v>
      </c>
      <c r="Q979" t="s">
        <v>15386</v>
      </c>
      <c r="R979" t="s">
        <v>7742</v>
      </c>
      <c r="S979">
        <v>85558669</v>
      </c>
      <c r="T979" t="s">
        <v>14386</v>
      </c>
      <c r="U979">
        <v>27740318</v>
      </c>
      <c r="V979" t="s">
        <v>32</v>
      </c>
      <c r="W979" t="s">
        <v>6850</v>
      </c>
      <c r="X979" t="s">
        <v>16992</v>
      </c>
      <c r="Y979" t="s">
        <v>5732</v>
      </c>
    </row>
    <row r="980" spans="1:25" x14ac:dyDescent="0.25">
      <c r="A980" t="s">
        <v>2295</v>
      </c>
      <c r="B980" t="s">
        <v>6266</v>
      </c>
      <c r="C980" t="s">
        <v>2296</v>
      </c>
      <c r="D980" t="s">
        <v>78</v>
      </c>
      <c r="E980" t="s">
        <v>5</v>
      </c>
      <c r="F980" t="s">
        <v>35</v>
      </c>
      <c r="G980" t="s">
        <v>16</v>
      </c>
      <c r="H980" t="s">
        <v>3</v>
      </c>
      <c r="I980">
        <v>21202</v>
      </c>
      <c r="J980" t="s">
        <v>12750</v>
      </c>
      <c r="K980" t="s">
        <v>79</v>
      </c>
      <c r="L980" t="s">
        <v>13718</v>
      </c>
      <c r="M980" t="s">
        <v>10526</v>
      </c>
      <c r="N980" t="s">
        <v>2296</v>
      </c>
      <c r="O980" t="s">
        <v>13535</v>
      </c>
      <c r="P980">
        <v>24544378</v>
      </c>
      <c r="Q980">
        <v>24544378</v>
      </c>
      <c r="R980" t="s">
        <v>14681</v>
      </c>
      <c r="S980">
        <v>24544378</v>
      </c>
      <c r="T980" t="s">
        <v>14464</v>
      </c>
      <c r="U980">
        <v>24541063</v>
      </c>
      <c r="V980" t="s">
        <v>32</v>
      </c>
      <c r="W980" t="s">
        <v>2294</v>
      </c>
      <c r="X980" t="s">
        <v>16993</v>
      </c>
      <c r="Y980" t="s">
        <v>2296</v>
      </c>
    </row>
    <row r="981" spans="1:25" x14ac:dyDescent="0.25">
      <c r="A981" t="s">
        <v>4750</v>
      </c>
      <c r="B981" t="s">
        <v>3031</v>
      </c>
      <c r="C981" t="s">
        <v>4751</v>
      </c>
      <c r="D981" t="s">
        <v>1235</v>
      </c>
      <c r="E981" t="s">
        <v>3</v>
      </c>
      <c r="F981" t="s">
        <v>124</v>
      </c>
      <c r="G981" t="s">
        <v>7</v>
      </c>
      <c r="H981" t="s">
        <v>3</v>
      </c>
      <c r="I981">
        <v>60602</v>
      </c>
      <c r="J981" t="s">
        <v>15406</v>
      </c>
      <c r="K981" t="s">
        <v>125</v>
      </c>
      <c r="L981" t="s">
        <v>12841</v>
      </c>
      <c r="M981" t="s">
        <v>1104</v>
      </c>
      <c r="N981" t="s">
        <v>4282</v>
      </c>
      <c r="O981" t="s">
        <v>13535</v>
      </c>
      <c r="P981">
        <v>27875228</v>
      </c>
      <c r="Q981" t="s">
        <v>15386</v>
      </c>
      <c r="R981" t="s">
        <v>15573</v>
      </c>
      <c r="S981">
        <v>83605005</v>
      </c>
      <c r="T981" t="s">
        <v>11853</v>
      </c>
      <c r="U981">
        <v>87903430</v>
      </c>
      <c r="V981" t="s">
        <v>32</v>
      </c>
      <c r="W981" t="s">
        <v>1614</v>
      </c>
      <c r="X981" t="s">
        <v>16994</v>
      </c>
      <c r="Y981" t="s">
        <v>4751</v>
      </c>
    </row>
    <row r="982" spans="1:25" x14ac:dyDescent="0.25">
      <c r="A982" t="s">
        <v>4726</v>
      </c>
      <c r="B982" t="s">
        <v>3032</v>
      </c>
      <c r="C982" t="s">
        <v>4727</v>
      </c>
      <c r="D982" t="s">
        <v>1235</v>
      </c>
      <c r="E982" t="s">
        <v>3</v>
      </c>
      <c r="F982" t="s">
        <v>124</v>
      </c>
      <c r="G982" t="s">
        <v>7</v>
      </c>
      <c r="H982" t="s">
        <v>2</v>
      </c>
      <c r="I982">
        <v>60601</v>
      </c>
      <c r="J982" t="s">
        <v>15488</v>
      </c>
      <c r="K982" t="s">
        <v>125</v>
      </c>
      <c r="L982" t="s">
        <v>12841</v>
      </c>
      <c r="M982" t="s">
        <v>12841</v>
      </c>
      <c r="N982" t="s">
        <v>4727</v>
      </c>
      <c r="O982" t="s">
        <v>13535</v>
      </c>
      <c r="P982">
        <v>87037267</v>
      </c>
      <c r="Q982">
        <v>27877029</v>
      </c>
      <c r="R982" t="s">
        <v>12467</v>
      </c>
      <c r="S982">
        <v>87037267</v>
      </c>
      <c r="T982" t="s">
        <v>11853</v>
      </c>
      <c r="U982">
        <v>87903430</v>
      </c>
      <c r="V982" t="s">
        <v>32</v>
      </c>
      <c r="W982" t="s">
        <v>6589</v>
      </c>
      <c r="X982" t="s">
        <v>16995</v>
      </c>
      <c r="Y982" t="s">
        <v>4727</v>
      </c>
    </row>
    <row r="983" spans="1:25" x14ac:dyDescent="0.25">
      <c r="A983" t="s">
        <v>2311</v>
      </c>
      <c r="B983" t="s">
        <v>2312</v>
      </c>
      <c r="C983" t="s">
        <v>458</v>
      </c>
      <c r="D983" t="s">
        <v>78</v>
      </c>
      <c r="E983" t="s">
        <v>6</v>
      </c>
      <c r="F983" t="s">
        <v>35</v>
      </c>
      <c r="G983" t="s">
        <v>7</v>
      </c>
      <c r="H983" t="s">
        <v>5</v>
      </c>
      <c r="I983">
        <v>20604</v>
      </c>
      <c r="J983" t="s">
        <v>11506</v>
      </c>
      <c r="K983" t="s">
        <v>79</v>
      </c>
      <c r="L983" t="s">
        <v>690</v>
      </c>
      <c r="M983" t="s">
        <v>12897</v>
      </c>
      <c r="N983" t="s">
        <v>458</v>
      </c>
      <c r="O983" t="s">
        <v>13535</v>
      </c>
      <c r="P983">
        <v>24514140</v>
      </c>
      <c r="Q983">
        <v>24514140</v>
      </c>
      <c r="R983" t="s">
        <v>14682</v>
      </c>
      <c r="S983">
        <v>24510286</v>
      </c>
      <c r="T983" t="s">
        <v>14465</v>
      </c>
      <c r="U983">
        <v>24511520</v>
      </c>
      <c r="V983" t="s">
        <v>32</v>
      </c>
      <c r="W983" t="s">
        <v>261</v>
      </c>
      <c r="X983" t="s">
        <v>16996</v>
      </c>
      <c r="Y983" t="s">
        <v>458</v>
      </c>
    </row>
    <row r="984" spans="1:25" x14ac:dyDescent="0.25">
      <c r="A984" t="s">
        <v>2334</v>
      </c>
      <c r="B984" t="s">
        <v>2336</v>
      </c>
      <c r="C984" t="s">
        <v>2335</v>
      </c>
      <c r="D984" t="s">
        <v>78</v>
      </c>
      <c r="E984" t="s">
        <v>10</v>
      </c>
      <c r="F984" t="s">
        <v>35</v>
      </c>
      <c r="G984" t="s">
        <v>7</v>
      </c>
      <c r="H984" t="s">
        <v>5</v>
      </c>
      <c r="I984">
        <v>20604</v>
      </c>
      <c r="J984" t="s">
        <v>11506</v>
      </c>
      <c r="K984" t="s">
        <v>79</v>
      </c>
      <c r="L984" t="s">
        <v>690</v>
      </c>
      <c r="M984" t="s">
        <v>12897</v>
      </c>
      <c r="N984" t="s">
        <v>412</v>
      </c>
      <c r="O984" t="s">
        <v>13535</v>
      </c>
      <c r="P984">
        <v>24634746</v>
      </c>
      <c r="Q984">
        <v>24634746</v>
      </c>
      <c r="R984" t="s">
        <v>14652</v>
      </c>
      <c r="S984">
        <v>24634746</v>
      </c>
      <c r="T984" t="s">
        <v>10623</v>
      </c>
      <c r="U984">
        <v>24510036</v>
      </c>
      <c r="V984" t="s">
        <v>32</v>
      </c>
      <c r="W984" t="s">
        <v>1176</v>
      </c>
      <c r="X984" t="s">
        <v>16997</v>
      </c>
      <c r="Y984" t="s">
        <v>2335</v>
      </c>
    </row>
    <row r="985" spans="1:25" x14ac:dyDescent="0.25">
      <c r="A985" t="s">
        <v>2319</v>
      </c>
      <c r="B985" t="s">
        <v>2320</v>
      </c>
      <c r="C985" t="s">
        <v>1934</v>
      </c>
      <c r="D985" t="s">
        <v>78</v>
      </c>
      <c r="E985" t="s">
        <v>10</v>
      </c>
      <c r="F985" t="s">
        <v>35</v>
      </c>
      <c r="G985" t="s">
        <v>7</v>
      </c>
      <c r="H985" t="s">
        <v>10</v>
      </c>
      <c r="I985">
        <v>20608</v>
      </c>
      <c r="J985" t="s">
        <v>11509</v>
      </c>
      <c r="K985" t="s">
        <v>79</v>
      </c>
      <c r="L985" t="s">
        <v>690</v>
      </c>
      <c r="M985" t="s">
        <v>2316</v>
      </c>
      <c r="N985" t="s">
        <v>1934</v>
      </c>
      <c r="O985" t="s">
        <v>13535</v>
      </c>
      <c r="P985">
        <v>24504843</v>
      </c>
      <c r="Q985">
        <v>24504843</v>
      </c>
      <c r="R985" t="s">
        <v>9228</v>
      </c>
      <c r="S985">
        <v>24504843</v>
      </c>
      <c r="T985" t="s">
        <v>10623</v>
      </c>
      <c r="U985">
        <v>24505216</v>
      </c>
      <c r="V985" t="s">
        <v>32</v>
      </c>
      <c r="W985" t="s">
        <v>2318</v>
      </c>
      <c r="X985" t="s">
        <v>16998</v>
      </c>
      <c r="Y985" t="s">
        <v>1934</v>
      </c>
    </row>
    <row r="986" spans="1:25" x14ac:dyDescent="0.25">
      <c r="A986" t="s">
        <v>2337</v>
      </c>
      <c r="B986" t="s">
        <v>2338</v>
      </c>
      <c r="C986" t="s">
        <v>9057</v>
      </c>
      <c r="D986" t="s">
        <v>78</v>
      </c>
      <c r="E986" t="s">
        <v>7</v>
      </c>
      <c r="F986" t="s">
        <v>35</v>
      </c>
      <c r="G986" t="s">
        <v>8</v>
      </c>
      <c r="H986" t="s">
        <v>3</v>
      </c>
      <c r="I986">
        <v>20702</v>
      </c>
      <c r="J986" t="s">
        <v>11457</v>
      </c>
      <c r="K986" t="s">
        <v>79</v>
      </c>
      <c r="L986" t="s">
        <v>10491</v>
      </c>
      <c r="M986" t="s">
        <v>10530</v>
      </c>
      <c r="N986" t="s">
        <v>10745</v>
      </c>
      <c r="O986" t="s">
        <v>13535</v>
      </c>
      <c r="P986">
        <v>24533264</v>
      </c>
      <c r="Q986" t="s">
        <v>15386</v>
      </c>
      <c r="R986" t="s">
        <v>15574</v>
      </c>
      <c r="S986">
        <v>24533264</v>
      </c>
      <c r="T986" t="s">
        <v>15433</v>
      </c>
      <c r="U986">
        <v>24531403</v>
      </c>
      <c r="V986" t="s">
        <v>32</v>
      </c>
      <c r="W986" t="s">
        <v>2050</v>
      </c>
      <c r="X986" t="s">
        <v>16999</v>
      </c>
      <c r="Y986" t="s">
        <v>9057</v>
      </c>
    </row>
    <row r="987" spans="1:25" x14ac:dyDescent="0.25">
      <c r="A987" t="s">
        <v>2354</v>
      </c>
      <c r="B987" t="s">
        <v>2356</v>
      </c>
      <c r="C987" t="s">
        <v>2355</v>
      </c>
      <c r="D987" t="s">
        <v>78</v>
      </c>
      <c r="E987" t="s">
        <v>6</v>
      </c>
      <c r="F987" t="s">
        <v>35</v>
      </c>
      <c r="G987" t="s">
        <v>7</v>
      </c>
      <c r="H987" t="s">
        <v>3</v>
      </c>
      <c r="I987">
        <v>20602</v>
      </c>
      <c r="J987" t="s">
        <v>11454</v>
      </c>
      <c r="K987" t="s">
        <v>79</v>
      </c>
      <c r="L987" t="s">
        <v>690</v>
      </c>
      <c r="M987" t="s">
        <v>51</v>
      </c>
      <c r="N987" t="s">
        <v>2355</v>
      </c>
      <c r="O987" t="s">
        <v>13535</v>
      </c>
      <c r="P987">
        <v>24510560</v>
      </c>
      <c r="Q987">
        <v>24505685</v>
      </c>
      <c r="R987" t="s">
        <v>15032</v>
      </c>
      <c r="S987">
        <v>24505685</v>
      </c>
      <c r="T987" t="s">
        <v>14465</v>
      </c>
      <c r="U987">
        <v>24511520</v>
      </c>
      <c r="V987" t="s">
        <v>32</v>
      </c>
      <c r="W987" t="s">
        <v>2353</v>
      </c>
      <c r="X987" t="s">
        <v>17000</v>
      </c>
      <c r="Y987" t="s">
        <v>2355</v>
      </c>
    </row>
    <row r="988" spans="1:25" x14ac:dyDescent="0.25">
      <c r="A988" t="s">
        <v>4783</v>
      </c>
      <c r="B988" t="s">
        <v>2203</v>
      </c>
      <c r="C988" t="s">
        <v>69</v>
      </c>
      <c r="D988" t="s">
        <v>1235</v>
      </c>
      <c r="E988" t="s">
        <v>4</v>
      </c>
      <c r="F988" t="s">
        <v>124</v>
      </c>
      <c r="G988" t="s">
        <v>11</v>
      </c>
      <c r="H988" t="s">
        <v>2</v>
      </c>
      <c r="I988">
        <v>60901</v>
      </c>
      <c r="J988" t="s">
        <v>11433</v>
      </c>
      <c r="K988" t="s">
        <v>125</v>
      </c>
      <c r="L988" t="s">
        <v>499</v>
      </c>
      <c r="M988" t="s">
        <v>499</v>
      </c>
      <c r="N988" t="s">
        <v>69</v>
      </c>
      <c r="O988" t="s">
        <v>13535</v>
      </c>
      <c r="P988">
        <v>27795046</v>
      </c>
      <c r="Q988" t="s">
        <v>15386</v>
      </c>
      <c r="R988" t="s">
        <v>7726</v>
      </c>
      <c r="S988">
        <v>27795046</v>
      </c>
      <c r="T988" t="s">
        <v>14555</v>
      </c>
      <c r="U988">
        <v>27798158</v>
      </c>
      <c r="V988" t="s">
        <v>32</v>
      </c>
      <c r="W988" t="s">
        <v>4767</v>
      </c>
      <c r="X988" t="s">
        <v>17001</v>
      </c>
      <c r="Y988" t="s">
        <v>69</v>
      </c>
    </row>
    <row r="989" spans="1:25" x14ac:dyDescent="0.25">
      <c r="A989" t="s">
        <v>2389</v>
      </c>
      <c r="B989" t="s">
        <v>2391</v>
      </c>
      <c r="C989" t="s">
        <v>2390</v>
      </c>
      <c r="D989" t="s">
        <v>78</v>
      </c>
      <c r="E989" t="s">
        <v>8</v>
      </c>
      <c r="F989" t="s">
        <v>35</v>
      </c>
      <c r="G989" t="s">
        <v>15</v>
      </c>
      <c r="H989" t="s">
        <v>8</v>
      </c>
      <c r="I989">
        <v>21107</v>
      </c>
      <c r="J989" t="s">
        <v>11538</v>
      </c>
      <c r="K989" t="s">
        <v>79</v>
      </c>
      <c r="L989" t="s">
        <v>10532</v>
      </c>
      <c r="M989" t="s">
        <v>13003</v>
      </c>
      <c r="N989" t="s">
        <v>69</v>
      </c>
      <c r="O989" t="s">
        <v>13535</v>
      </c>
      <c r="P989">
        <v>24632955</v>
      </c>
      <c r="Q989">
        <v>24634612</v>
      </c>
      <c r="R989" t="s">
        <v>13837</v>
      </c>
      <c r="S989">
        <v>83379133</v>
      </c>
      <c r="T989" t="s">
        <v>14470</v>
      </c>
      <c r="U989">
        <v>24633545</v>
      </c>
      <c r="V989" t="s">
        <v>32</v>
      </c>
      <c r="W989" t="s">
        <v>2388</v>
      </c>
      <c r="X989" t="s">
        <v>17002</v>
      </c>
      <c r="Y989" t="s">
        <v>2390</v>
      </c>
    </row>
    <row r="990" spans="1:25" x14ac:dyDescent="0.25">
      <c r="A990" t="s">
        <v>2025</v>
      </c>
      <c r="B990" t="s">
        <v>2026</v>
      </c>
      <c r="C990" t="s">
        <v>2022</v>
      </c>
      <c r="D990" t="s">
        <v>1235</v>
      </c>
      <c r="E990" t="s">
        <v>6</v>
      </c>
      <c r="F990" t="s">
        <v>124</v>
      </c>
      <c r="G990" t="s">
        <v>15</v>
      </c>
      <c r="H990" t="s">
        <v>3</v>
      </c>
      <c r="I990">
        <v>61102</v>
      </c>
      <c r="J990" t="s">
        <v>12748</v>
      </c>
      <c r="K990" t="s">
        <v>125</v>
      </c>
      <c r="L990" t="s">
        <v>10832</v>
      </c>
      <c r="M990" t="s">
        <v>2022</v>
      </c>
      <c r="N990" t="s">
        <v>2022</v>
      </c>
      <c r="O990" t="s">
        <v>13535</v>
      </c>
      <c r="P990">
        <v>26370758</v>
      </c>
      <c r="Q990" t="s">
        <v>15386</v>
      </c>
      <c r="R990" t="s">
        <v>11878</v>
      </c>
      <c r="S990">
        <v>26370758</v>
      </c>
      <c r="T990" t="s">
        <v>11888</v>
      </c>
      <c r="U990">
        <v>26377451</v>
      </c>
      <c r="V990" t="s">
        <v>32</v>
      </c>
      <c r="W990" t="s">
        <v>2024</v>
      </c>
      <c r="X990" t="s">
        <v>17003</v>
      </c>
      <c r="Y990" t="s">
        <v>2022</v>
      </c>
    </row>
    <row r="991" spans="1:25" x14ac:dyDescent="0.25">
      <c r="A991" t="s">
        <v>688</v>
      </c>
      <c r="B991" t="s">
        <v>691</v>
      </c>
      <c r="C991" t="s">
        <v>689</v>
      </c>
      <c r="D991" t="s">
        <v>78</v>
      </c>
      <c r="E991" t="s">
        <v>10</v>
      </c>
      <c r="F991" t="s">
        <v>35</v>
      </c>
      <c r="G991" t="s">
        <v>7</v>
      </c>
      <c r="H991" t="s">
        <v>5</v>
      </c>
      <c r="I991">
        <v>20604</v>
      </c>
      <c r="J991" t="s">
        <v>11506</v>
      </c>
      <c r="K991" t="s">
        <v>79</v>
      </c>
      <c r="L991" t="s">
        <v>690</v>
      </c>
      <c r="M991" t="s">
        <v>12897</v>
      </c>
      <c r="N991" t="s">
        <v>689</v>
      </c>
      <c r="O991" t="s">
        <v>13535</v>
      </c>
      <c r="P991">
        <v>24634714</v>
      </c>
      <c r="Q991">
        <v>24633897</v>
      </c>
      <c r="R991" t="s">
        <v>9229</v>
      </c>
      <c r="S991">
        <v>83139531</v>
      </c>
      <c r="T991" t="s">
        <v>10623</v>
      </c>
      <c r="U991">
        <v>24500036</v>
      </c>
      <c r="V991" t="s">
        <v>32</v>
      </c>
      <c r="W991" t="s">
        <v>687</v>
      </c>
      <c r="X991" t="s">
        <v>17004</v>
      </c>
      <c r="Y991" t="s">
        <v>689</v>
      </c>
    </row>
    <row r="992" spans="1:25" x14ac:dyDescent="0.25">
      <c r="A992" t="s">
        <v>2396</v>
      </c>
      <c r="B992" t="s">
        <v>2398</v>
      </c>
      <c r="C992" t="s">
        <v>9058</v>
      </c>
      <c r="D992" t="s">
        <v>78</v>
      </c>
      <c r="E992" t="s">
        <v>8</v>
      </c>
      <c r="F992" t="s">
        <v>35</v>
      </c>
      <c r="G992" t="s">
        <v>15</v>
      </c>
      <c r="H992" t="s">
        <v>3</v>
      </c>
      <c r="I992">
        <v>21102</v>
      </c>
      <c r="J992" t="s">
        <v>11474</v>
      </c>
      <c r="K992" t="s">
        <v>79</v>
      </c>
      <c r="L992" t="s">
        <v>10532</v>
      </c>
      <c r="M992" t="s">
        <v>1374</v>
      </c>
      <c r="N992" t="s">
        <v>1374</v>
      </c>
      <c r="O992" t="s">
        <v>13535</v>
      </c>
      <c r="P992">
        <v>24633200</v>
      </c>
      <c r="Q992">
        <v>24633200</v>
      </c>
      <c r="R992" t="s">
        <v>2410</v>
      </c>
      <c r="S992">
        <v>24633200</v>
      </c>
      <c r="T992" t="s">
        <v>14470</v>
      </c>
      <c r="U992">
        <v>24633545</v>
      </c>
      <c r="V992" t="s">
        <v>32</v>
      </c>
      <c r="W992" t="s">
        <v>2395</v>
      </c>
      <c r="X992" t="s">
        <v>17005</v>
      </c>
      <c r="Y992" t="s">
        <v>9058</v>
      </c>
    </row>
    <row r="993" spans="1:25" x14ac:dyDescent="0.25">
      <c r="A993" t="s">
        <v>2400</v>
      </c>
      <c r="B993" t="s">
        <v>2402</v>
      </c>
      <c r="C993" t="s">
        <v>2401</v>
      </c>
      <c r="D993" t="s">
        <v>78</v>
      </c>
      <c r="E993" t="s">
        <v>10</v>
      </c>
      <c r="F993" t="s">
        <v>35</v>
      </c>
      <c r="G993" t="s">
        <v>7</v>
      </c>
      <c r="H993" t="s">
        <v>4</v>
      </c>
      <c r="I993">
        <v>20603</v>
      </c>
      <c r="J993" t="s">
        <v>12770</v>
      </c>
      <c r="K993" t="s">
        <v>79</v>
      </c>
      <c r="L993" t="s">
        <v>690</v>
      </c>
      <c r="M993" t="s">
        <v>33</v>
      </c>
      <c r="N993" t="s">
        <v>10746</v>
      </c>
      <c r="O993" t="s">
        <v>13535</v>
      </c>
      <c r="P993">
        <v>24631569</v>
      </c>
      <c r="Q993">
        <v>24631569</v>
      </c>
      <c r="R993" t="s">
        <v>15575</v>
      </c>
      <c r="S993">
        <v>24631569</v>
      </c>
      <c r="T993" t="s">
        <v>10623</v>
      </c>
      <c r="U993">
        <v>24505216</v>
      </c>
      <c r="V993" t="s">
        <v>32</v>
      </c>
      <c r="W993" t="s">
        <v>2399</v>
      </c>
      <c r="X993" t="s">
        <v>17006</v>
      </c>
      <c r="Y993" t="s">
        <v>2401</v>
      </c>
    </row>
    <row r="994" spans="1:25" x14ac:dyDescent="0.25">
      <c r="A994" t="s">
        <v>4800</v>
      </c>
      <c r="B994" t="s">
        <v>3041</v>
      </c>
      <c r="C994" t="s">
        <v>4801</v>
      </c>
      <c r="D994" t="s">
        <v>9019</v>
      </c>
      <c r="E994" t="s">
        <v>7</v>
      </c>
      <c r="F994" t="s">
        <v>124</v>
      </c>
      <c r="G994" t="s">
        <v>6</v>
      </c>
      <c r="H994" t="s">
        <v>2</v>
      </c>
      <c r="I994">
        <v>60501</v>
      </c>
      <c r="J994" t="s">
        <v>12642</v>
      </c>
      <c r="K994" t="s">
        <v>125</v>
      </c>
      <c r="L994" t="s">
        <v>12950</v>
      </c>
      <c r="M994" t="s">
        <v>12951</v>
      </c>
      <c r="N994" t="s">
        <v>4801</v>
      </c>
      <c r="O994" t="s">
        <v>13535</v>
      </c>
      <c r="P994">
        <v>27865622</v>
      </c>
      <c r="Q994">
        <v>88198425</v>
      </c>
      <c r="R994" t="s">
        <v>13838</v>
      </c>
      <c r="S994">
        <v>88198425</v>
      </c>
      <c r="T994" t="s">
        <v>14557</v>
      </c>
      <c r="U994">
        <v>27869013</v>
      </c>
      <c r="V994" t="s">
        <v>32</v>
      </c>
      <c r="W994" t="s">
        <v>4799</v>
      </c>
      <c r="X994" t="s">
        <v>17007</v>
      </c>
      <c r="Y994" t="s">
        <v>4801</v>
      </c>
    </row>
    <row r="995" spans="1:25" x14ac:dyDescent="0.25">
      <c r="A995" t="s">
        <v>4946</v>
      </c>
      <c r="B995" t="s">
        <v>3042</v>
      </c>
      <c r="C995" t="s">
        <v>9059</v>
      </c>
      <c r="D995" t="s">
        <v>123</v>
      </c>
      <c r="E995" t="s">
        <v>5</v>
      </c>
      <c r="F995" t="s">
        <v>124</v>
      </c>
      <c r="G995" t="s">
        <v>8</v>
      </c>
      <c r="H995" t="s">
        <v>4</v>
      </c>
      <c r="I995">
        <v>60703</v>
      </c>
      <c r="J995" t="s">
        <v>12777</v>
      </c>
      <c r="K995" t="s">
        <v>125</v>
      </c>
      <c r="L995" t="s">
        <v>11123</v>
      </c>
      <c r="M995" t="s">
        <v>12954</v>
      </c>
      <c r="N995" t="s">
        <v>80</v>
      </c>
      <c r="O995" t="s">
        <v>13535</v>
      </c>
      <c r="P995">
        <v>21018264</v>
      </c>
      <c r="Q995" t="s">
        <v>15386</v>
      </c>
      <c r="R995" t="s">
        <v>10747</v>
      </c>
      <c r="S995">
        <v>21018264</v>
      </c>
      <c r="T995" t="s">
        <v>14563</v>
      </c>
      <c r="U995">
        <v>27899336</v>
      </c>
      <c r="V995" t="s">
        <v>32</v>
      </c>
      <c r="W995" t="s">
        <v>2193</v>
      </c>
      <c r="X995" t="s">
        <v>17008</v>
      </c>
      <c r="Y995" t="s">
        <v>9059</v>
      </c>
    </row>
    <row r="996" spans="1:25" x14ac:dyDescent="0.25">
      <c r="A996" t="s">
        <v>4955</v>
      </c>
      <c r="B996" t="s">
        <v>3045</v>
      </c>
      <c r="C996" t="s">
        <v>4956</v>
      </c>
      <c r="D996" t="s">
        <v>123</v>
      </c>
      <c r="E996" t="s">
        <v>5</v>
      </c>
      <c r="F996" t="s">
        <v>124</v>
      </c>
      <c r="G996" t="s">
        <v>8</v>
      </c>
      <c r="H996" t="s">
        <v>4</v>
      </c>
      <c r="I996">
        <v>60703</v>
      </c>
      <c r="J996" t="s">
        <v>12777</v>
      </c>
      <c r="K996" t="s">
        <v>125</v>
      </c>
      <c r="L996" t="s">
        <v>11123</v>
      </c>
      <c r="M996" t="s">
        <v>12954</v>
      </c>
      <c r="N996" t="s">
        <v>4956</v>
      </c>
      <c r="O996" t="s">
        <v>13535</v>
      </c>
      <c r="P996">
        <v>22001449</v>
      </c>
      <c r="Q996">
        <v>87429611</v>
      </c>
      <c r="R996" t="s">
        <v>14685</v>
      </c>
      <c r="S996">
        <v>88988104</v>
      </c>
      <c r="T996" t="s">
        <v>14563</v>
      </c>
      <c r="U996">
        <v>27899336</v>
      </c>
      <c r="V996" t="s">
        <v>32</v>
      </c>
      <c r="W996" t="s">
        <v>6851</v>
      </c>
      <c r="X996" t="s">
        <v>17009</v>
      </c>
      <c r="Y996" t="s">
        <v>4956</v>
      </c>
    </row>
    <row r="997" spans="1:25" x14ac:dyDescent="0.25">
      <c r="A997" t="s">
        <v>4968</v>
      </c>
      <c r="B997" t="s">
        <v>3047</v>
      </c>
      <c r="C997" t="s">
        <v>4969</v>
      </c>
      <c r="D997" t="s">
        <v>123</v>
      </c>
      <c r="E997" t="s">
        <v>6</v>
      </c>
      <c r="F997" t="s">
        <v>124</v>
      </c>
      <c r="G997" t="s">
        <v>10</v>
      </c>
      <c r="H997" t="s">
        <v>2</v>
      </c>
      <c r="I997">
        <v>60801</v>
      </c>
      <c r="J997" t="s">
        <v>11429</v>
      </c>
      <c r="K997" t="s">
        <v>125</v>
      </c>
      <c r="L997" t="s">
        <v>12955</v>
      </c>
      <c r="M997" t="s">
        <v>2844</v>
      </c>
      <c r="N997" t="s">
        <v>1448</v>
      </c>
      <c r="O997" t="s">
        <v>13535</v>
      </c>
      <c r="P997">
        <v>27734942</v>
      </c>
      <c r="Q997" t="s">
        <v>15386</v>
      </c>
      <c r="R997" t="s">
        <v>9230</v>
      </c>
      <c r="S997">
        <v>27734942</v>
      </c>
      <c r="T997" t="s">
        <v>14564</v>
      </c>
      <c r="U997">
        <v>27733387</v>
      </c>
      <c r="V997" t="s">
        <v>32</v>
      </c>
      <c r="W997" t="s">
        <v>4605</v>
      </c>
      <c r="X997" t="s">
        <v>17010</v>
      </c>
      <c r="Y997" t="s">
        <v>4969</v>
      </c>
    </row>
    <row r="998" spans="1:25" x14ac:dyDescent="0.25">
      <c r="A998" t="s">
        <v>4970</v>
      </c>
      <c r="B998" t="s">
        <v>3050</v>
      </c>
      <c r="C998" t="s">
        <v>9060</v>
      </c>
      <c r="D998" t="s">
        <v>123</v>
      </c>
      <c r="E998" t="s">
        <v>16</v>
      </c>
      <c r="F998" t="s">
        <v>124</v>
      </c>
      <c r="G998" t="s">
        <v>10</v>
      </c>
      <c r="H998" t="s">
        <v>7</v>
      </c>
      <c r="I998">
        <v>60806</v>
      </c>
      <c r="J998" t="s">
        <v>14371</v>
      </c>
      <c r="K998" t="s">
        <v>125</v>
      </c>
      <c r="L998" t="s">
        <v>12955</v>
      </c>
      <c r="M998" t="s">
        <v>13024</v>
      </c>
      <c r="N998" t="s">
        <v>9060</v>
      </c>
      <c r="O998" t="s">
        <v>13535</v>
      </c>
      <c r="P998">
        <v>27848404</v>
      </c>
      <c r="Q998">
        <v>27848079</v>
      </c>
      <c r="R998" t="s">
        <v>15576</v>
      </c>
      <c r="S998">
        <v>27848404</v>
      </c>
      <c r="T998" t="s">
        <v>14686</v>
      </c>
      <c r="U998">
        <v>27848079</v>
      </c>
      <c r="V998" t="s">
        <v>32</v>
      </c>
      <c r="W998" t="s">
        <v>4622</v>
      </c>
      <c r="X998" t="s">
        <v>17011</v>
      </c>
      <c r="Y998" t="s">
        <v>9060</v>
      </c>
    </row>
    <row r="999" spans="1:25" x14ac:dyDescent="0.25">
      <c r="A999" t="s">
        <v>4982</v>
      </c>
      <c r="B999" t="s">
        <v>3053</v>
      </c>
      <c r="C999" t="s">
        <v>597</v>
      </c>
      <c r="D999" t="s">
        <v>123</v>
      </c>
      <c r="E999" t="s">
        <v>6</v>
      </c>
      <c r="F999" t="s">
        <v>124</v>
      </c>
      <c r="G999" t="s">
        <v>10</v>
      </c>
      <c r="H999" t="s">
        <v>2</v>
      </c>
      <c r="I999">
        <v>60801</v>
      </c>
      <c r="J999" t="s">
        <v>11429</v>
      </c>
      <c r="K999" t="s">
        <v>125</v>
      </c>
      <c r="L999" t="s">
        <v>12955</v>
      </c>
      <c r="M999" t="s">
        <v>2844</v>
      </c>
      <c r="N999" t="s">
        <v>597</v>
      </c>
      <c r="O999" t="s">
        <v>13535</v>
      </c>
      <c r="P999">
        <v>27735018</v>
      </c>
      <c r="Q999">
        <v>27735018</v>
      </c>
      <c r="R999" t="s">
        <v>9255</v>
      </c>
      <c r="S999">
        <v>27735018</v>
      </c>
      <c r="T999" t="s">
        <v>14564</v>
      </c>
      <c r="U999">
        <v>27733387</v>
      </c>
      <c r="V999" t="s">
        <v>32</v>
      </c>
      <c r="W999" t="s">
        <v>4981</v>
      </c>
      <c r="X999" t="s">
        <v>17012</v>
      </c>
      <c r="Y999" t="s">
        <v>597</v>
      </c>
    </row>
    <row r="1000" spans="1:25" x14ac:dyDescent="0.25">
      <c r="A1000" t="s">
        <v>4984</v>
      </c>
      <c r="B1000" t="s">
        <v>3056</v>
      </c>
      <c r="C1000" t="s">
        <v>4985</v>
      </c>
      <c r="D1000" t="s">
        <v>123</v>
      </c>
      <c r="E1000" t="s">
        <v>6</v>
      </c>
      <c r="F1000" t="s">
        <v>124</v>
      </c>
      <c r="G1000" t="s">
        <v>10</v>
      </c>
      <c r="H1000" t="s">
        <v>2</v>
      </c>
      <c r="I1000">
        <v>60801</v>
      </c>
      <c r="J1000" t="s">
        <v>11429</v>
      </c>
      <c r="K1000" t="s">
        <v>125</v>
      </c>
      <c r="L1000" t="s">
        <v>12955</v>
      </c>
      <c r="M1000" t="s">
        <v>2844</v>
      </c>
      <c r="N1000" t="s">
        <v>10748</v>
      </c>
      <c r="O1000" t="s">
        <v>13535</v>
      </c>
      <c r="P1000">
        <v>27734475</v>
      </c>
      <c r="Q1000">
        <v>27734475</v>
      </c>
      <c r="R1000" t="s">
        <v>9231</v>
      </c>
      <c r="S1000">
        <v>87797017</v>
      </c>
      <c r="T1000" t="s">
        <v>14564</v>
      </c>
      <c r="U1000">
        <v>27733387</v>
      </c>
      <c r="V1000" t="s">
        <v>32</v>
      </c>
      <c r="W1000" t="s">
        <v>4782</v>
      </c>
      <c r="X1000" t="s">
        <v>17013</v>
      </c>
      <c r="Y1000" t="s">
        <v>4985</v>
      </c>
    </row>
    <row r="1001" spans="1:25" x14ac:dyDescent="0.25">
      <c r="A1001" t="s">
        <v>4986</v>
      </c>
      <c r="B1001" t="s">
        <v>3058</v>
      </c>
      <c r="C1001" t="s">
        <v>1421</v>
      </c>
      <c r="D1001" t="s">
        <v>123</v>
      </c>
      <c r="E1001" t="s">
        <v>6</v>
      </c>
      <c r="F1001" t="s">
        <v>124</v>
      </c>
      <c r="G1001" t="s">
        <v>10</v>
      </c>
      <c r="H1001" t="s">
        <v>7</v>
      </c>
      <c r="I1001">
        <v>60806</v>
      </c>
      <c r="J1001" t="s">
        <v>14371</v>
      </c>
      <c r="K1001" t="s">
        <v>125</v>
      </c>
      <c r="L1001" t="s">
        <v>12955</v>
      </c>
      <c r="M1001" t="s">
        <v>13024</v>
      </c>
      <c r="N1001" t="s">
        <v>1421</v>
      </c>
      <c r="O1001" t="s">
        <v>13535</v>
      </c>
      <c r="P1001">
        <v>22001171</v>
      </c>
      <c r="Q1001" t="s">
        <v>15386</v>
      </c>
      <c r="R1001" t="s">
        <v>9978</v>
      </c>
      <c r="S1001">
        <v>83469990</v>
      </c>
      <c r="T1001" t="s">
        <v>14564</v>
      </c>
      <c r="U1001">
        <v>27733387</v>
      </c>
      <c r="V1001" t="s">
        <v>32</v>
      </c>
      <c r="W1001" t="s">
        <v>2044</v>
      </c>
      <c r="X1001" t="s">
        <v>17014</v>
      </c>
      <c r="Y1001" t="s">
        <v>1421</v>
      </c>
    </row>
    <row r="1002" spans="1:25" x14ac:dyDescent="0.25">
      <c r="A1002" t="s">
        <v>4990</v>
      </c>
      <c r="B1002" t="s">
        <v>3060</v>
      </c>
      <c r="C1002" t="s">
        <v>2767</v>
      </c>
      <c r="D1002" t="s">
        <v>123</v>
      </c>
      <c r="E1002" t="s">
        <v>6</v>
      </c>
      <c r="F1002" t="s">
        <v>124</v>
      </c>
      <c r="G1002" t="s">
        <v>10</v>
      </c>
      <c r="H1002" t="s">
        <v>2</v>
      </c>
      <c r="I1002">
        <v>60801</v>
      </c>
      <c r="J1002" t="s">
        <v>11429</v>
      </c>
      <c r="K1002" t="s">
        <v>125</v>
      </c>
      <c r="L1002" t="s">
        <v>12955</v>
      </c>
      <c r="M1002" t="s">
        <v>2844</v>
      </c>
      <c r="N1002" t="s">
        <v>2767</v>
      </c>
      <c r="O1002" t="s">
        <v>13535</v>
      </c>
      <c r="P1002">
        <v>27734346</v>
      </c>
      <c r="Q1002">
        <v>27733387</v>
      </c>
      <c r="R1002" t="s">
        <v>11884</v>
      </c>
      <c r="S1002">
        <v>27734346</v>
      </c>
      <c r="T1002" t="s">
        <v>14564</v>
      </c>
      <c r="U1002">
        <v>27733387</v>
      </c>
      <c r="V1002" t="s">
        <v>32</v>
      </c>
      <c r="W1002" t="s">
        <v>4989</v>
      </c>
      <c r="X1002" t="s">
        <v>17015</v>
      </c>
      <c r="Y1002" t="s">
        <v>2767</v>
      </c>
    </row>
    <row r="1003" spans="1:25" x14ac:dyDescent="0.25">
      <c r="A1003" t="s">
        <v>4993</v>
      </c>
      <c r="B1003" t="s">
        <v>3064</v>
      </c>
      <c r="C1003" t="s">
        <v>4994</v>
      </c>
      <c r="D1003" t="s">
        <v>123</v>
      </c>
      <c r="E1003" t="s">
        <v>6</v>
      </c>
      <c r="F1003" t="s">
        <v>124</v>
      </c>
      <c r="G1003" t="s">
        <v>10</v>
      </c>
      <c r="H1003" t="s">
        <v>2</v>
      </c>
      <c r="I1003">
        <v>60801</v>
      </c>
      <c r="J1003" t="s">
        <v>11429</v>
      </c>
      <c r="K1003" t="s">
        <v>125</v>
      </c>
      <c r="L1003" t="s">
        <v>12955</v>
      </c>
      <c r="M1003" t="s">
        <v>2844</v>
      </c>
      <c r="N1003" t="s">
        <v>10749</v>
      </c>
      <c r="O1003" t="s">
        <v>13535</v>
      </c>
      <c r="P1003">
        <v>21001439</v>
      </c>
      <c r="Q1003">
        <v>21001439</v>
      </c>
      <c r="R1003" t="s">
        <v>9307</v>
      </c>
      <c r="S1003">
        <v>21001439</v>
      </c>
      <c r="T1003" t="s">
        <v>14564</v>
      </c>
      <c r="U1003">
        <v>27733387</v>
      </c>
      <c r="V1003" t="s">
        <v>32</v>
      </c>
      <c r="W1003" t="s">
        <v>4992</v>
      </c>
      <c r="X1003" t="s">
        <v>17016</v>
      </c>
      <c r="Y1003" t="s">
        <v>4994</v>
      </c>
    </row>
    <row r="1004" spans="1:25" x14ac:dyDescent="0.25">
      <c r="A1004" t="s">
        <v>5743</v>
      </c>
      <c r="B1004" t="s">
        <v>3066</v>
      </c>
      <c r="C1004" t="s">
        <v>5744</v>
      </c>
      <c r="D1004" t="s">
        <v>3000</v>
      </c>
      <c r="E1004" t="s">
        <v>6</v>
      </c>
      <c r="F1004" t="s">
        <v>83</v>
      </c>
      <c r="G1004" t="s">
        <v>3</v>
      </c>
      <c r="H1004" t="s">
        <v>5</v>
      </c>
      <c r="I1004">
        <v>70204</v>
      </c>
      <c r="J1004" t="s">
        <v>12785</v>
      </c>
      <c r="K1004" t="s">
        <v>82</v>
      </c>
      <c r="L1004" t="s">
        <v>3001</v>
      </c>
      <c r="M1004" t="s">
        <v>3241</v>
      </c>
      <c r="N1004" t="s">
        <v>438</v>
      </c>
      <c r="O1004" t="s">
        <v>13535</v>
      </c>
      <c r="P1004" t="s">
        <v>15386</v>
      </c>
      <c r="Q1004" t="s">
        <v>15386</v>
      </c>
      <c r="R1004" t="s">
        <v>8004</v>
      </c>
      <c r="S1004">
        <v>86306191</v>
      </c>
      <c r="T1004" t="s">
        <v>15504</v>
      </c>
      <c r="U1004">
        <v>84699645</v>
      </c>
      <c r="V1004" t="s">
        <v>32</v>
      </c>
      <c r="W1004" t="s">
        <v>6852</v>
      </c>
      <c r="X1004" t="s">
        <v>17017</v>
      </c>
      <c r="Y1004" t="s">
        <v>5744</v>
      </c>
    </row>
    <row r="1005" spans="1:25" x14ac:dyDescent="0.25">
      <c r="A1005" t="s">
        <v>5480</v>
      </c>
      <c r="B1005" t="s">
        <v>3067</v>
      </c>
      <c r="C1005" t="s">
        <v>5481</v>
      </c>
      <c r="D1005" t="s">
        <v>3000</v>
      </c>
      <c r="E1005" t="s">
        <v>6</v>
      </c>
      <c r="F1005" t="s">
        <v>83</v>
      </c>
      <c r="G1005" t="s">
        <v>3</v>
      </c>
      <c r="H1005" t="s">
        <v>3</v>
      </c>
      <c r="I1005">
        <v>70202</v>
      </c>
      <c r="J1005" t="s">
        <v>12701</v>
      </c>
      <c r="K1005" t="s">
        <v>82</v>
      </c>
      <c r="L1005" t="s">
        <v>3001</v>
      </c>
      <c r="M1005" t="s">
        <v>12913</v>
      </c>
      <c r="N1005" t="s">
        <v>5481</v>
      </c>
      <c r="O1005" t="s">
        <v>13535</v>
      </c>
      <c r="P1005">
        <v>27636069</v>
      </c>
      <c r="Q1005">
        <v>27636069</v>
      </c>
      <c r="R1005" t="s">
        <v>14687</v>
      </c>
      <c r="S1005">
        <v>27636069</v>
      </c>
      <c r="T1005" t="s">
        <v>15504</v>
      </c>
      <c r="U1005">
        <v>27636069</v>
      </c>
      <c r="V1005" t="s">
        <v>32</v>
      </c>
      <c r="W1005" t="s">
        <v>6657</v>
      </c>
      <c r="X1005" t="s">
        <v>17018</v>
      </c>
      <c r="Y1005" t="s">
        <v>5481</v>
      </c>
    </row>
    <row r="1006" spans="1:25" x14ac:dyDescent="0.25">
      <c r="A1006" t="s">
        <v>5025</v>
      </c>
      <c r="B1006" t="s">
        <v>3068</v>
      </c>
      <c r="C1006" t="s">
        <v>398</v>
      </c>
      <c r="D1006" t="s">
        <v>123</v>
      </c>
      <c r="E1006" t="s">
        <v>7</v>
      </c>
      <c r="F1006" t="s">
        <v>124</v>
      </c>
      <c r="G1006" t="s">
        <v>10</v>
      </c>
      <c r="H1006" t="s">
        <v>3</v>
      </c>
      <c r="I1006">
        <v>60802</v>
      </c>
      <c r="J1006" t="s">
        <v>11462</v>
      </c>
      <c r="K1006" t="s">
        <v>125</v>
      </c>
      <c r="L1006" t="s">
        <v>12955</v>
      </c>
      <c r="M1006" t="s">
        <v>10230</v>
      </c>
      <c r="N1006" t="s">
        <v>398</v>
      </c>
      <c r="O1006" t="s">
        <v>13535</v>
      </c>
      <c r="P1006">
        <v>27845011</v>
      </c>
      <c r="Q1006" t="s">
        <v>15386</v>
      </c>
      <c r="R1006" t="s">
        <v>9995</v>
      </c>
      <c r="S1006">
        <v>27845011</v>
      </c>
      <c r="T1006" t="s">
        <v>14565</v>
      </c>
      <c r="U1006">
        <v>27840230</v>
      </c>
      <c r="V1006" t="s">
        <v>32</v>
      </c>
      <c r="W1006" t="s">
        <v>4416</v>
      </c>
      <c r="X1006" t="s">
        <v>17019</v>
      </c>
      <c r="Y1006" t="s">
        <v>398</v>
      </c>
    </row>
    <row r="1007" spans="1:25" x14ac:dyDescent="0.25">
      <c r="A1007" t="s">
        <v>5082</v>
      </c>
      <c r="B1007" t="s">
        <v>3069</v>
      </c>
      <c r="C1007" t="s">
        <v>5083</v>
      </c>
      <c r="D1007" t="s">
        <v>3000</v>
      </c>
      <c r="E1007" t="s">
        <v>2</v>
      </c>
      <c r="F1007" t="s">
        <v>83</v>
      </c>
      <c r="G1007" t="s">
        <v>3</v>
      </c>
      <c r="H1007" t="s">
        <v>3</v>
      </c>
      <c r="I1007">
        <v>70202</v>
      </c>
      <c r="J1007" t="s">
        <v>12701</v>
      </c>
      <c r="K1007" t="s">
        <v>82</v>
      </c>
      <c r="L1007" t="s">
        <v>3001</v>
      </c>
      <c r="M1007" t="s">
        <v>12913</v>
      </c>
      <c r="N1007" t="s">
        <v>5083</v>
      </c>
      <c r="O1007" t="s">
        <v>13535</v>
      </c>
      <c r="P1007">
        <v>27101535</v>
      </c>
      <c r="Q1007" t="s">
        <v>15386</v>
      </c>
      <c r="R1007" t="s">
        <v>15577</v>
      </c>
      <c r="S1007">
        <v>83862538</v>
      </c>
      <c r="T1007" t="s">
        <v>12460</v>
      </c>
      <c r="U1007">
        <v>27111497</v>
      </c>
      <c r="V1007" t="s">
        <v>32</v>
      </c>
      <c r="W1007" t="s">
        <v>5081</v>
      </c>
      <c r="X1007" t="s">
        <v>17020</v>
      </c>
      <c r="Y1007" t="s">
        <v>5083</v>
      </c>
    </row>
    <row r="1008" spans="1:25" x14ac:dyDescent="0.25">
      <c r="A1008" t="s">
        <v>5487</v>
      </c>
      <c r="B1008" t="s">
        <v>3070</v>
      </c>
      <c r="C1008" t="s">
        <v>944</v>
      </c>
      <c r="D1008" t="s">
        <v>3000</v>
      </c>
      <c r="E1008" t="s">
        <v>3</v>
      </c>
      <c r="F1008" t="s">
        <v>83</v>
      </c>
      <c r="G1008" t="s">
        <v>3</v>
      </c>
      <c r="H1008" t="s">
        <v>4</v>
      </c>
      <c r="I1008">
        <v>70203</v>
      </c>
      <c r="J1008" t="s">
        <v>14372</v>
      </c>
      <c r="K1008" t="s">
        <v>82</v>
      </c>
      <c r="L1008" t="s">
        <v>3001</v>
      </c>
      <c r="M1008" t="s">
        <v>12967</v>
      </c>
      <c r="N1008" t="s">
        <v>944</v>
      </c>
      <c r="O1008" t="s">
        <v>13535</v>
      </c>
      <c r="P1008">
        <v>27630053</v>
      </c>
      <c r="Q1008">
        <v>27630003</v>
      </c>
      <c r="R1008" t="s">
        <v>15578</v>
      </c>
      <c r="S1008">
        <v>27630003</v>
      </c>
      <c r="T1008" t="s">
        <v>15500</v>
      </c>
      <c r="U1008">
        <v>27632900</v>
      </c>
      <c r="V1008" t="s">
        <v>32</v>
      </c>
      <c r="W1008" t="s">
        <v>4709</v>
      </c>
      <c r="X1008" t="s">
        <v>17021</v>
      </c>
      <c r="Y1008" t="s">
        <v>944</v>
      </c>
    </row>
    <row r="1009" spans="1:25" x14ac:dyDescent="0.25">
      <c r="A1009" t="s">
        <v>4975</v>
      </c>
      <c r="B1009" t="s">
        <v>3074</v>
      </c>
      <c r="C1009" t="s">
        <v>431</v>
      </c>
      <c r="D1009" t="s">
        <v>123</v>
      </c>
      <c r="E1009" t="s">
        <v>16</v>
      </c>
      <c r="F1009" t="s">
        <v>124</v>
      </c>
      <c r="G1009" t="s">
        <v>10</v>
      </c>
      <c r="H1009" t="s">
        <v>6</v>
      </c>
      <c r="I1009">
        <v>60805</v>
      </c>
      <c r="J1009" t="s">
        <v>11589</v>
      </c>
      <c r="K1009" t="s">
        <v>125</v>
      </c>
      <c r="L1009" t="s">
        <v>12955</v>
      </c>
      <c r="M1009" t="s">
        <v>13025</v>
      </c>
      <c r="N1009" t="s">
        <v>431</v>
      </c>
      <c r="O1009" t="s">
        <v>13535</v>
      </c>
      <c r="P1009">
        <v>85203190</v>
      </c>
      <c r="Q1009" t="s">
        <v>15386</v>
      </c>
      <c r="R1009" t="s">
        <v>9232</v>
      </c>
      <c r="S1009">
        <v>85203190</v>
      </c>
      <c r="T1009" t="s">
        <v>14686</v>
      </c>
      <c r="U1009">
        <v>27848079</v>
      </c>
      <c r="V1009" t="s">
        <v>32</v>
      </c>
      <c r="W1009" t="s">
        <v>4974</v>
      </c>
      <c r="X1009" t="s">
        <v>17022</v>
      </c>
      <c r="Y1009" t="s">
        <v>431</v>
      </c>
    </row>
    <row r="1010" spans="1:25" x14ac:dyDescent="0.25">
      <c r="A1010" t="s">
        <v>5521</v>
      </c>
      <c r="B1010" t="s">
        <v>6267</v>
      </c>
      <c r="C1010" t="s">
        <v>5522</v>
      </c>
      <c r="D1010" t="s">
        <v>3000</v>
      </c>
      <c r="E1010" t="s">
        <v>3</v>
      </c>
      <c r="F1010" t="s">
        <v>83</v>
      </c>
      <c r="G1010" t="s">
        <v>3</v>
      </c>
      <c r="H1010" t="s">
        <v>4</v>
      </c>
      <c r="I1010">
        <v>70203</v>
      </c>
      <c r="J1010" t="s">
        <v>14372</v>
      </c>
      <c r="K1010" t="s">
        <v>82</v>
      </c>
      <c r="L1010" t="s">
        <v>3001</v>
      </c>
      <c r="M1010" t="s">
        <v>12967</v>
      </c>
      <c r="N1010" t="s">
        <v>10750</v>
      </c>
      <c r="O1010" t="s">
        <v>13535</v>
      </c>
      <c r="P1010">
        <v>44092784</v>
      </c>
      <c r="Q1010" t="s">
        <v>15386</v>
      </c>
      <c r="R1010" t="s">
        <v>14688</v>
      </c>
      <c r="S1010" t="s">
        <v>15386</v>
      </c>
      <c r="T1010" t="s">
        <v>15500</v>
      </c>
      <c r="U1010">
        <v>27632900</v>
      </c>
      <c r="V1010" t="s">
        <v>32</v>
      </c>
      <c r="W1010" t="s">
        <v>6665</v>
      </c>
      <c r="X1010" t="s">
        <v>17023</v>
      </c>
      <c r="Y1010" t="s">
        <v>5522</v>
      </c>
    </row>
    <row r="1011" spans="1:25" x14ac:dyDescent="0.25">
      <c r="A1011" t="s">
        <v>5691</v>
      </c>
      <c r="B1011" t="s">
        <v>3075</v>
      </c>
      <c r="C1011" t="s">
        <v>13026</v>
      </c>
      <c r="D1011" t="s">
        <v>3000</v>
      </c>
      <c r="E1011" t="s">
        <v>3</v>
      </c>
      <c r="F1011" t="s">
        <v>83</v>
      </c>
      <c r="G1011" t="s">
        <v>3</v>
      </c>
      <c r="H1011" t="s">
        <v>4</v>
      </c>
      <c r="I1011">
        <v>70203</v>
      </c>
      <c r="J1011" t="s">
        <v>14372</v>
      </c>
      <c r="K1011" t="s">
        <v>82</v>
      </c>
      <c r="L1011" t="s">
        <v>3001</v>
      </c>
      <c r="M1011" t="s">
        <v>12967</v>
      </c>
      <c r="N1011" t="s">
        <v>13026</v>
      </c>
      <c r="O1011" t="s">
        <v>13535</v>
      </c>
      <c r="P1011">
        <v>27098170</v>
      </c>
      <c r="Q1011" t="s">
        <v>15386</v>
      </c>
      <c r="R1011" t="s">
        <v>8033</v>
      </c>
      <c r="S1011">
        <v>83564326</v>
      </c>
      <c r="T1011" t="s">
        <v>15500</v>
      </c>
      <c r="U1011">
        <v>27632900</v>
      </c>
      <c r="V1011" t="s">
        <v>32</v>
      </c>
      <c r="W1011" t="s">
        <v>6853</v>
      </c>
      <c r="X1011" t="s">
        <v>17024</v>
      </c>
      <c r="Y1011" t="s">
        <v>13026</v>
      </c>
    </row>
    <row r="1012" spans="1:25" x14ac:dyDescent="0.25">
      <c r="A1012" t="s">
        <v>5516</v>
      </c>
      <c r="B1012" t="s">
        <v>476</v>
      </c>
      <c r="C1012" t="s">
        <v>5517</v>
      </c>
      <c r="D1012" t="s">
        <v>3000</v>
      </c>
      <c r="E1012" t="s">
        <v>10</v>
      </c>
      <c r="F1012" t="s">
        <v>83</v>
      </c>
      <c r="G1012" t="s">
        <v>3</v>
      </c>
      <c r="H1012" t="s">
        <v>4</v>
      </c>
      <c r="I1012">
        <v>70203</v>
      </c>
      <c r="J1012" t="s">
        <v>14372</v>
      </c>
      <c r="K1012" t="s">
        <v>82</v>
      </c>
      <c r="L1012" t="s">
        <v>3001</v>
      </c>
      <c r="M1012" t="s">
        <v>12967</v>
      </c>
      <c r="N1012" t="s">
        <v>12458</v>
      </c>
      <c r="O1012" t="s">
        <v>13535</v>
      </c>
      <c r="P1012">
        <v>85174884</v>
      </c>
      <c r="Q1012" t="s">
        <v>15386</v>
      </c>
      <c r="R1012" t="s">
        <v>8002</v>
      </c>
      <c r="S1012">
        <v>87296085</v>
      </c>
      <c r="T1012" t="s">
        <v>14588</v>
      </c>
      <c r="U1012">
        <v>83947325</v>
      </c>
      <c r="V1012" t="s">
        <v>32</v>
      </c>
      <c r="W1012" t="s">
        <v>6854</v>
      </c>
      <c r="X1012" t="s">
        <v>17025</v>
      </c>
      <c r="Y1012" t="s">
        <v>5517</v>
      </c>
    </row>
    <row r="1013" spans="1:25" x14ac:dyDescent="0.25">
      <c r="A1013" t="s">
        <v>4934</v>
      </c>
      <c r="B1013" t="s">
        <v>3076</v>
      </c>
      <c r="C1013" t="s">
        <v>4935</v>
      </c>
      <c r="D1013" t="s">
        <v>3000</v>
      </c>
      <c r="E1013" t="s">
        <v>4</v>
      </c>
      <c r="F1013" t="s">
        <v>83</v>
      </c>
      <c r="G1013" t="s">
        <v>3</v>
      </c>
      <c r="H1013" t="s">
        <v>6</v>
      </c>
      <c r="I1013">
        <v>70205</v>
      </c>
      <c r="J1013" t="s">
        <v>12809</v>
      </c>
      <c r="K1013" t="s">
        <v>82</v>
      </c>
      <c r="L1013" t="s">
        <v>3001</v>
      </c>
      <c r="M1013" t="s">
        <v>10617</v>
      </c>
      <c r="N1013" t="s">
        <v>4935</v>
      </c>
      <c r="O1013" t="s">
        <v>13535</v>
      </c>
      <c r="P1013">
        <v>27676476</v>
      </c>
      <c r="Q1013" t="s">
        <v>15386</v>
      </c>
      <c r="R1013" t="s">
        <v>5688</v>
      </c>
      <c r="S1013">
        <v>27676476</v>
      </c>
      <c r="T1013" t="s">
        <v>14589</v>
      </c>
      <c r="U1013">
        <v>21007274</v>
      </c>
      <c r="V1013" t="s">
        <v>32</v>
      </c>
      <c r="W1013" t="s">
        <v>3762</v>
      </c>
      <c r="X1013" t="s">
        <v>17026</v>
      </c>
      <c r="Y1013" t="s">
        <v>4935</v>
      </c>
    </row>
    <row r="1014" spans="1:25" x14ac:dyDescent="0.25">
      <c r="A1014" t="s">
        <v>4868</v>
      </c>
      <c r="B1014" t="s">
        <v>479</v>
      </c>
      <c r="C1014" t="s">
        <v>1421</v>
      </c>
      <c r="D1014" t="s">
        <v>3000</v>
      </c>
      <c r="E1014" t="s">
        <v>4</v>
      </c>
      <c r="F1014" t="s">
        <v>83</v>
      </c>
      <c r="G1014" t="s">
        <v>3</v>
      </c>
      <c r="H1014" t="s">
        <v>6</v>
      </c>
      <c r="I1014">
        <v>70205</v>
      </c>
      <c r="J1014" t="s">
        <v>12809</v>
      </c>
      <c r="K1014" t="s">
        <v>82</v>
      </c>
      <c r="L1014" t="s">
        <v>3001</v>
      </c>
      <c r="M1014" t="s">
        <v>10617</v>
      </c>
      <c r="N1014" t="s">
        <v>1421</v>
      </c>
      <c r="O1014" t="s">
        <v>13535</v>
      </c>
      <c r="P1014">
        <v>44092767</v>
      </c>
      <c r="Q1014" t="s">
        <v>15386</v>
      </c>
      <c r="R1014" t="s">
        <v>13027</v>
      </c>
      <c r="S1014">
        <v>89532067</v>
      </c>
      <c r="T1014" t="s">
        <v>14589</v>
      </c>
      <c r="U1014">
        <v>89865713</v>
      </c>
      <c r="V1014" t="s">
        <v>32</v>
      </c>
      <c r="W1014" t="s">
        <v>6855</v>
      </c>
      <c r="X1014" t="s">
        <v>17027</v>
      </c>
      <c r="Y1014" t="s">
        <v>1421</v>
      </c>
    </row>
    <row r="1015" spans="1:25" x14ac:dyDescent="0.25">
      <c r="A1015" t="s">
        <v>5220</v>
      </c>
      <c r="B1015" t="s">
        <v>3077</v>
      </c>
      <c r="C1015" t="s">
        <v>5221</v>
      </c>
      <c r="D1015" t="s">
        <v>3000</v>
      </c>
      <c r="E1015" t="s">
        <v>7</v>
      </c>
      <c r="F1015" t="s">
        <v>83</v>
      </c>
      <c r="G1015" t="s">
        <v>3</v>
      </c>
      <c r="H1015" t="s">
        <v>6</v>
      </c>
      <c r="I1015">
        <v>70205</v>
      </c>
      <c r="J1015" t="s">
        <v>12809</v>
      </c>
      <c r="K1015" t="s">
        <v>82</v>
      </c>
      <c r="L1015" t="s">
        <v>3001</v>
      </c>
      <c r="M1015" t="s">
        <v>10617</v>
      </c>
      <c r="N1015" t="s">
        <v>10752</v>
      </c>
      <c r="O1015" t="s">
        <v>13535</v>
      </c>
      <c r="P1015">
        <v>88881653</v>
      </c>
      <c r="Q1015" t="s">
        <v>15386</v>
      </c>
      <c r="R1015" t="s">
        <v>11916</v>
      </c>
      <c r="S1015">
        <v>88881653</v>
      </c>
      <c r="T1015" t="s">
        <v>14650</v>
      </c>
      <c r="U1015">
        <v>88756410</v>
      </c>
      <c r="V1015" t="s">
        <v>32</v>
      </c>
      <c r="W1015" t="s">
        <v>5219</v>
      </c>
      <c r="X1015" t="s">
        <v>17028</v>
      </c>
      <c r="Y1015" t="s">
        <v>5221</v>
      </c>
    </row>
    <row r="1016" spans="1:25" x14ac:dyDescent="0.25">
      <c r="A1016" t="s">
        <v>5592</v>
      </c>
      <c r="B1016" t="s">
        <v>643</v>
      </c>
      <c r="C1016" t="s">
        <v>5593</v>
      </c>
      <c r="D1016" t="s">
        <v>3000</v>
      </c>
      <c r="E1016" t="s">
        <v>5</v>
      </c>
      <c r="F1016" t="s">
        <v>83</v>
      </c>
      <c r="G1016" t="s">
        <v>7</v>
      </c>
      <c r="H1016" t="s">
        <v>2</v>
      </c>
      <c r="I1016">
        <v>70601</v>
      </c>
      <c r="J1016" t="s">
        <v>12650</v>
      </c>
      <c r="K1016" t="s">
        <v>82</v>
      </c>
      <c r="L1016" t="s">
        <v>2140</v>
      </c>
      <c r="M1016" t="s">
        <v>2140</v>
      </c>
      <c r="N1016" t="s">
        <v>5593</v>
      </c>
      <c r="O1016" t="s">
        <v>13535</v>
      </c>
      <c r="P1016">
        <v>61652220</v>
      </c>
      <c r="Q1016">
        <v>27166721</v>
      </c>
      <c r="R1016" t="s">
        <v>10007</v>
      </c>
      <c r="S1016">
        <v>61652220</v>
      </c>
      <c r="T1016" t="s">
        <v>14591</v>
      </c>
      <c r="U1016">
        <v>27165048</v>
      </c>
      <c r="V1016" t="s">
        <v>32</v>
      </c>
      <c r="W1016" t="s">
        <v>5571</v>
      </c>
      <c r="X1016" t="s">
        <v>17029</v>
      </c>
      <c r="Y1016" t="s">
        <v>5593</v>
      </c>
    </row>
    <row r="1017" spans="1:25" x14ac:dyDescent="0.25">
      <c r="A1017" t="s">
        <v>5618</v>
      </c>
      <c r="B1017" t="s">
        <v>3080</v>
      </c>
      <c r="C1017" t="s">
        <v>5619</v>
      </c>
      <c r="D1017" t="s">
        <v>3000</v>
      </c>
      <c r="E1017" t="s">
        <v>5</v>
      </c>
      <c r="F1017" t="s">
        <v>83</v>
      </c>
      <c r="G1017" t="s">
        <v>7</v>
      </c>
      <c r="H1017" t="s">
        <v>2</v>
      </c>
      <c r="I1017">
        <v>70601</v>
      </c>
      <c r="J1017" t="s">
        <v>12650</v>
      </c>
      <c r="K1017" t="s">
        <v>82</v>
      </c>
      <c r="L1017" t="s">
        <v>2140</v>
      </c>
      <c r="M1017" t="s">
        <v>2140</v>
      </c>
      <c r="N1017" t="s">
        <v>5619</v>
      </c>
      <c r="O1017" t="s">
        <v>13535</v>
      </c>
      <c r="P1017">
        <v>27165048</v>
      </c>
      <c r="Q1017" t="s">
        <v>15386</v>
      </c>
      <c r="R1017" t="s">
        <v>14689</v>
      </c>
      <c r="S1017" t="s">
        <v>15386</v>
      </c>
      <c r="T1017" t="s">
        <v>14591</v>
      </c>
      <c r="U1017">
        <v>27165048</v>
      </c>
      <c r="V1017" t="s">
        <v>32</v>
      </c>
      <c r="W1017" t="s">
        <v>5617</v>
      </c>
      <c r="X1017" t="s">
        <v>17030</v>
      </c>
      <c r="Y1017" t="s">
        <v>5619</v>
      </c>
    </row>
    <row r="1018" spans="1:25" x14ac:dyDescent="0.25">
      <c r="A1018" t="s">
        <v>5547</v>
      </c>
      <c r="B1018" t="s">
        <v>1053</v>
      </c>
      <c r="C1018" t="s">
        <v>2950</v>
      </c>
      <c r="D1018" t="s">
        <v>3000</v>
      </c>
      <c r="E1018" t="s">
        <v>4</v>
      </c>
      <c r="F1018" t="s">
        <v>83</v>
      </c>
      <c r="G1018" t="s">
        <v>3</v>
      </c>
      <c r="H1018" t="s">
        <v>6</v>
      </c>
      <c r="I1018">
        <v>70205</v>
      </c>
      <c r="J1018" t="s">
        <v>12809</v>
      </c>
      <c r="K1018" t="s">
        <v>82</v>
      </c>
      <c r="L1018" t="s">
        <v>3001</v>
      </c>
      <c r="M1018" t="s">
        <v>10617</v>
      </c>
      <c r="N1018" t="s">
        <v>657</v>
      </c>
      <c r="O1018" t="s">
        <v>13535</v>
      </c>
      <c r="P1018">
        <v>87037619</v>
      </c>
      <c r="Q1018">
        <v>84841814</v>
      </c>
      <c r="R1018" t="s">
        <v>8003</v>
      </c>
      <c r="S1018">
        <v>83077619</v>
      </c>
      <c r="T1018" t="s">
        <v>14589</v>
      </c>
      <c r="U1018">
        <v>21007274</v>
      </c>
      <c r="V1018" t="s">
        <v>32</v>
      </c>
      <c r="W1018" t="s">
        <v>6670</v>
      </c>
      <c r="X1018" t="s">
        <v>17031</v>
      </c>
      <c r="Y1018" t="s">
        <v>2950</v>
      </c>
    </row>
    <row r="1019" spans="1:25" x14ac:dyDescent="0.25">
      <c r="A1019" t="s">
        <v>5153</v>
      </c>
      <c r="B1019" t="s">
        <v>676</v>
      </c>
      <c r="C1019" t="s">
        <v>5154</v>
      </c>
      <c r="D1019" t="s">
        <v>123</v>
      </c>
      <c r="E1019" t="s">
        <v>12</v>
      </c>
      <c r="F1019" t="s">
        <v>124</v>
      </c>
      <c r="G1019" t="s">
        <v>12</v>
      </c>
      <c r="H1019" t="s">
        <v>4</v>
      </c>
      <c r="I1019">
        <v>61003</v>
      </c>
      <c r="J1019" t="s">
        <v>11524</v>
      </c>
      <c r="K1019" t="s">
        <v>125</v>
      </c>
      <c r="L1019" t="s">
        <v>12957</v>
      </c>
      <c r="M1019" t="s">
        <v>10495</v>
      </c>
      <c r="N1019" t="s">
        <v>10753</v>
      </c>
      <c r="O1019" t="s">
        <v>13535</v>
      </c>
      <c r="P1019">
        <v>27321214</v>
      </c>
      <c r="Q1019">
        <v>85057270</v>
      </c>
      <c r="R1019" t="s">
        <v>9233</v>
      </c>
      <c r="S1019">
        <v>27321214</v>
      </c>
      <c r="T1019" t="s">
        <v>15493</v>
      </c>
      <c r="U1019">
        <v>27322287</v>
      </c>
      <c r="V1019" t="s">
        <v>32</v>
      </c>
      <c r="W1019" t="s">
        <v>1402</v>
      </c>
      <c r="X1019" t="s">
        <v>17032</v>
      </c>
      <c r="Y1019" t="s">
        <v>5154</v>
      </c>
    </row>
    <row r="1020" spans="1:25" x14ac:dyDescent="0.25">
      <c r="A1020" t="s">
        <v>5156</v>
      </c>
      <c r="B1020" t="s">
        <v>425</v>
      </c>
      <c r="C1020" t="s">
        <v>5157</v>
      </c>
      <c r="D1020" t="s">
        <v>123</v>
      </c>
      <c r="E1020" t="s">
        <v>15</v>
      </c>
      <c r="F1020" t="s">
        <v>124</v>
      </c>
      <c r="G1020" t="s">
        <v>12</v>
      </c>
      <c r="H1020" t="s">
        <v>5</v>
      </c>
      <c r="I1020">
        <v>61004</v>
      </c>
      <c r="J1020" t="s">
        <v>11573</v>
      </c>
      <c r="K1020" t="s">
        <v>125</v>
      </c>
      <c r="L1020" t="s">
        <v>12957</v>
      </c>
      <c r="M1020" t="s">
        <v>5099</v>
      </c>
      <c r="N1020" t="s">
        <v>1241</v>
      </c>
      <c r="O1020" t="s">
        <v>13535</v>
      </c>
      <c r="P1020">
        <v>27766591</v>
      </c>
      <c r="Q1020" t="s">
        <v>15386</v>
      </c>
      <c r="R1020" t="s">
        <v>10661</v>
      </c>
      <c r="S1020">
        <v>89682712</v>
      </c>
      <c r="T1020" t="s">
        <v>14571</v>
      </c>
      <c r="U1020">
        <v>89771930</v>
      </c>
      <c r="V1020" t="s">
        <v>32</v>
      </c>
      <c r="W1020" t="s">
        <v>1689</v>
      </c>
      <c r="X1020" t="s">
        <v>17033</v>
      </c>
      <c r="Y1020" t="s">
        <v>5157</v>
      </c>
    </row>
    <row r="1021" spans="1:25" x14ac:dyDescent="0.25">
      <c r="A1021" t="s">
        <v>5159</v>
      </c>
      <c r="B1021" t="s">
        <v>3094</v>
      </c>
      <c r="C1021" t="s">
        <v>5160</v>
      </c>
      <c r="D1021" t="s">
        <v>123</v>
      </c>
      <c r="E1021" t="s">
        <v>15</v>
      </c>
      <c r="F1021" t="s">
        <v>124</v>
      </c>
      <c r="G1021" t="s">
        <v>12</v>
      </c>
      <c r="H1021" t="s">
        <v>5</v>
      </c>
      <c r="I1021">
        <v>61004</v>
      </c>
      <c r="J1021" t="s">
        <v>11573</v>
      </c>
      <c r="K1021" t="s">
        <v>125</v>
      </c>
      <c r="L1021" t="s">
        <v>12957</v>
      </c>
      <c r="M1021" t="s">
        <v>5099</v>
      </c>
      <c r="N1021" t="s">
        <v>5160</v>
      </c>
      <c r="O1021" t="s">
        <v>13535</v>
      </c>
      <c r="P1021">
        <v>27766367</v>
      </c>
      <c r="Q1021" t="s">
        <v>15386</v>
      </c>
      <c r="R1021" t="s">
        <v>8664</v>
      </c>
      <c r="S1021">
        <v>87621972</v>
      </c>
      <c r="T1021" t="s">
        <v>14571</v>
      </c>
      <c r="U1021">
        <v>88533618</v>
      </c>
      <c r="V1021" t="s">
        <v>32</v>
      </c>
      <c r="W1021" t="s">
        <v>5158</v>
      </c>
      <c r="X1021" t="s">
        <v>17034</v>
      </c>
      <c r="Y1021" t="s">
        <v>5160</v>
      </c>
    </row>
    <row r="1022" spans="1:25" x14ac:dyDescent="0.25">
      <c r="A1022" t="s">
        <v>5165</v>
      </c>
      <c r="B1022" t="s">
        <v>3095</v>
      </c>
      <c r="C1022" t="s">
        <v>5166</v>
      </c>
      <c r="D1022" t="s">
        <v>123</v>
      </c>
      <c r="E1022" t="s">
        <v>15</v>
      </c>
      <c r="F1022" t="s">
        <v>124</v>
      </c>
      <c r="G1022" t="s">
        <v>12</v>
      </c>
      <c r="H1022" t="s">
        <v>5</v>
      </c>
      <c r="I1022">
        <v>61004</v>
      </c>
      <c r="J1022" t="s">
        <v>11573</v>
      </c>
      <c r="K1022" t="s">
        <v>125</v>
      </c>
      <c r="L1022" t="s">
        <v>12957</v>
      </c>
      <c r="M1022" t="s">
        <v>5099</v>
      </c>
      <c r="N1022" t="s">
        <v>10754</v>
      </c>
      <c r="O1022" t="s">
        <v>13535</v>
      </c>
      <c r="P1022">
        <v>22001377</v>
      </c>
      <c r="Q1022" t="s">
        <v>15386</v>
      </c>
      <c r="R1022" t="s">
        <v>9234</v>
      </c>
      <c r="S1022">
        <v>85179797</v>
      </c>
      <c r="T1022" t="s">
        <v>14571</v>
      </c>
      <c r="U1022">
        <v>27800072</v>
      </c>
      <c r="V1022" t="s">
        <v>32</v>
      </c>
      <c r="W1022" t="s">
        <v>6856</v>
      </c>
      <c r="X1022" t="s">
        <v>17035</v>
      </c>
      <c r="Y1022" t="s">
        <v>5166</v>
      </c>
    </row>
    <row r="1023" spans="1:25" x14ac:dyDescent="0.25">
      <c r="A1023" t="s">
        <v>5168</v>
      </c>
      <c r="B1023" t="s">
        <v>3098</v>
      </c>
      <c r="C1023" t="s">
        <v>5169</v>
      </c>
      <c r="D1023" t="s">
        <v>123</v>
      </c>
      <c r="E1023" t="s">
        <v>15</v>
      </c>
      <c r="F1023" t="s">
        <v>124</v>
      </c>
      <c r="G1023" t="s">
        <v>12</v>
      </c>
      <c r="H1023" t="s">
        <v>5</v>
      </c>
      <c r="I1023">
        <v>61004</v>
      </c>
      <c r="J1023" t="s">
        <v>11573</v>
      </c>
      <c r="K1023" t="s">
        <v>125</v>
      </c>
      <c r="L1023" t="s">
        <v>12957</v>
      </c>
      <c r="M1023" t="s">
        <v>5099</v>
      </c>
      <c r="N1023" t="s">
        <v>10755</v>
      </c>
      <c r="O1023" t="s">
        <v>13535</v>
      </c>
      <c r="P1023">
        <v>22001424</v>
      </c>
      <c r="Q1023">
        <v>60087916</v>
      </c>
      <c r="R1023" t="s">
        <v>13839</v>
      </c>
      <c r="S1023" t="s">
        <v>15386</v>
      </c>
      <c r="T1023" t="s">
        <v>14571</v>
      </c>
      <c r="U1023">
        <v>89771930</v>
      </c>
      <c r="V1023" t="s">
        <v>32</v>
      </c>
      <c r="W1023" t="s">
        <v>5167</v>
      </c>
      <c r="X1023" t="s">
        <v>17036</v>
      </c>
      <c r="Y1023" t="s">
        <v>5169</v>
      </c>
    </row>
    <row r="1024" spans="1:25" x14ac:dyDescent="0.25">
      <c r="A1024" t="s">
        <v>5581</v>
      </c>
      <c r="B1024" t="s">
        <v>3101</v>
      </c>
      <c r="C1024" t="s">
        <v>6857</v>
      </c>
      <c r="D1024" t="s">
        <v>3000</v>
      </c>
      <c r="E1024" t="s">
        <v>5</v>
      </c>
      <c r="F1024" t="s">
        <v>83</v>
      </c>
      <c r="G1024" t="s">
        <v>7</v>
      </c>
      <c r="H1024" t="s">
        <v>2</v>
      </c>
      <c r="I1024">
        <v>70601</v>
      </c>
      <c r="J1024" t="s">
        <v>12650</v>
      </c>
      <c r="K1024" t="s">
        <v>82</v>
      </c>
      <c r="L1024" t="s">
        <v>2140</v>
      </c>
      <c r="M1024" t="s">
        <v>2140</v>
      </c>
      <c r="N1024" t="s">
        <v>6857</v>
      </c>
      <c r="O1024" t="s">
        <v>13535</v>
      </c>
      <c r="P1024">
        <v>27167046</v>
      </c>
      <c r="Q1024">
        <v>87236885</v>
      </c>
      <c r="R1024" t="s">
        <v>13840</v>
      </c>
      <c r="S1024">
        <v>87236885</v>
      </c>
      <c r="T1024" t="s">
        <v>14591</v>
      </c>
      <c r="U1024">
        <v>27165048</v>
      </c>
      <c r="V1024" t="s">
        <v>32</v>
      </c>
      <c r="W1024" t="s">
        <v>3136</v>
      </c>
      <c r="X1024" t="s">
        <v>17037</v>
      </c>
      <c r="Y1024" t="s">
        <v>6857</v>
      </c>
    </row>
    <row r="1025" spans="1:25" x14ac:dyDescent="0.25">
      <c r="A1025" t="s">
        <v>5818</v>
      </c>
      <c r="B1025" t="s">
        <v>3105</v>
      </c>
      <c r="C1025" t="s">
        <v>1418</v>
      </c>
      <c r="D1025" t="s">
        <v>311</v>
      </c>
      <c r="E1025" t="s">
        <v>2</v>
      </c>
      <c r="F1025" t="s">
        <v>32</v>
      </c>
      <c r="G1025" t="s">
        <v>5</v>
      </c>
      <c r="H1025" t="s">
        <v>6</v>
      </c>
      <c r="I1025">
        <v>10405</v>
      </c>
      <c r="J1025" t="s">
        <v>12640</v>
      </c>
      <c r="K1025" t="s">
        <v>33</v>
      </c>
      <c r="L1025" t="s">
        <v>311</v>
      </c>
      <c r="M1025" t="s">
        <v>143</v>
      </c>
      <c r="N1025" t="s">
        <v>1418</v>
      </c>
      <c r="O1025" t="s">
        <v>13535</v>
      </c>
      <c r="P1025">
        <v>24160100</v>
      </c>
      <c r="Q1025">
        <v>24167149</v>
      </c>
      <c r="R1025" t="s">
        <v>15579</v>
      </c>
      <c r="S1025">
        <v>24160100</v>
      </c>
      <c r="T1025" t="s">
        <v>14424</v>
      </c>
      <c r="U1025">
        <v>24166355</v>
      </c>
      <c r="V1025" t="s">
        <v>32</v>
      </c>
      <c r="W1025" t="s">
        <v>6858</v>
      </c>
      <c r="X1025" t="s">
        <v>17038</v>
      </c>
      <c r="Y1025" t="s">
        <v>1418</v>
      </c>
    </row>
    <row r="1026" spans="1:25" x14ac:dyDescent="0.25">
      <c r="A1026" t="s">
        <v>5236</v>
      </c>
      <c r="B1026" t="s">
        <v>3108</v>
      </c>
      <c r="C1026" t="s">
        <v>84</v>
      </c>
      <c r="D1026" t="s">
        <v>82</v>
      </c>
      <c r="E1026" t="s">
        <v>8</v>
      </c>
      <c r="F1026" t="s">
        <v>83</v>
      </c>
      <c r="G1026" t="s">
        <v>2</v>
      </c>
      <c r="H1026" t="s">
        <v>4</v>
      </c>
      <c r="I1026">
        <v>70103</v>
      </c>
      <c r="J1026" t="s">
        <v>12756</v>
      </c>
      <c r="K1026" t="s">
        <v>82</v>
      </c>
      <c r="L1026" t="s">
        <v>82</v>
      </c>
      <c r="M1026" t="s">
        <v>84</v>
      </c>
      <c r="N1026" t="s">
        <v>84</v>
      </c>
      <c r="O1026" t="s">
        <v>13535</v>
      </c>
      <c r="P1026">
        <v>27971551</v>
      </c>
      <c r="Q1026">
        <v>27971551</v>
      </c>
      <c r="R1026" t="s">
        <v>6549</v>
      </c>
      <c r="S1026">
        <v>83392062</v>
      </c>
      <c r="T1026" t="s">
        <v>14625</v>
      </c>
      <c r="U1026" t="s">
        <v>15533</v>
      </c>
      <c r="V1026" t="s">
        <v>32</v>
      </c>
      <c r="W1026" t="s">
        <v>5235</v>
      </c>
      <c r="X1026" t="s">
        <v>17039</v>
      </c>
      <c r="Y1026" t="s">
        <v>84</v>
      </c>
    </row>
    <row r="1027" spans="1:25" x14ac:dyDescent="0.25">
      <c r="A1027" t="s">
        <v>2972</v>
      </c>
      <c r="B1027" t="s">
        <v>2974</v>
      </c>
      <c r="C1027" t="s">
        <v>2973</v>
      </c>
      <c r="D1027" t="s">
        <v>9030</v>
      </c>
      <c r="E1027" t="s">
        <v>6</v>
      </c>
      <c r="F1027" t="s">
        <v>35</v>
      </c>
      <c r="G1027" t="s">
        <v>179</v>
      </c>
      <c r="H1027" t="s">
        <v>4</v>
      </c>
      <c r="I1027">
        <v>21503</v>
      </c>
      <c r="J1027" t="s">
        <v>11559</v>
      </c>
      <c r="K1027" t="s">
        <v>79</v>
      </c>
      <c r="L1027" t="s">
        <v>180</v>
      </c>
      <c r="M1027" t="s">
        <v>13029</v>
      </c>
      <c r="N1027" t="s">
        <v>2973</v>
      </c>
      <c r="O1027" t="s">
        <v>13535</v>
      </c>
      <c r="P1027">
        <v>24641505</v>
      </c>
      <c r="Q1027">
        <v>24641505</v>
      </c>
      <c r="R1027" t="s">
        <v>15580</v>
      </c>
      <c r="S1027">
        <v>89922443</v>
      </c>
      <c r="T1027" t="s">
        <v>14481</v>
      </c>
      <c r="U1027">
        <v>24640011</v>
      </c>
      <c r="V1027" t="s">
        <v>32</v>
      </c>
      <c r="W1027" t="s">
        <v>6525</v>
      </c>
      <c r="X1027" t="s">
        <v>17040</v>
      </c>
      <c r="Y1027" t="s">
        <v>2973</v>
      </c>
    </row>
    <row r="1028" spans="1:25" x14ac:dyDescent="0.25">
      <c r="A1028" t="s">
        <v>3003</v>
      </c>
      <c r="B1028" t="s">
        <v>3005</v>
      </c>
      <c r="C1028" t="s">
        <v>3004</v>
      </c>
      <c r="D1028" t="s">
        <v>9030</v>
      </c>
      <c r="E1028" t="s">
        <v>6</v>
      </c>
      <c r="F1028" t="s">
        <v>35</v>
      </c>
      <c r="G1028" t="s">
        <v>179</v>
      </c>
      <c r="H1028" t="s">
        <v>2</v>
      </c>
      <c r="I1028">
        <v>21501</v>
      </c>
      <c r="J1028" t="s">
        <v>11557</v>
      </c>
      <c r="K1028" t="s">
        <v>79</v>
      </c>
      <c r="L1028" t="s">
        <v>180</v>
      </c>
      <c r="M1028" t="s">
        <v>143</v>
      </c>
      <c r="N1028" t="s">
        <v>3004</v>
      </c>
      <c r="O1028" t="s">
        <v>13535</v>
      </c>
      <c r="P1028">
        <v>41051101</v>
      </c>
      <c r="Q1028" t="s">
        <v>15386</v>
      </c>
      <c r="R1028" t="s">
        <v>11808</v>
      </c>
      <c r="S1028">
        <v>60494609</v>
      </c>
      <c r="T1028" t="s">
        <v>14481</v>
      </c>
      <c r="U1028">
        <v>83620080</v>
      </c>
      <c r="V1028" t="s">
        <v>32</v>
      </c>
      <c r="W1028" t="s">
        <v>3002</v>
      </c>
      <c r="X1028" t="s">
        <v>17041</v>
      </c>
      <c r="Y1028" t="s">
        <v>3004</v>
      </c>
    </row>
    <row r="1029" spans="1:25" x14ac:dyDescent="0.25">
      <c r="A1029" t="s">
        <v>5561</v>
      </c>
      <c r="B1029" t="s">
        <v>3117</v>
      </c>
      <c r="C1029" t="s">
        <v>5562</v>
      </c>
      <c r="D1029" t="s">
        <v>3000</v>
      </c>
      <c r="E1029" t="s">
        <v>4</v>
      </c>
      <c r="F1029" t="s">
        <v>83</v>
      </c>
      <c r="G1029" t="s">
        <v>3</v>
      </c>
      <c r="H1029" t="s">
        <v>6</v>
      </c>
      <c r="I1029">
        <v>70205</v>
      </c>
      <c r="J1029" t="s">
        <v>12809</v>
      </c>
      <c r="K1029" t="s">
        <v>82</v>
      </c>
      <c r="L1029" t="s">
        <v>3001</v>
      </c>
      <c r="M1029" t="s">
        <v>10617</v>
      </c>
      <c r="N1029" t="s">
        <v>5562</v>
      </c>
      <c r="O1029" t="s">
        <v>13535</v>
      </c>
      <c r="P1029">
        <v>27675333</v>
      </c>
      <c r="Q1029" t="s">
        <v>15386</v>
      </c>
      <c r="R1029" t="s">
        <v>15581</v>
      </c>
      <c r="S1029">
        <v>87014376</v>
      </c>
      <c r="T1029" t="s">
        <v>14589</v>
      </c>
      <c r="U1029">
        <v>89865713</v>
      </c>
      <c r="V1029" t="s">
        <v>32</v>
      </c>
      <c r="W1029" t="s">
        <v>5560</v>
      </c>
      <c r="X1029" t="s">
        <v>17042</v>
      </c>
      <c r="Y1029" t="s">
        <v>5562</v>
      </c>
    </row>
    <row r="1030" spans="1:25" x14ac:dyDescent="0.25">
      <c r="A1030" t="s">
        <v>5263</v>
      </c>
      <c r="B1030" t="s">
        <v>3121</v>
      </c>
      <c r="C1030" t="s">
        <v>5264</v>
      </c>
      <c r="D1030" t="s">
        <v>82</v>
      </c>
      <c r="E1030" t="s">
        <v>4</v>
      </c>
      <c r="F1030" t="s">
        <v>83</v>
      </c>
      <c r="G1030" t="s">
        <v>2</v>
      </c>
      <c r="H1030" t="s">
        <v>3</v>
      </c>
      <c r="I1030">
        <v>70102</v>
      </c>
      <c r="J1030" t="s">
        <v>12693</v>
      </c>
      <c r="K1030" t="s">
        <v>82</v>
      </c>
      <c r="L1030" t="s">
        <v>82</v>
      </c>
      <c r="M1030" t="s">
        <v>12981</v>
      </c>
      <c r="N1030" t="s">
        <v>5264</v>
      </c>
      <c r="O1030" t="s">
        <v>13535</v>
      </c>
      <c r="P1030">
        <v>22001663</v>
      </c>
      <c r="Q1030" t="s">
        <v>15386</v>
      </c>
      <c r="R1030" t="s">
        <v>13841</v>
      </c>
      <c r="S1030">
        <v>71031520</v>
      </c>
      <c r="T1030" t="s">
        <v>14631</v>
      </c>
      <c r="U1030">
        <v>27590142</v>
      </c>
      <c r="V1030" t="s">
        <v>32</v>
      </c>
      <c r="W1030" t="s">
        <v>5262</v>
      </c>
      <c r="X1030" t="s">
        <v>17043</v>
      </c>
      <c r="Y1030" t="s">
        <v>5264</v>
      </c>
    </row>
    <row r="1031" spans="1:25" x14ac:dyDescent="0.25">
      <c r="A1031" t="s">
        <v>2570</v>
      </c>
      <c r="B1031" t="s">
        <v>2572</v>
      </c>
      <c r="C1031" t="s">
        <v>2571</v>
      </c>
      <c r="D1031" t="s">
        <v>197</v>
      </c>
      <c r="E1031" t="s">
        <v>198</v>
      </c>
      <c r="F1031" t="s">
        <v>35</v>
      </c>
      <c r="G1031" t="s">
        <v>12</v>
      </c>
      <c r="H1031" t="s">
        <v>2</v>
      </c>
      <c r="I1031">
        <v>21001</v>
      </c>
      <c r="J1031" t="s">
        <v>11434</v>
      </c>
      <c r="K1031" t="s">
        <v>79</v>
      </c>
      <c r="L1031" t="s">
        <v>197</v>
      </c>
      <c r="M1031" t="s">
        <v>11356</v>
      </c>
      <c r="N1031" t="s">
        <v>2571</v>
      </c>
      <c r="O1031" t="s">
        <v>13535</v>
      </c>
      <c r="P1031">
        <v>24605915</v>
      </c>
      <c r="Q1031">
        <v>24605915</v>
      </c>
      <c r="R1031" t="s">
        <v>13842</v>
      </c>
      <c r="S1031">
        <v>24605915</v>
      </c>
      <c r="T1031" t="s">
        <v>14474</v>
      </c>
      <c r="U1031">
        <v>24601646</v>
      </c>
      <c r="V1031" t="s">
        <v>32</v>
      </c>
      <c r="W1031" t="s">
        <v>2569</v>
      </c>
      <c r="X1031" t="s">
        <v>17044</v>
      </c>
      <c r="Y1031" t="s">
        <v>2571</v>
      </c>
    </row>
    <row r="1032" spans="1:25" x14ac:dyDescent="0.25">
      <c r="A1032" t="s">
        <v>5879</v>
      </c>
      <c r="B1032" t="s">
        <v>3125</v>
      </c>
      <c r="C1032" t="s">
        <v>5880</v>
      </c>
      <c r="D1032" t="s">
        <v>3000</v>
      </c>
      <c r="E1032" t="s">
        <v>2</v>
      </c>
      <c r="F1032" t="s">
        <v>83</v>
      </c>
      <c r="G1032" t="s">
        <v>3</v>
      </c>
      <c r="H1032" t="s">
        <v>2</v>
      </c>
      <c r="I1032">
        <v>70201</v>
      </c>
      <c r="J1032" t="s">
        <v>12617</v>
      </c>
      <c r="K1032" t="s">
        <v>82</v>
      </c>
      <c r="L1032" t="s">
        <v>3001</v>
      </c>
      <c r="M1032" t="s">
        <v>3000</v>
      </c>
      <c r="N1032" t="s">
        <v>10756</v>
      </c>
      <c r="O1032" t="s">
        <v>13535</v>
      </c>
      <c r="P1032">
        <v>27105644</v>
      </c>
      <c r="Q1032" t="s">
        <v>15386</v>
      </c>
      <c r="R1032" t="s">
        <v>14587</v>
      </c>
      <c r="S1032">
        <v>60060711</v>
      </c>
      <c r="T1032" t="s">
        <v>12460</v>
      </c>
      <c r="U1032">
        <v>27111497</v>
      </c>
      <c r="V1032" t="s">
        <v>32</v>
      </c>
      <c r="W1032" t="s">
        <v>6859</v>
      </c>
      <c r="X1032" t="s">
        <v>17045</v>
      </c>
      <c r="Y1032" t="s">
        <v>5880</v>
      </c>
    </row>
    <row r="1033" spans="1:25" x14ac:dyDescent="0.25">
      <c r="A1033" t="s">
        <v>791</v>
      </c>
      <c r="B1033" t="s">
        <v>793</v>
      </c>
      <c r="C1033" t="s">
        <v>792</v>
      </c>
      <c r="D1033" t="s">
        <v>311</v>
      </c>
      <c r="E1033" t="s">
        <v>3</v>
      </c>
      <c r="F1033" t="s">
        <v>32</v>
      </c>
      <c r="G1033" t="s">
        <v>5</v>
      </c>
      <c r="H1033" t="s">
        <v>7</v>
      </c>
      <c r="I1033">
        <v>10406</v>
      </c>
      <c r="J1033" t="s">
        <v>12641</v>
      </c>
      <c r="K1033" t="s">
        <v>33</v>
      </c>
      <c r="L1033" t="s">
        <v>311</v>
      </c>
      <c r="M1033" t="s">
        <v>792</v>
      </c>
      <c r="N1033" t="s">
        <v>792</v>
      </c>
      <c r="O1033" t="s">
        <v>13535</v>
      </c>
      <c r="P1033">
        <v>24169200</v>
      </c>
      <c r="Q1033" t="s">
        <v>15386</v>
      </c>
      <c r="R1033" t="s">
        <v>775</v>
      </c>
      <c r="S1033">
        <v>24169200</v>
      </c>
      <c r="T1033" t="s">
        <v>14604</v>
      </c>
      <c r="U1033">
        <v>24167075</v>
      </c>
      <c r="V1033" t="s">
        <v>32</v>
      </c>
      <c r="W1033" t="s">
        <v>618</v>
      </c>
      <c r="X1033" t="s">
        <v>17046</v>
      </c>
      <c r="Y1033" t="s">
        <v>792</v>
      </c>
    </row>
    <row r="1034" spans="1:25" x14ac:dyDescent="0.25">
      <c r="A1034" t="s">
        <v>2596</v>
      </c>
      <c r="B1034" t="s">
        <v>2599</v>
      </c>
      <c r="C1034" t="s">
        <v>2597</v>
      </c>
      <c r="D1034" t="s">
        <v>197</v>
      </c>
      <c r="E1034" t="s">
        <v>5</v>
      </c>
      <c r="F1034" t="s">
        <v>35</v>
      </c>
      <c r="G1034" t="s">
        <v>12</v>
      </c>
      <c r="H1034" t="s">
        <v>11</v>
      </c>
      <c r="I1034">
        <v>21009</v>
      </c>
      <c r="J1034" t="s">
        <v>11527</v>
      </c>
      <c r="K1034" t="s">
        <v>79</v>
      </c>
      <c r="L1034" t="s">
        <v>197</v>
      </c>
      <c r="M1034" t="s">
        <v>2597</v>
      </c>
      <c r="N1034" t="s">
        <v>2597</v>
      </c>
      <c r="O1034" t="s">
        <v>13535</v>
      </c>
      <c r="P1034">
        <v>24741039</v>
      </c>
      <c r="Q1034">
        <v>24741039</v>
      </c>
      <c r="R1034" t="s">
        <v>14691</v>
      </c>
      <c r="S1034">
        <v>24741039</v>
      </c>
      <c r="T1034" t="s">
        <v>14475</v>
      </c>
      <c r="U1034">
        <v>24744058</v>
      </c>
      <c r="V1034" t="s">
        <v>32</v>
      </c>
      <c r="W1034" t="s">
        <v>2595</v>
      </c>
      <c r="X1034" t="s">
        <v>17047</v>
      </c>
      <c r="Y1034" t="s">
        <v>2597</v>
      </c>
    </row>
    <row r="1035" spans="1:25" x14ac:dyDescent="0.25">
      <c r="A1035" t="s">
        <v>2630</v>
      </c>
      <c r="B1035" t="s">
        <v>2632</v>
      </c>
      <c r="C1035" t="s">
        <v>2631</v>
      </c>
      <c r="D1035" t="s">
        <v>197</v>
      </c>
      <c r="E1035" t="s">
        <v>5</v>
      </c>
      <c r="F1035" t="s">
        <v>35</v>
      </c>
      <c r="G1035" t="s">
        <v>12</v>
      </c>
      <c r="H1035" t="s">
        <v>5</v>
      </c>
      <c r="I1035">
        <v>21004</v>
      </c>
      <c r="J1035" t="s">
        <v>15440</v>
      </c>
      <c r="K1035" t="s">
        <v>79</v>
      </c>
      <c r="L1035" t="s">
        <v>197</v>
      </c>
      <c r="M1035" t="s">
        <v>2587</v>
      </c>
      <c r="N1035" t="s">
        <v>1641</v>
      </c>
      <c r="O1035" t="s">
        <v>13535</v>
      </c>
      <c r="P1035">
        <v>24741253</v>
      </c>
      <c r="Q1035">
        <v>24741253</v>
      </c>
      <c r="R1035" t="s">
        <v>9235</v>
      </c>
      <c r="S1035">
        <v>24741253</v>
      </c>
      <c r="T1035" t="s">
        <v>14475</v>
      </c>
      <c r="U1035">
        <v>24744058</v>
      </c>
      <c r="V1035" t="s">
        <v>32</v>
      </c>
      <c r="W1035" t="s">
        <v>2629</v>
      </c>
      <c r="X1035" t="s">
        <v>17048</v>
      </c>
      <c r="Y1035" t="s">
        <v>2631</v>
      </c>
    </row>
    <row r="1036" spans="1:25" x14ac:dyDescent="0.25">
      <c r="A1036" t="s">
        <v>832</v>
      </c>
      <c r="B1036" t="s">
        <v>834</v>
      </c>
      <c r="C1036" t="s">
        <v>833</v>
      </c>
      <c r="D1036" t="s">
        <v>311</v>
      </c>
      <c r="E1036" t="s">
        <v>4</v>
      </c>
      <c r="F1036" t="s">
        <v>32</v>
      </c>
      <c r="G1036" t="s">
        <v>5</v>
      </c>
      <c r="H1036" t="s">
        <v>11</v>
      </c>
      <c r="I1036">
        <v>10409</v>
      </c>
      <c r="J1036" t="s">
        <v>12646</v>
      </c>
      <c r="K1036" t="s">
        <v>33</v>
      </c>
      <c r="L1036" t="s">
        <v>311</v>
      </c>
      <c r="M1036" t="s">
        <v>11086</v>
      </c>
      <c r="N1036" t="s">
        <v>67</v>
      </c>
      <c r="O1036" t="s">
        <v>13535</v>
      </c>
      <c r="P1036">
        <v>27781008</v>
      </c>
      <c r="Q1036">
        <v>27781047</v>
      </c>
      <c r="R1036" t="s">
        <v>12333</v>
      </c>
      <c r="S1036">
        <v>27781008</v>
      </c>
      <c r="T1036" t="s">
        <v>14567</v>
      </c>
      <c r="U1036">
        <v>27781047</v>
      </c>
      <c r="V1036" t="s">
        <v>32</v>
      </c>
      <c r="W1036" t="s">
        <v>6456</v>
      </c>
      <c r="X1036" t="s">
        <v>17049</v>
      </c>
      <c r="Y1036" t="s">
        <v>833</v>
      </c>
    </row>
    <row r="1037" spans="1:25" x14ac:dyDescent="0.25">
      <c r="A1037" t="s">
        <v>2610</v>
      </c>
      <c r="B1037" t="s">
        <v>2611</v>
      </c>
      <c r="C1037" t="s">
        <v>470</v>
      </c>
      <c r="D1037" t="s">
        <v>197</v>
      </c>
      <c r="E1037" t="s">
        <v>5</v>
      </c>
      <c r="F1037" t="s">
        <v>35</v>
      </c>
      <c r="G1037" t="s">
        <v>12</v>
      </c>
      <c r="H1037" t="s">
        <v>11</v>
      </c>
      <c r="I1037">
        <v>21009</v>
      </c>
      <c r="J1037" t="s">
        <v>11527</v>
      </c>
      <c r="K1037" t="s">
        <v>79</v>
      </c>
      <c r="L1037" t="s">
        <v>197</v>
      </c>
      <c r="M1037" t="s">
        <v>2597</v>
      </c>
      <c r="N1037" t="s">
        <v>470</v>
      </c>
      <c r="O1037" t="s">
        <v>13535</v>
      </c>
      <c r="P1037">
        <v>24748010</v>
      </c>
      <c r="Q1037">
        <v>24748010</v>
      </c>
      <c r="R1037" t="s">
        <v>13843</v>
      </c>
      <c r="S1037">
        <v>87147478</v>
      </c>
      <c r="T1037" t="s">
        <v>14475</v>
      </c>
      <c r="U1037">
        <v>24744058</v>
      </c>
      <c r="V1037" t="s">
        <v>32</v>
      </c>
      <c r="W1037" t="s">
        <v>1002</v>
      </c>
      <c r="X1037" t="s">
        <v>17050</v>
      </c>
      <c r="Y1037" t="s">
        <v>470</v>
      </c>
    </row>
    <row r="1038" spans="1:25" x14ac:dyDescent="0.25">
      <c r="A1038" t="s">
        <v>2638</v>
      </c>
      <c r="B1038" t="s">
        <v>2640</v>
      </c>
      <c r="C1038" t="s">
        <v>2639</v>
      </c>
      <c r="D1038" t="s">
        <v>197</v>
      </c>
      <c r="E1038" t="s">
        <v>5</v>
      </c>
      <c r="F1038" t="s">
        <v>35</v>
      </c>
      <c r="G1038" t="s">
        <v>12</v>
      </c>
      <c r="H1038" t="s">
        <v>5</v>
      </c>
      <c r="I1038">
        <v>21004</v>
      </c>
      <c r="J1038" t="s">
        <v>15440</v>
      </c>
      <c r="K1038" t="s">
        <v>79</v>
      </c>
      <c r="L1038" t="s">
        <v>197</v>
      </c>
      <c r="M1038" t="s">
        <v>2587</v>
      </c>
      <c r="N1038" t="s">
        <v>2639</v>
      </c>
      <c r="O1038" t="s">
        <v>13535</v>
      </c>
      <c r="P1038">
        <v>24740155</v>
      </c>
      <c r="Q1038">
        <v>24740155</v>
      </c>
      <c r="R1038" t="s">
        <v>2691</v>
      </c>
      <c r="S1038">
        <v>86116629</v>
      </c>
      <c r="T1038" t="s">
        <v>14475</v>
      </c>
      <c r="U1038">
        <v>24744058</v>
      </c>
      <c r="V1038" t="s">
        <v>32</v>
      </c>
      <c r="W1038" t="s">
        <v>2637</v>
      </c>
      <c r="X1038" t="s">
        <v>17051</v>
      </c>
      <c r="Y1038" t="s">
        <v>2639</v>
      </c>
    </row>
    <row r="1039" spans="1:25" x14ac:dyDescent="0.25">
      <c r="A1039" t="s">
        <v>900</v>
      </c>
      <c r="B1039" t="s">
        <v>902</v>
      </c>
      <c r="C1039" t="s">
        <v>901</v>
      </c>
      <c r="D1039" t="s">
        <v>311</v>
      </c>
      <c r="E1039" t="s">
        <v>5</v>
      </c>
      <c r="F1039" t="s">
        <v>32</v>
      </c>
      <c r="G1039" t="s">
        <v>5</v>
      </c>
      <c r="H1039" t="s">
        <v>4</v>
      </c>
      <c r="I1039">
        <v>10403</v>
      </c>
      <c r="J1039" t="s">
        <v>12638</v>
      </c>
      <c r="K1039" t="s">
        <v>33</v>
      </c>
      <c r="L1039" t="s">
        <v>311</v>
      </c>
      <c r="M1039" t="s">
        <v>10640</v>
      </c>
      <c r="N1039" t="s">
        <v>901</v>
      </c>
      <c r="O1039" t="s">
        <v>13535</v>
      </c>
      <c r="P1039">
        <v>24166019</v>
      </c>
      <c r="Q1039" t="s">
        <v>15386</v>
      </c>
      <c r="R1039" t="s">
        <v>14692</v>
      </c>
      <c r="S1039">
        <v>86561615</v>
      </c>
      <c r="T1039" t="s">
        <v>14425</v>
      </c>
      <c r="U1039">
        <v>24161444</v>
      </c>
      <c r="V1039" t="s">
        <v>32</v>
      </c>
      <c r="W1039" t="s">
        <v>899</v>
      </c>
      <c r="X1039" t="s">
        <v>17052</v>
      </c>
      <c r="Y1039" t="s">
        <v>901</v>
      </c>
    </row>
    <row r="1040" spans="1:25" x14ac:dyDescent="0.25">
      <c r="A1040" t="s">
        <v>877</v>
      </c>
      <c r="B1040" t="s">
        <v>879</v>
      </c>
      <c r="C1040" t="s">
        <v>878</v>
      </c>
      <c r="D1040" t="s">
        <v>311</v>
      </c>
      <c r="E1040" t="s">
        <v>5</v>
      </c>
      <c r="F1040" t="s">
        <v>32</v>
      </c>
      <c r="G1040" t="s">
        <v>5</v>
      </c>
      <c r="H1040" t="s">
        <v>5</v>
      </c>
      <c r="I1040">
        <v>10404</v>
      </c>
      <c r="J1040" t="s">
        <v>12639</v>
      </c>
      <c r="K1040" t="s">
        <v>33</v>
      </c>
      <c r="L1040" t="s">
        <v>311</v>
      </c>
      <c r="M1040" t="s">
        <v>878</v>
      </c>
      <c r="N1040" t="s">
        <v>878</v>
      </c>
      <c r="O1040" t="s">
        <v>13535</v>
      </c>
      <c r="P1040">
        <v>24161113</v>
      </c>
      <c r="Q1040" t="s">
        <v>15386</v>
      </c>
      <c r="R1040" t="s">
        <v>5910</v>
      </c>
      <c r="S1040">
        <v>24161113</v>
      </c>
      <c r="T1040" t="s">
        <v>14425</v>
      </c>
      <c r="U1040">
        <v>24161444</v>
      </c>
      <c r="V1040" t="s">
        <v>32</v>
      </c>
      <c r="W1040" t="s">
        <v>50</v>
      </c>
      <c r="X1040" t="s">
        <v>17053</v>
      </c>
      <c r="Y1040" t="s">
        <v>878</v>
      </c>
    </row>
    <row r="1041" spans="1:25" x14ac:dyDescent="0.25">
      <c r="A1041" t="s">
        <v>2182</v>
      </c>
      <c r="B1041" t="s">
        <v>2184</v>
      </c>
      <c r="C1041" t="s">
        <v>2183</v>
      </c>
      <c r="D1041" t="s">
        <v>78</v>
      </c>
      <c r="E1041" t="s">
        <v>11</v>
      </c>
      <c r="F1041" t="s">
        <v>35</v>
      </c>
      <c r="G1041" t="s">
        <v>3</v>
      </c>
      <c r="H1041" t="s">
        <v>198</v>
      </c>
      <c r="I1041">
        <v>20214</v>
      </c>
      <c r="J1041" t="s">
        <v>12762</v>
      </c>
      <c r="K1041" t="s">
        <v>79</v>
      </c>
      <c r="L1041" t="s">
        <v>80</v>
      </c>
      <c r="M1041" t="s">
        <v>1248</v>
      </c>
      <c r="N1041" t="s">
        <v>2183</v>
      </c>
      <c r="O1041" t="s">
        <v>13535</v>
      </c>
      <c r="P1041">
        <v>47013127</v>
      </c>
      <c r="Q1041" t="s">
        <v>15386</v>
      </c>
      <c r="R1041" t="s">
        <v>9318</v>
      </c>
      <c r="S1041">
        <v>88019083</v>
      </c>
      <c r="T1041" t="s">
        <v>14477</v>
      </c>
      <c r="U1041">
        <v>24680376</v>
      </c>
      <c r="V1041" t="s">
        <v>32</v>
      </c>
      <c r="W1041" t="s">
        <v>931</v>
      </c>
      <c r="X1041" t="s">
        <v>17054</v>
      </c>
      <c r="Y1041" t="s">
        <v>2183</v>
      </c>
    </row>
    <row r="1042" spans="1:25" x14ac:dyDescent="0.25">
      <c r="A1042" t="s">
        <v>2613</v>
      </c>
      <c r="B1042" t="s">
        <v>2614</v>
      </c>
      <c r="C1042" t="s">
        <v>1089</v>
      </c>
      <c r="D1042" t="s">
        <v>197</v>
      </c>
      <c r="E1042" t="s">
        <v>5</v>
      </c>
      <c r="F1042" t="s">
        <v>35</v>
      </c>
      <c r="G1042" t="s">
        <v>12</v>
      </c>
      <c r="H1042" t="s">
        <v>11</v>
      </c>
      <c r="I1042">
        <v>21009</v>
      </c>
      <c r="J1042" t="s">
        <v>11527</v>
      </c>
      <c r="K1042" t="s">
        <v>79</v>
      </c>
      <c r="L1042" t="s">
        <v>197</v>
      </c>
      <c r="M1042" t="s">
        <v>2597</v>
      </c>
      <c r="N1042" t="s">
        <v>1089</v>
      </c>
      <c r="O1042" t="s">
        <v>13535</v>
      </c>
      <c r="P1042">
        <v>24742500</v>
      </c>
      <c r="Q1042">
        <v>24742500</v>
      </c>
      <c r="R1042" t="s">
        <v>14693</v>
      </c>
      <c r="S1042">
        <v>83131390</v>
      </c>
      <c r="T1042" t="s">
        <v>14475</v>
      </c>
      <c r="U1042">
        <v>24744058</v>
      </c>
      <c r="V1042" t="s">
        <v>32</v>
      </c>
      <c r="W1042" t="s">
        <v>1025</v>
      </c>
      <c r="X1042" t="s">
        <v>17055</v>
      </c>
      <c r="Y1042" t="s">
        <v>1089</v>
      </c>
    </row>
    <row r="1043" spans="1:25" x14ac:dyDescent="0.25">
      <c r="A1043" t="s">
        <v>5053</v>
      </c>
      <c r="B1043" t="s">
        <v>3137</v>
      </c>
      <c r="C1043" t="s">
        <v>683</v>
      </c>
      <c r="D1043" t="s">
        <v>123</v>
      </c>
      <c r="E1043" t="s">
        <v>6</v>
      </c>
      <c r="F1043" t="s">
        <v>124</v>
      </c>
      <c r="G1043" t="s">
        <v>10</v>
      </c>
      <c r="H1043" t="s">
        <v>2</v>
      </c>
      <c r="I1043">
        <v>60801</v>
      </c>
      <c r="J1043" t="s">
        <v>11429</v>
      </c>
      <c r="K1043" t="s">
        <v>125</v>
      </c>
      <c r="L1043" t="s">
        <v>12955</v>
      </c>
      <c r="M1043" t="s">
        <v>2844</v>
      </c>
      <c r="N1043" t="s">
        <v>683</v>
      </c>
      <c r="O1043" t="s">
        <v>13535</v>
      </c>
      <c r="P1043">
        <v>27733522</v>
      </c>
      <c r="Q1043">
        <v>27733522</v>
      </c>
      <c r="R1043" t="s">
        <v>13844</v>
      </c>
      <c r="S1043">
        <v>27733522</v>
      </c>
      <c r="T1043" t="s">
        <v>14564</v>
      </c>
      <c r="U1043">
        <v>27733387</v>
      </c>
      <c r="V1043" t="s">
        <v>32</v>
      </c>
      <c r="W1043" t="s">
        <v>6860</v>
      </c>
      <c r="X1043" t="s">
        <v>17056</v>
      </c>
      <c r="Y1043" t="s">
        <v>683</v>
      </c>
    </row>
    <row r="1044" spans="1:25" x14ac:dyDescent="0.25">
      <c r="A1044" t="s">
        <v>5285</v>
      </c>
      <c r="B1044" t="s">
        <v>3141</v>
      </c>
      <c r="C1044" t="s">
        <v>3782</v>
      </c>
      <c r="D1044" t="s">
        <v>82</v>
      </c>
      <c r="E1044" t="s">
        <v>4</v>
      </c>
      <c r="F1044" t="s">
        <v>83</v>
      </c>
      <c r="G1044" t="s">
        <v>2</v>
      </c>
      <c r="H1044" t="s">
        <v>3</v>
      </c>
      <c r="I1044">
        <v>70102</v>
      </c>
      <c r="J1044" t="s">
        <v>12693</v>
      </c>
      <c r="K1044" t="s">
        <v>82</v>
      </c>
      <c r="L1044" t="s">
        <v>82</v>
      </c>
      <c r="M1044" t="s">
        <v>12981</v>
      </c>
      <c r="N1044" t="s">
        <v>3782</v>
      </c>
      <c r="O1044" t="s">
        <v>13535</v>
      </c>
      <c r="P1044" t="s">
        <v>15386</v>
      </c>
      <c r="Q1044" t="s">
        <v>15386</v>
      </c>
      <c r="R1044" t="s">
        <v>15582</v>
      </c>
      <c r="S1044">
        <v>85048690</v>
      </c>
      <c r="T1044" t="s">
        <v>14631</v>
      </c>
      <c r="U1044">
        <v>27590142</v>
      </c>
      <c r="V1044" t="s">
        <v>32</v>
      </c>
      <c r="W1044" t="s">
        <v>6634</v>
      </c>
      <c r="X1044" t="s">
        <v>17057</v>
      </c>
      <c r="Y1044" t="s">
        <v>3782</v>
      </c>
    </row>
    <row r="1045" spans="1:25" x14ac:dyDescent="0.25">
      <c r="A1045" t="s">
        <v>6528</v>
      </c>
      <c r="B1045" t="s">
        <v>6529</v>
      </c>
      <c r="C1045" t="s">
        <v>6862</v>
      </c>
      <c r="D1045" t="s">
        <v>197</v>
      </c>
      <c r="E1045" t="s">
        <v>6</v>
      </c>
      <c r="F1045" t="s">
        <v>35</v>
      </c>
      <c r="G1045" t="s">
        <v>12</v>
      </c>
      <c r="H1045" t="s">
        <v>7</v>
      </c>
      <c r="I1045">
        <v>21006</v>
      </c>
      <c r="J1045" t="s">
        <v>11525</v>
      </c>
      <c r="K1045" t="s">
        <v>79</v>
      </c>
      <c r="L1045" t="s">
        <v>197</v>
      </c>
      <c r="M1045" t="s">
        <v>10536</v>
      </c>
      <c r="N1045" t="s">
        <v>6862</v>
      </c>
      <c r="O1045" t="s">
        <v>13535</v>
      </c>
      <c r="P1045" t="s">
        <v>15386</v>
      </c>
      <c r="Q1045" t="s">
        <v>15386</v>
      </c>
      <c r="R1045" t="s">
        <v>14694</v>
      </c>
      <c r="S1045">
        <v>63679490</v>
      </c>
      <c r="T1045" t="s">
        <v>14476</v>
      </c>
      <c r="U1045">
        <v>83187649</v>
      </c>
      <c r="V1045" t="s">
        <v>32</v>
      </c>
      <c r="W1045" t="s">
        <v>6861</v>
      </c>
      <c r="X1045" t="s">
        <v>17058</v>
      </c>
      <c r="Y1045" t="s">
        <v>6862</v>
      </c>
    </row>
    <row r="1046" spans="1:25" x14ac:dyDescent="0.25">
      <c r="A1046" t="s">
        <v>5270</v>
      </c>
      <c r="B1046" t="s">
        <v>3145</v>
      </c>
      <c r="C1046" t="s">
        <v>216</v>
      </c>
      <c r="D1046" t="s">
        <v>82</v>
      </c>
      <c r="E1046" t="s">
        <v>4</v>
      </c>
      <c r="F1046" t="s">
        <v>83</v>
      </c>
      <c r="G1046" t="s">
        <v>2</v>
      </c>
      <c r="H1046" t="s">
        <v>3</v>
      </c>
      <c r="I1046">
        <v>70102</v>
      </c>
      <c r="J1046" t="s">
        <v>12693</v>
      </c>
      <c r="K1046" t="s">
        <v>82</v>
      </c>
      <c r="L1046" t="s">
        <v>82</v>
      </c>
      <c r="M1046" t="s">
        <v>12981</v>
      </c>
      <c r="N1046" t="s">
        <v>4284</v>
      </c>
      <c r="O1046" t="s">
        <v>13535</v>
      </c>
      <c r="P1046">
        <v>85969565</v>
      </c>
      <c r="Q1046" t="s">
        <v>15386</v>
      </c>
      <c r="R1046" t="s">
        <v>7968</v>
      </c>
      <c r="S1046">
        <v>85969565</v>
      </c>
      <c r="T1046" t="s">
        <v>14631</v>
      </c>
      <c r="U1046">
        <v>27590142</v>
      </c>
      <c r="V1046" t="s">
        <v>32</v>
      </c>
      <c r="W1046" t="s">
        <v>3964</v>
      </c>
      <c r="X1046" t="s">
        <v>17059</v>
      </c>
      <c r="Y1046" t="s">
        <v>216</v>
      </c>
    </row>
    <row r="1047" spans="1:25" x14ac:dyDescent="0.25">
      <c r="A1047" t="s">
        <v>5903</v>
      </c>
      <c r="B1047" t="s">
        <v>6268</v>
      </c>
      <c r="C1047" t="s">
        <v>1341</v>
      </c>
      <c r="D1047" t="s">
        <v>82</v>
      </c>
      <c r="E1047" t="s">
        <v>4</v>
      </c>
      <c r="F1047" t="s">
        <v>83</v>
      </c>
      <c r="G1047" t="s">
        <v>2</v>
      </c>
      <c r="H1047" t="s">
        <v>3</v>
      </c>
      <c r="I1047">
        <v>70102</v>
      </c>
      <c r="J1047" t="s">
        <v>12693</v>
      </c>
      <c r="K1047" t="s">
        <v>82</v>
      </c>
      <c r="L1047" t="s">
        <v>82</v>
      </c>
      <c r="M1047" t="s">
        <v>12981</v>
      </c>
      <c r="N1047" t="s">
        <v>1341</v>
      </c>
      <c r="O1047" t="s">
        <v>13535</v>
      </c>
      <c r="P1047">
        <v>22001681</v>
      </c>
      <c r="Q1047" t="s">
        <v>15386</v>
      </c>
      <c r="R1047" t="s">
        <v>11897</v>
      </c>
      <c r="S1047">
        <v>84197690</v>
      </c>
      <c r="T1047" t="s">
        <v>14631</v>
      </c>
      <c r="U1047">
        <v>27590142</v>
      </c>
      <c r="V1047" t="s">
        <v>32</v>
      </c>
      <c r="W1047" t="s">
        <v>6863</v>
      </c>
      <c r="X1047" t="s">
        <v>17060</v>
      </c>
      <c r="Y1047" t="s">
        <v>1341</v>
      </c>
    </row>
    <row r="1048" spans="1:25" x14ac:dyDescent="0.25">
      <c r="A1048" t="s">
        <v>2654</v>
      </c>
      <c r="B1048" t="s">
        <v>2656</v>
      </c>
      <c r="C1048" t="s">
        <v>2655</v>
      </c>
      <c r="D1048" t="s">
        <v>197</v>
      </c>
      <c r="E1048" t="s">
        <v>6</v>
      </c>
      <c r="F1048" t="s">
        <v>35</v>
      </c>
      <c r="G1048" t="s">
        <v>12</v>
      </c>
      <c r="H1048" t="s">
        <v>7</v>
      </c>
      <c r="I1048">
        <v>21006</v>
      </c>
      <c r="J1048" t="s">
        <v>11525</v>
      </c>
      <c r="K1048" t="s">
        <v>79</v>
      </c>
      <c r="L1048" t="s">
        <v>197</v>
      </c>
      <c r="M1048" t="s">
        <v>10536</v>
      </c>
      <c r="N1048" t="s">
        <v>2655</v>
      </c>
      <c r="O1048" t="s">
        <v>13535</v>
      </c>
      <c r="P1048">
        <v>24038020</v>
      </c>
      <c r="Q1048">
        <v>24038020</v>
      </c>
      <c r="R1048" t="s">
        <v>14923</v>
      </c>
      <c r="S1048">
        <v>24038020</v>
      </c>
      <c r="T1048" t="s">
        <v>14476</v>
      </c>
      <c r="U1048">
        <v>24600594</v>
      </c>
      <c r="V1048" t="s">
        <v>32</v>
      </c>
      <c r="W1048" t="s">
        <v>6864</v>
      </c>
      <c r="X1048" t="s">
        <v>17061</v>
      </c>
      <c r="Y1048" t="s">
        <v>2655</v>
      </c>
    </row>
    <row r="1049" spans="1:25" x14ac:dyDescent="0.25">
      <c r="A1049" t="s">
        <v>2657</v>
      </c>
      <c r="B1049" t="s">
        <v>6269</v>
      </c>
      <c r="C1049" t="s">
        <v>9533</v>
      </c>
      <c r="D1049" t="s">
        <v>197</v>
      </c>
      <c r="E1049" t="s">
        <v>6</v>
      </c>
      <c r="F1049" t="s">
        <v>35</v>
      </c>
      <c r="G1049" t="s">
        <v>12</v>
      </c>
      <c r="H1049" t="s">
        <v>7</v>
      </c>
      <c r="I1049">
        <v>21006</v>
      </c>
      <c r="J1049" t="s">
        <v>11525</v>
      </c>
      <c r="K1049" t="s">
        <v>79</v>
      </c>
      <c r="L1049" t="s">
        <v>197</v>
      </c>
      <c r="M1049" t="s">
        <v>10536</v>
      </c>
      <c r="N1049" t="s">
        <v>2038</v>
      </c>
      <c r="O1049" t="s">
        <v>13535</v>
      </c>
      <c r="P1049">
        <v>24041002</v>
      </c>
      <c r="Q1049" t="s">
        <v>15386</v>
      </c>
      <c r="R1049" t="s">
        <v>2459</v>
      </c>
      <c r="S1049">
        <v>24041002</v>
      </c>
      <c r="T1049" t="s">
        <v>14476</v>
      </c>
      <c r="U1049">
        <v>83187649</v>
      </c>
      <c r="V1049" t="s">
        <v>32</v>
      </c>
      <c r="W1049" t="s">
        <v>2242</v>
      </c>
      <c r="X1049" t="s">
        <v>17062</v>
      </c>
      <c r="Y1049" t="s">
        <v>9533</v>
      </c>
    </row>
    <row r="1050" spans="1:25" x14ac:dyDescent="0.25">
      <c r="A1050" t="s">
        <v>5312</v>
      </c>
      <c r="B1050" t="s">
        <v>2443</v>
      </c>
      <c r="C1050" t="s">
        <v>186</v>
      </c>
      <c r="D1050" t="s">
        <v>82</v>
      </c>
      <c r="E1050" t="s">
        <v>5</v>
      </c>
      <c r="F1050" t="s">
        <v>83</v>
      </c>
      <c r="G1050" t="s">
        <v>4</v>
      </c>
      <c r="H1050" t="s">
        <v>3</v>
      </c>
      <c r="I1050">
        <v>70302</v>
      </c>
      <c r="J1050" t="s">
        <v>11447</v>
      </c>
      <c r="K1050" t="s">
        <v>82</v>
      </c>
      <c r="L1050" t="s">
        <v>12861</v>
      </c>
      <c r="M1050" t="s">
        <v>1201</v>
      </c>
      <c r="N1050" t="s">
        <v>10757</v>
      </c>
      <c r="O1050" t="s">
        <v>13535</v>
      </c>
      <c r="P1050">
        <v>88305266</v>
      </c>
      <c r="Q1050" t="s">
        <v>15386</v>
      </c>
      <c r="R1050" t="s">
        <v>10758</v>
      </c>
      <c r="S1050">
        <v>88305266</v>
      </c>
      <c r="T1050" t="s">
        <v>14413</v>
      </c>
      <c r="U1050">
        <v>27685436</v>
      </c>
      <c r="V1050" t="s">
        <v>32</v>
      </c>
      <c r="W1050" t="s">
        <v>1144</v>
      </c>
      <c r="X1050" t="s">
        <v>17063</v>
      </c>
      <c r="Y1050" t="s">
        <v>186</v>
      </c>
    </row>
    <row r="1051" spans="1:25" x14ac:dyDescent="0.25">
      <c r="A1051" t="s">
        <v>5870</v>
      </c>
      <c r="B1051" t="s">
        <v>3150</v>
      </c>
      <c r="C1051" t="s">
        <v>8026</v>
      </c>
      <c r="D1051" t="s">
        <v>82</v>
      </c>
      <c r="E1051" t="s">
        <v>5</v>
      </c>
      <c r="F1051" t="s">
        <v>83</v>
      </c>
      <c r="G1051" t="s">
        <v>4</v>
      </c>
      <c r="H1051" t="s">
        <v>2</v>
      </c>
      <c r="I1051">
        <v>70301</v>
      </c>
      <c r="J1051" t="s">
        <v>11411</v>
      </c>
      <c r="K1051" t="s">
        <v>82</v>
      </c>
      <c r="L1051" t="s">
        <v>12861</v>
      </c>
      <c r="M1051" t="s">
        <v>12861</v>
      </c>
      <c r="N1051" t="s">
        <v>8026</v>
      </c>
      <c r="O1051" t="s">
        <v>13535</v>
      </c>
      <c r="P1051">
        <v>27685143</v>
      </c>
      <c r="Q1051">
        <v>27685143</v>
      </c>
      <c r="R1051" t="s">
        <v>13030</v>
      </c>
      <c r="S1051">
        <v>27685143</v>
      </c>
      <c r="T1051" t="s">
        <v>14413</v>
      </c>
      <c r="U1051">
        <v>27685436</v>
      </c>
      <c r="V1051" t="s">
        <v>32</v>
      </c>
      <c r="W1051" t="s">
        <v>6865</v>
      </c>
      <c r="X1051" t="s">
        <v>17064</v>
      </c>
      <c r="Y1051" t="s">
        <v>8026</v>
      </c>
    </row>
    <row r="1052" spans="1:25" x14ac:dyDescent="0.25">
      <c r="A1052" t="s">
        <v>2694</v>
      </c>
      <c r="B1052" t="s">
        <v>2696</v>
      </c>
      <c r="C1052" t="s">
        <v>2695</v>
      </c>
      <c r="D1052" t="s">
        <v>197</v>
      </c>
      <c r="E1052" t="s">
        <v>6</v>
      </c>
      <c r="F1052" t="s">
        <v>35</v>
      </c>
      <c r="G1052" t="s">
        <v>12</v>
      </c>
      <c r="H1052" t="s">
        <v>7</v>
      </c>
      <c r="I1052">
        <v>21006</v>
      </c>
      <c r="J1052" t="s">
        <v>11525</v>
      </c>
      <c r="K1052" t="s">
        <v>79</v>
      </c>
      <c r="L1052" t="s">
        <v>197</v>
      </c>
      <c r="M1052" t="s">
        <v>10536</v>
      </c>
      <c r="N1052" t="s">
        <v>2695</v>
      </c>
      <c r="O1052" t="s">
        <v>13535</v>
      </c>
      <c r="P1052">
        <v>24733789</v>
      </c>
      <c r="Q1052">
        <v>24733789</v>
      </c>
      <c r="R1052" t="s">
        <v>10619</v>
      </c>
      <c r="S1052">
        <v>24733789</v>
      </c>
      <c r="T1052" t="s">
        <v>14476</v>
      </c>
      <c r="U1052">
        <v>83187649</v>
      </c>
      <c r="V1052" t="s">
        <v>32</v>
      </c>
      <c r="W1052" t="s">
        <v>569</v>
      </c>
      <c r="X1052" t="s">
        <v>17065</v>
      </c>
      <c r="Y1052" t="s">
        <v>2695</v>
      </c>
    </row>
    <row r="1053" spans="1:25" x14ac:dyDescent="0.25">
      <c r="A1053" t="s">
        <v>5308</v>
      </c>
      <c r="B1053" t="s">
        <v>2504</v>
      </c>
      <c r="C1053" t="s">
        <v>1201</v>
      </c>
      <c r="D1053" t="s">
        <v>82</v>
      </c>
      <c r="E1053" t="s">
        <v>5</v>
      </c>
      <c r="F1053" t="s">
        <v>83</v>
      </c>
      <c r="G1053" t="s">
        <v>4</v>
      </c>
      <c r="H1053" t="s">
        <v>3</v>
      </c>
      <c r="I1053">
        <v>70302</v>
      </c>
      <c r="J1053" t="s">
        <v>11447</v>
      </c>
      <c r="K1053" t="s">
        <v>82</v>
      </c>
      <c r="L1053" t="s">
        <v>12861</v>
      </c>
      <c r="M1053" t="s">
        <v>1201</v>
      </c>
      <c r="N1053" t="s">
        <v>1201</v>
      </c>
      <c r="O1053" t="s">
        <v>13535</v>
      </c>
      <c r="P1053">
        <v>22001771</v>
      </c>
      <c r="Q1053">
        <v>87997985</v>
      </c>
      <c r="R1053" t="s">
        <v>15583</v>
      </c>
      <c r="S1053">
        <v>87997095</v>
      </c>
      <c r="T1053" t="s">
        <v>14413</v>
      </c>
      <c r="U1053">
        <v>27685436</v>
      </c>
      <c r="V1053" t="s">
        <v>32</v>
      </c>
      <c r="W1053" t="s">
        <v>6638</v>
      </c>
      <c r="X1053" t="s">
        <v>17066</v>
      </c>
      <c r="Y1053" t="s">
        <v>1201</v>
      </c>
    </row>
    <row r="1054" spans="1:25" x14ac:dyDescent="0.25">
      <c r="A1054" t="s">
        <v>5324</v>
      </c>
      <c r="B1054" t="s">
        <v>3155</v>
      </c>
      <c r="C1054" t="s">
        <v>5325</v>
      </c>
      <c r="D1054" t="s">
        <v>82</v>
      </c>
      <c r="E1054" t="s">
        <v>5</v>
      </c>
      <c r="F1054" t="s">
        <v>83</v>
      </c>
      <c r="G1054" t="s">
        <v>4</v>
      </c>
      <c r="H1054" t="s">
        <v>3</v>
      </c>
      <c r="I1054">
        <v>70302</v>
      </c>
      <c r="J1054" t="s">
        <v>11447</v>
      </c>
      <c r="K1054" t="s">
        <v>82</v>
      </c>
      <c r="L1054" t="s">
        <v>12861</v>
      </c>
      <c r="M1054" t="s">
        <v>1201</v>
      </c>
      <c r="N1054" t="s">
        <v>5325</v>
      </c>
      <c r="O1054" t="s">
        <v>13535</v>
      </c>
      <c r="P1054">
        <v>85647729</v>
      </c>
      <c r="Q1054" t="s">
        <v>15386</v>
      </c>
      <c r="R1054" t="s">
        <v>7979</v>
      </c>
      <c r="S1054">
        <v>85647729</v>
      </c>
      <c r="T1054" t="s">
        <v>14413</v>
      </c>
      <c r="U1054">
        <v>27685436</v>
      </c>
      <c r="V1054" t="s">
        <v>32</v>
      </c>
      <c r="W1054" t="s">
        <v>5323</v>
      </c>
      <c r="X1054" t="s">
        <v>17067</v>
      </c>
      <c r="Y1054" t="s">
        <v>5325</v>
      </c>
    </row>
    <row r="1055" spans="1:25" x14ac:dyDescent="0.25">
      <c r="A1055" t="s">
        <v>2697</v>
      </c>
      <c r="B1055" t="s">
        <v>6270</v>
      </c>
      <c r="C1055" t="s">
        <v>69</v>
      </c>
      <c r="D1055" t="s">
        <v>197</v>
      </c>
      <c r="E1055" t="s">
        <v>7</v>
      </c>
      <c r="F1055" t="s">
        <v>35</v>
      </c>
      <c r="G1055" t="s">
        <v>12</v>
      </c>
      <c r="H1055" t="s">
        <v>8</v>
      </c>
      <c r="I1055">
        <v>21007</v>
      </c>
      <c r="J1055" t="s">
        <v>14347</v>
      </c>
      <c r="K1055" t="s">
        <v>79</v>
      </c>
      <c r="L1055" t="s">
        <v>197</v>
      </c>
      <c r="M1055" t="s">
        <v>10579</v>
      </c>
      <c r="N1055" t="s">
        <v>69</v>
      </c>
      <c r="O1055" t="s">
        <v>13535</v>
      </c>
      <c r="P1055">
        <v>24691724</v>
      </c>
      <c r="Q1055">
        <v>24691724</v>
      </c>
      <c r="R1055" t="s">
        <v>14849</v>
      </c>
      <c r="S1055">
        <v>24691724</v>
      </c>
      <c r="T1055" t="s">
        <v>14022</v>
      </c>
      <c r="U1055">
        <v>24797145</v>
      </c>
      <c r="V1055" t="s">
        <v>32</v>
      </c>
      <c r="W1055" t="s">
        <v>623</v>
      </c>
      <c r="X1055" t="s">
        <v>17068</v>
      </c>
      <c r="Y1055" t="s">
        <v>69</v>
      </c>
    </row>
    <row r="1056" spans="1:25" x14ac:dyDescent="0.25">
      <c r="A1056" t="s">
        <v>2707</v>
      </c>
      <c r="B1056" t="s">
        <v>2622</v>
      </c>
      <c r="C1056" t="s">
        <v>9061</v>
      </c>
      <c r="D1056" t="s">
        <v>78</v>
      </c>
      <c r="E1056" t="s">
        <v>11</v>
      </c>
      <c r="F1056" t="s">
        <v>35</v>
      </c>
      <c r="G1056" t="s">
        <v>3</v>
      </c>
      <c r="H1056" t="s">
        <v>17</v>
      </c>
      <c r="I1056">
        <v>20213</v>
      </c>
      <c r="J1056" t="s">
        <v>15442</v>
      </c>
      <c r="K1056" t="s">
        <v>79</v>
      </c>
      <c r="L1056" t="s">
        <v>80</v>
      </c>
      <c r="M1056" t="s">
        <v>1301</v>
      </c>
      <c r="N1056" t="s">
        <v>10488</v>
      </c>
      <c r="O1056" t="s">
        <v>13535</v>
      </c>
      <c r="P1056">
        <v>24680265</v>
      </c>
      <c r="Q1056">
        <v>24680265</v>
      </c>
      <c r="R1056" t="s">
        <v>13125</v>
      </c>
      <c r="S1056">
        <v>70718838</v>
      </c>
      <c r="T1056" t="s">
        <v>14477</v>
      </c>
      <c r="U1056">
        <v>24680376</v>
      </c>
      <c r="V1056" t="s">
        <v>32</v>
      </c>
      <c r="W1056" t="s">
        <v>6866</v>
      </c>
      <c r="X1056" t="s">
        <v>17069</v>
      </c>
      <c r="Y1056" t="s">
        <v>9061</v>
      </c>
    </row>
    <row r="1057" spans="1:25" x14ac:dyDescent="0.25">
      <c r="A1057" t="s">
        <v>5797</v>
      </c>
      <c r="B1057" t="s">
        <v>2615</v>
      </c>
      <c r="C1057" t="s">
        <v>5798</v>
      </c>
      <c r="D1057" t="s">
        <v>82</v>
      </c>
      <c r="E1057" t="s">
        <v>6</v>
      </c>
      <c r="F1057" t="s">
        <v>83</v>
      </c>
      <c r="G1057" t="s">
        <v>4</v>
      </c>
      <c r="H1057" t="s">
        <v>2</v>
      </c>
      <c r="I1057">
        <v>70301</v>
      </c>
      <c r="J1057" t="s">
        <v>11411</v>
      </c>
      <c r="K1057" t="s">
        <v>82</v>
      </c>
      <c r="L1057" t="s">
        <v>12861</v>
      </c>
      <c r="M1057" t="s">
        <v>12861</v>
      </c>
      <c r="N1057" t="s">
        <v>10759</v>
      </c>
      <c r="O1057" t="s">
        <v>13535</v>
      </c>
      <c r="P1057">
        <v>27683159</v>
      </c>
      <c r="Q1057">
        <v>27683159</v>
      </c>
      <c r="R1057" t="s">
        <v>14695</v>
      </c>
      <c r="S1057">
        <v>27683159</v>
      </c>
      <c r="T1057" t="s">
        <v>15405</v>
      </c>
      <c r="U1057">
        <v>27687141</v>
      </c>
      <c r="V1057" t="s">
        <v>32</v>
      </c>
      <c r="W1057" t="s">
        <v>6867</v>
      </c>
      <c r="X1057" t="s">
        <v>17070</v>
      </c>
      <c r="Y1057" t="s">
        <v>5798</v>
      </c>
    </row>
    <row r="1058" spans="1:25" x14ac:dyDescent="0.25">
      <c r="A1058" t="s">
        <v>2738</v>
      </c>
      <c r="B1058" t="s">
        <v>2600</v>
      </c>
      <c r="C1058" t="s">
        <v>2739</v>
      </c>
      <c r="D1058" t="s">
        <v>197</v>
      </c>
      <c r="E1058" t="s">
        <v>7</v>
      </c>
      <c r="F1058" t="s">
        <v>35</v>
      </c>
      <c r="G1058" t="s">
        <v>12</v>
      </c>
      <c r="H1058" t="s">
        <v>8</v>
      </c>
      <c r="I1058">
        <v>21007</v>
      </c>
      <c r="J1058" t="s">
        <v>14347</v>
      </c>
      <c r="K1058" t="s">
        <v>79</v>
      </c>
      <c r="L1058" t="s">
        <v>197</v>
      </c>
      <c r="M1058" t="s">
        <v>10579</v>
      </c>
      <c r="N1058" t="s">
        <v>10760</v>
      </c>
      <c r="O1058" t="s">
        <v>13535</v>
      </c>
      <c r="P1058">
        <v>24791565</v>
      </c>
      <c r="Q1058">
        <v>24791565</v>
      </c>
      <c r="R1058" t="s">
        <v>2740</v>
      </c>
      <c r="S1058">
        <v>88401170</v>
      </c>
      <c r="T1058" t="s">
        <v>14022</v>
      </c>
      <c r="U1058">
        <v>24799162</v>
      </c>
      <c r="V1058" t="s">
        <v>32</v>
      </c>
      <c r="W1058" t="s">
        <v>1099</v>
      </c>
      <c r="X1058" t="s">
        <v>17071</v>
      </c>
      <c r="Y1058" t="s">
        <v>2739</v>
      </c>
    </row>
    <row r="1059" spans="1:25" x14ac:dyDescent="0.25">
      <c r="A1059" t="s">
        <v>2667</v>
      </c>
      <c r="B1059" t="s">
        <v>6271</v>
      </c>
      <c r="C1059" t="s">
        <v>2668</v>
      </c>
      <c r="D1059" t="s">
        <v>197</v>
      </c>
      <c r="E1059" t="s">
        <v>2</v>
      </c>
      <c r="F1059" t="s">
        <v>35</v>
      </c>
      <c r="G1059" t="s">
        <v>820</v>
      </c>
      <c r="H1059" t="s">
        <v>4</v>
      </c>
      <c r="I1059">
        <v>21603</v>
      </c>
      <c r="J1059" t="s">
        <v>12796</v>
      </c>
      <c r="K1059" t="s">
        <v>79</v>
      </c>
      <c r="L1059" t="s">
        <v>2445</v>
      </c>
      <c r="M1059" t="s">
        <v>2668</v>
      </c>
      <c r="N1059" t="s">
        <v>2668</v>
      </c>
      <c r="O1059" t="s">
        <v>13535</v>
      </c>
      <c r="P1059">
        <v>24650407</v>
      </c>
      <c r="Q1059">
        <v>24650655</v>
      </c>
      <c r="R1059" t="s">
        <v>2669</v>
      </c>
      <c r="S1059" t="s">
        <v>15386</v>
      </c>
      <c r="T1059" t="s">
        <v>15436</v>
      </c>
      <c r="U1059">
        <v>24722182</v>
      </c>
      <c r="V1059" t="s">
        <v>32</v>
      </c>
      <c r="W1059" t="s">
        <v>2262</v>
      </c>
      <c r="X1059" t="s">
        <v>17072</v>
      </c>
      <c r="Y1059" t="s">
        <v>2668</v>
      </c>
    </row>
    <row r="1060" spans="1:25" x14ac:dyDescent="0.25">
      <c r="A1060" t="s">
        <v>4268</v>
      </c>
      <c r="B1060" t="s">
        <v>3159</v>
      </c>
      <c r="C1060" t="s">
        <v>4113</v>
      </c>
      <c r="D1060" t="s">
        <v>207</v>
      </c>
      <c r="E1060" t="s">
        <v>4</v>
      </c>
      <c r="F1060" t="s">
        <v>208</v>
      </c>
      <c r="G1060" t="s">
        <v>4</v>
      </c>
      <c r="H1060" t="s">
        <v>5</v>
      </c>
      <c r="I1060">
        <v>50304</v>
      </c>
      <c r="J1060" t="s">
        <v>11544</v>
      </c>
      <c r="K1060" t="s">
        <v>209</v>
      </c>
      <c r="L1060" t="s">
        <v>207</v>
      </c>
      <c r="M1060" t="s">
        <v>10835</v>
      </c>
      <c r="N1060" t="s">
        <v>4113</v>
      </c>
      <c r="O1060" t="s">
        <v>13535</v>
      </c>
      <c r="P1060">
        <v>26538453</v>
      </c>
      <c r="Q1060">
        <v>26538453</v>
      </c>
      <c r="R1060" t="s">
        <v>7779</v>
      </c>
      <c r="S1060">
        <v>26538453</v>
      </c>
      <c r="T1060" t="s">
        <v>14535</v>
      </c>
      <c r="U1060">
        <v>26750475</v>
      </c>
      <c r="V1060" t="s">
        <v>32</v>
      </c>
      <c r="W1060" t="s">
        <v>1187</v>
      </c>
      <c r="X1060" t="s">
        <v>17073</v>
      </c>
      <c r="Y1060" t="s">
        <v>4113</v>
      </c>
    </row>
    <row r="1061" spans="1:25" x14ac:dyDescent="0.25">
      <c r="A1061" t="s">
        <v>4272</v>
      </c>
      <c r="B1061" t="s">
        <v>3164</v>
      </c>
      <c r="C1061" t="s">
        <v>4273</v>
      </c>
      <c r="D1061" t="s">
        <v>207</v>
      </c>
      <c r="E1061" t="s">
        <v>4</v>
      </c>
      <c r="F1061" t="s">
        <v>208</v>
      </c>
      <c r="G1061" t="s">
        <v>4</v>
      </c>
      <c r="H1061" t="s">
        <v>11</v>
      </c>
      <c r="I1061">
        <v>50309</v>
      </c>
      <c r="J1061" t="s">
        <v>11601</v>
      </c>
      <c r="K1061" t="s">
        <v>209</v>
      </c>
      <c r="L1061" t="s">
        <v>207</v>
      </c>
      <c r="M1061" t="s">
        <v>10755</v>
      </c>
      <c r="N1061" t="s">
        <v>4273</v>
      </c>
      <c r="O1061" t="s">
        <v>13535</v>
      </c>
      <c r="P1061">
        <v>26529228</v>
      </c>
      <c r="Q1061">
        <v>26529228</v>
      </c>
      <c r="R1061" t="s">
        <v>11862</v>
      </c>
      <c r="S1061">
        <v>26529228</v>
      </c>
      <c r="T1061" t="s">
        <v>14535</v>
      </c>
      <c r="U1061">
        <v>26750475</v>
      </c>
      <c r="V1061" t="s">
        <v>32</v>
      </c>
      <c r="W1061" t="s">
        <v>1584</v>
      </c>
      <c r="X1061" t="s">
        <v>17074</v>
      </c>
      <c r="Y1061" t="s">
        <v>4273</v>
      </c>
    </row>
    <row r="1062" spans="1:25" x14ac:dyDescent="0.25">
      <c r="A1062" t="s">
        <v>5739</v>
      </c>
      <c r="B1062" t="s">
        <v>3167</v>
      </c>
      <c r="C1062" t="s">
        <v>6869</v>
      </c>
      <c r="D1062" t="s">
        <v>82</v>
      </c>
      <c r="E1062" t="s">
        <v>7</v>
      </c>
      <c r="F1062" t="s">
        <v>83</v>
      </c>
      <c r="G1062" t="s">
        <v>4</v>
      </c>
      <c r="H1062" t="s">
        <v>6</v>
      </c>
      <c r="I1062">
        <v>70305</v>
      </c>
      <c r="J1062" t="s">
        <v>14373</v>
      </c>
      <c r="K1062" t="s">
        <v>82</v>
      </c>
      <c r="L1062" t="s">
        <v>12861</v>
      </c>
      <c r="M1062" t="s">
        <v>13801</v>
      </c>
      <c r="N1062" t="s">
        <v>10761</v>
      </c>
      <c r="O1062" t="s">
        <v>13535</v>
      </c>
      <c r="P1062">
        <v>62896999</v>
      </c>
      <c r="Q1062">
        <v>62896999</v>
      </c>
      <c r="R1062" t="s">
        <v>7978</v>
      </c>
      <c r="S1062">
        <v>62896999</v>
      </c>
      <c r="T1062" t="s">
        <v>14614</v>
      </c>
      <c r="U1062">
        <v>27654219</v>
      </c>
      <c r="V1062" t="s">
        <v>32</v>
      </c>
      <c r="W1062" t="s">
        <v>6868</v>
      </c>
      <c r="X1062" t="s">
        <v>17075</v>
      </c>
      <c r="Y1062" t="s">
        <v>6869</v>
      </c>
    </row>
    <row r="1063" spans="1:25" x14ac:dyDescent="0.25">
      <c r="A1063" t="s">
        <v>5356</v>
      </c>
      <c r="B1063" t="s">
        <v>3169</v>
      </c>
      <c r="C1063" t="s">
        <v>5351</v>
      </c>
      <c r="D1063" t="s">
        <v>82</v>
      </c>
      <c r="E1063" t="s">
        <v>7</v>
      </c>
      <c r="F1063" t="s">
        <v>83</v>
      </c>
      <c r="G1063" t="s">
        <v>4</v>
      </c>
      <c r="H1063" t="s">
        <v>5</v>
      </c>
      <c r="I1063">
        <v>70304</v>
      </c>
      <c r="J1063" t="s">
        <v>11548</v>
      </c>
      <c r="K1063" t="s">
        <v>82</v>
      </c>
      <c r="L1063" t="s">
        <v>12861</v>
      </c>
      <c r="M1063" t="s">
        <v>5351</v>
      </c>
      <c r="N1063" t="s">
        <v>5351</v>
      </c>
      <c r="O1063" t="s">
        <v>13535</v>
      </c>
      <c r="P1063">
        <v>27600382</v>
      </c>
      <c r="Q1063" t="s">
        <v>15386</v>
      </c>
      <c r="R1063" t="s">
        <v>15584</v>
      </c>
      <c r="S1063">
        <v>63739004</v>
      </c>
      <c r="T1063" t="s">
        <v>14614</v>
      </c>
      <c r="U1063">
        <v>27654219</v>
      </c>
      <c r="V1063" t="s">
        <v>32</v>
      </c>
      <c r="W1063" t="s">
        <v>228</v>
      </c>
      <c r="X1063" t="s">
        <v>17076</v>
      </c>
      <c r="Y1063" t="s">
        <v>5351</v>
      </c>
    </row>
    <row r="1064" spans="1:25" x14ac:dyDescent="0.25">
      <c r="A1064" t="s">
        <v>5357</v>
      </c>
      <c r="B1064" t="s">
        <v>3173</v>
      </c>
      <c r="C1064" t="s">
        <v>4096</v>
      </c>
      <c r="D1064" t="s">
        <v>82</v>
      </c>
      <c r="E1064" t="s">
        <v>7</v>
      </c>
      <c r="F1064" t="s">
        <v>83</v>
      </c>
      <c r="G1064" t="s">
        <v>4</v>
      </c>
      <c r="H1064" t="s">
        <v>4</v>
      </c>
      <c r="I1064">
        <v>70303</v>
      </c>
      <c r="J1064" t="s">
        <v>11492</v>
      </c>
      <c r="K1064" t="s">
        <v>82</v>
      </c>
      <c r="L1064" t="s">
        <v>12861</v>
      </c>
      <c r="M1064" t="s">
        <v>4096</v>
      </c>
      <c r="N1064" t="s">
        <v>4096</v>
      </c>
      <c r="O1064" t="s">
        <v>13535</v>
      </c>
      <c r="P1064">
        <v>61190696</v>
      </c>
      <c r="Q1064" t="s">
        <v>15386</v>
      </c>
      <c r="R1064" t="s">
        <v>14573</v>
      </c>
      <c r="S1064">
        <v>87480821</v>
      </c>
      <c r="T1064" t="s">
        <v>14614</v>
      </c>
      <c r="U1064">
        <v>27654219</v>
      </c>
      <c r="V1064" t="s">
        <v>32</v>
      </c>
      <c r="W1064" t="s">
        <v>6870</v>
      </c>
      <c r="X1064" t="s">
        <v>17077</v>
      </c>
      <c r="Y1064" t="s">
        <v>4096</v>
      </c>
    </row>
    <row r="1065" spans="1:25" x14ac:dyDescent="0.25">
      <c r="A1065" t="s">
        <v>5350</v>
      </c>
      <c r="B1065" t="s">
        <v>3176</v>
      </c>
      <c r="C1065" t="s">
        <v>1192</v>
      </c>
      <c r="D1065" t="s">
        <v>82</v>
      </c>
      <c r="E1065" t="s">
        <v>7</v>
      </c>
      <c r="F1065" t="s">
        <v>83</v>
      </c>
      <c r="G1065" t="s">
        <v>4</v>
      </c>
      <c r="H1065" t="s">
        <v>5</v>
      </c>
      <c r="I1065">
        <v>70304</v>
      </c>
      <c r="J1065" t="s">
        <v>11548</v>
      </c>
      <c r="K1065" t="s">
        <v>82</v>
      </c>
      <c r="L1065" t="s">
        <v>12861</v>
      </c>
      <c r="M1065" t="s">
        <v>5351</v>
      </c>
      <c r="N1065" t="s">
        <v>1192</v>
      </c>
      <c r="O1065" t="s">
        <v>13535</v>
      </c>
      <c r="P1065" t="s">
        <v>15386</v>
      </c>
      <c r="Q1065" t="s">
        <v>15386</v>
      </c>
      <c r="R1065" t="s">
        <v>13846</v>
      </c>
      <c r="S1065">
        <v>83986443</v>
      </c>
      <c r="T1065" t="s">
        <v>14614</v>
      </c>
      <c r="U1065">
        <v>61968120</v>
      </c>
      <c r="V1065" t="s">
        <v>32</v>
      </c>
      <c r="W1065" t="s">
        <v>2823</v>
      </c>
      <c r="X1065" t="s">
        <v>17078</v>
      </c>
      <c r="Y1065" t="s">
        <v>1192</v>
      </c>
    </row>
    <row r="1066" spans="1:25" x14ac:dyDescent="0.25">
      <c r="A1066" t="s">
        <v>2523</v>
      </c>
      <c r="B1066" t="s">
        <v>2524</v>
      </c>
      <c r="C1066" t="s">
        <v>590</v>
      </c>
      <c r="D1066" t="s">
        <v>197</v>
      </c>
      <c r="E1066" t="s">
        <v>3</v>
      </c>
      <c r="F1066" t="s">
        <v>35</v>
      </c>
      <c r="G1066" t="s">
        <v>12</v>
      </c>
      <c r="H1066" t="s">
        <v>10</v>
      </c>
      <c r="I1066">
        <v>21008</v>
      </c>
      <c r="J1066" t="s">
        <v>11526</v>
      </c>
      <c r="K1066" t="s">
        <v>79</v>
      </c>
      <c r="L1066" t="s">
        <v>197</v>
      </c>
      <c r="M1066" t="s">
        <v>2503</v>
      </c>
      <c r="N1066" t="s">
        <v>590</v>
      </c>
      <c r="O1066" t="s">
        <v>13535</v>
      </c>
      <c r="P1066">
        <v>24689268</v>
      </c>
      <c r="Q1066">
        <v>24689268</v>
      </c>
      <c r="R1066" t="s">
        <v>7440</v>
      </c>
      <c r="S1066">
        <v>24689268</v>
      </c>
      <c r="T1066" t="s">
        <v>15438</v>
      </c>
      <c r="U1066">
        <v>24755008</v>
      </c>
      <c r="V1066" t="s">
        <v>32</v>
      </c>
      <c r="W1066" t="s">
        <v>2522</v>
      </c>
      <c r="X1066" t="s">
        <v>17079</v>
      </c>
      <c r="Y1066" t="s">
        <v>590</v>
      </c>
    </row>
    <row r="1067" spans="1:25" x14ac:dyDescent="0.25">
      <c r="A1067" t="s">
        <v>5443</v>
      </c>
      <c r="B1067" t="s">
        <v>3180</v>
      </c>
      <c r="C1067" t="s">
        <v>7997</v>
      </c>
      <c r="D1067" t="s">
        <v>82</v>
      </c>
      <c r="E1067" t="s">
        <v>11</v>
      </c>
      <c r="F1067" t="s">
        <v>83</v>
      </c>
      <c r="G1067" t="s">
        <v>6</v>
      </c>
      <c r="H1067" t="s">
        <v>3</v>
      </c>
      <c r="I1067">
        <v>70502</v>
      </c>
      <c r="J1067" t="s">
        <v>12729</v>
      </c>
      <c r="K1067" t="s">
        <v>82</v>
      </c>
      <c r="L1067" t="s">
        <v>2796</v>
      </c>
      <c r="M1067" t="s">
        <v>10613</v>
      </c>
      <c r="N1067" t="s">
        <v>10762</v>
      </c>
      <c r="O1067" t="s">
        <v>13535</v>
      </c>
      <c r="P1067">
        <v>27186022</v>
      </c>
      <c r="Q1067" t="s">
        <v>15386</v>
      </c>
      <c r="R1067" t="s">
        <v>14697</v>
      </c>
      <c r="S1067">
        <v>27186022</v>
      </c>
      <c r="T1067" t="s">
        <v>14584</v>
      </c>
      <c r="U1067">
        <v>27186207</v>
      </c>
      <c r="V1067" t="s">
        <v>32</v>
      </c>
      <c r="W1067" t="s">
        <v>5442</v>
      </c>
      <c r="X1067" t="s">
        <v>17080</v>
      </c>
      <c r="Y1067" t="s">
        <v>7997</v>
      </c>
    </row>
    <row r="1068" spans="1:25" x14ac:dyDescent="0.25">
      <c r="A1068" t="s">
        <v>5905</v>
      </c>
      <c r="B1068" t="s">
        <v>3181</v>
      </c>
      <c r="C1068" t="s">
        <v>5906</v>
      </c>
      <c r="D1068" t="s">
        <v>82</v>
      </c>
      <c r="E1068" t="s">
        <v>11</v>
      </c>
      <c r="F1068" t="s">
        <v>83</v>
      </c>
      <c r="G1068" t="s">
        <v>6</v>
      </c>
      <c r="H1068" t="s">
        <v>2</v>
      </c>
      <c r="I1068">
        <v>70501</v>
      </c>
      <c r="J1068" t="s">
        <v>11420</v>
      </c>
      <c r="K1068" t="s">
        <v>82</v>
      </c>
      <c r="L1068" t="s">
        <v>2796</v>
      </c>
      <c r="M1068" t="s">
        <v>2796</v>
      </c>
      <c r="N1068" t="s">
        <v>5906</v>
      </c>
      <c r="O1068" t="s">
        <v>13535</v>
      </c>
      <c r="P1068">
        <v>27181048</v>
      </c>
      <c r="Q1068">
        <v>27181048</v>
      </c>
      <c r="R1068" t="s">
        <v>5907</v>
      </c>
      <c r="S1068">
        <v>27181048</v>
      </c>
      <c r="T1068" t="s">
        <v>14584</v>
      </c>
      <c r="U1068">
        <v>27186207</v>
      </c>
      <c r="V1068" t="s">
        <v>32</v>
      </c>
      <c r="W1068" t="s">
        <v>6871</v>
      </c>
      <c r="X1068" t="s">
        <v>17081</v>
      </c>
      <c r="Y1068" t="s">
        <v>5906</v>
      </c>
    </row>
    <row r="1069" spans="1:25" x14ac:dyDescent="0.25">
      <c r="A1069" t="s">
        <v>5471</v>
      </c>
      <c r="B1069" t="s">
        <v>3185</v>
      </c>
      <c r="C1069" t="s">
        <v>5472</v>
      </c>
      <c r="D1069" t="s">
        <v>82</v>
      </c>
      <c r="E1069" t="s">
        <v>11</v>
      </c>
      <c r="F1069" t="s">
        <v>83</v>
      </c>
      <c r="G1069" t="s">
        <v>6</v>
      </c>
      <c r="H1069" t="s">
        <v>3</v>
      </c>
      <c r="I1069">
        <v>70502</v>
      </c>
      <c r="J1069" t="s">
        <v>12729</v>
      </c>
      <c r="K1069" t="s">
        <v>82</v>
      </c>
      <c r="L1069" t="s">
        <v>2796</v>
      </c>
      <c r="M1069" t="s">
        <v>10613</v>
      </c>
      <c r="N1069" t="s">
        <v>10763</v>
      </c>
      <c r="O1069" t="s">
        <v>13535</v>
      </c>
      <c r="P1069" t="s">
        <v>15386</v>
      </c>
      <c r="Q1069" t="s">
        <v>15386</v>
      </c>
      <c r="R1069" t="s">
        <v>13031</v>
      </c>
      <c r="S1069">
        <v>85644785</v>
      </c>
      <c r="T1069" t="s">
        <v>14584</v>
      </c>
      <c r="U1069">
        <v>27186207</v>
      </c>
      <c r="V1069" t="s">
        <v>32</v>
      </c>
      <c r="W1069" t="s">
        <v>6655</v>
      </c>
      <c r="X1069" t="s">
        <v>17082</v>
      </c>
      <c r="Y1069" t="s">
        <v>5472</v>
      </c>
    </row>
    <row r="1070" spans="1:25" x14ac:dyDescent="0.25">
      <c r="A1070" t="s">
        <v>5455</v>
      </c>
      <c r="B1070" t="s">
        <v>3186</v>
      </c>
      <c r="C1070" t="s">
        <v>5456</v>
      </c>
      <c r="D1070" t="s">
        <v>82</v>
      </c>
      <c r="E1070" t="s">
        <v>8</v>
      </c>
      <c r="F1070" t="s">
        <v>83</v>
      </c>
      <c r="G1070" t="s">
        <v>6</v>
      </c>
      <c r="H1070" t="s">
        <v>4</v>
      </c>
      <c r="I1070">
        <v>70503</v>
      </c>
      <c r="J1070" t="s">
        <v>11505</v>
      </c>
      <c r="K1070" t="s">
        <v>82</v>
      </c>
      <c r="L1070" t="s">
        <v>2796</v>
      </c>
      <c r="M1070" t="s">
        <v>12983</v>
      </c>
      <c r="N1070" t="s">
        <v>5456</v>
      </c>
      <c r="O1070" t="s">
        <v>13535</v>
      </c>
      <c r="P1070">
        <v>22001651</v>
      </c>
      <c r="Q1070" t="s">
        <v>15386</v>
      </c>
      <c r="R1070" t="s">
        <v>15585</v>
      </c>
      <c r="S1070">
        <v>84789004</v>
      </c>
      <c r="T1070" t="s">
        <v>14625</v>
      </c>
      <c r="U1070" t="s">
        <v>15533</v>
      </c>
      <c r="V1070" t="s">
        <v>32</v>
      </c>
      <c r="W1070" t="s">
        <v>6653</v>
      </c>
      <c r="X1070" t="s">
        <v>17083</v>
      </c>
      <c r="Y1070" t="s">
        <v>5456</v>
      </c>
    </row>
    <row r="1071" spans="1:25" x14ac:dyDescent="0.25">
      <c r="A1071" t="s">
        <v>5457</v>
      </c>
      <c r="B1071" t="s">
        <v>3189</v>
      </c>
      <c r="C1071" t="s">
        <v>2433</v>
      </c>
      <c r="D1071" t="s">
        <v>82</v>
      </c>
      <c r="E1071" t="s">
        <v>11</v>
      </c>
      <c r="F1071" t="s">
        <v>83</v>
      </c>
      <c r="G1071" t="s">
        <v>6</v>
      </c>
      <c r="H1071" t="s">
        <v>4</v>
      </c>
      <c r="I1071">
        <v>70503</v>
      </c>
      <c r="J1071" t="s">
        <v>11505</v>
      </c>
      <c r="K1071" t="s">
        <v>82</v>
      </c>
      <c r="L1071" t="s">
        <v>2796</v>
      </c>
      <c r="M1071" t="s">
        <v>12983</v>
      </c>
      <c r="N1071" t="s">
        <v>2433</v>
      </c>
      <c r="O1071" t="s">
        <v>13535</v>
      </c>
      <c r="P1071">
        <v>27978492</v>
      </c>
      <c r="Q1071" t="s">
        <v>15386</v>
      </c>
      <c r="R1071" t="s">
        <v>7999</v>
      </c>
      <c r="S1071">
        <v>27978492</v>
      </c>
      <c r="T1071" t="s">
        <v>14584</v>
      </c>
      <c r="U1071">
        <v>27186207</v>
      </c>
      <c r="V1071" t="s">
        <v>32</v>
      </c>
      <c r="W1071" t="s">
        <v>3749</v>
      </c>
      <c r="X1071" t="s">
        <v>17084</v>
      </c>
      <c r="Y1071" t="s">
        <v>2433</v>
      </c>
    </row>
    <row r="1072" spans="1:25" x14ac:dyDescent="0.25">
      <c r="A1072" t="s">
        <v>4130</v>
      </c>
      <c r="B1072" t="s">
        <v>6272</v>
      </c>
      <c r="C1072" t="s">
        <v>4131</v>
      </c>
      <c r="D1072" t="s">
        <v>182</v>
      </c>
      <c r="E1072" t="s">
        <v>6</v>
      </c>
      <c r="F1072" t="s">
        <v>183</v>
      </c>
      <c r="G1072" t="s">
        <v>12</v>
      </c>
      <c r="H1072" t="s">
        <v>2</v>
      </c>
      <c r="I1072">
        <v>41001</v>
      </c>
      <c r="J1072" t="s">
        <v>12674</v>
      </c>
      <c r="K1072" t="s">
        <v>184</v>
      </c>
      <c r="L1072" t="s">
        <v>182</v>
      </c>
      <c r="M1072" t="s">
        <v>3023</v>
      </c>
      <c r="N1072" t="s">
        <v>10764</v>
      </c>
      <c r="O1072" t="s">
        <v>13535</v>
      </c>
      <c r="P1072">
        <v>86894963</v>
      </c>
      <c r="Q1072" t="s">
        <v>15386</v>
      </c>
      <c r="R1072" t="s">
        <v>15586</v>
      </c>
      <c r="S1072">
        <v>86894963</v>
      </c>
      <c r="T1072" t="s">
        <v>7735</v>
      </c>
      <c r="U1072">
        <v>27665823</v>
      </c>
      <c r="V1072" t="s">
        <v>32</v>
      </c>
      <c r="W1072" t="s">
        <v>2543</v>
      </c>
      <c r="X1072" t="s">
        <v>17085</v>
      </c>
      <c r="Y1072" t="s">
        <v>4131</v>
      </c>
    </row>
    <row r="1073" spans="1:25" x14ac:dyDescent="0.25">
      <c r="A1073" t="s">
        <v>93</v>
      </c>
      <c r="B1073" t="s">
        <v>95</v>
      </c>
      <c r="C1073" t="s">
        <v>94</v>
      </c>
      <c r="D1073" t="s">
        <v>9004</v>
      </c>
      <c r="E1073" t="s">
        <v>5</v>
      </c>
      <c r="F1073" t="s">
        <v>32</v>
      </c>
      <c r="G1073" t="s">
        <v>86</v>
      </c>
      <c r="H1073" t="s">
        <v>2</v>
      </c>
      <c r="I1073">
        <v>11801</v>
      </c>
      <c r="J1073" t="s">
        <v>12726</v>
      </c>
      <c r="K1073" t="s">
        <v>33</v>
      </c>
      <c r="L1073" t="s">
        <v>10439</v>
      </c>
      <c r="M1073" t="s">
        <v>10439</v>
      </c>
      <c r="N1073" t="s">
        <v>94</v>
      </c>
      <c r="O1073" t="s">
        <v>13535</v>
      </c>
      <c r="P1073">
        <v>22724383</v>
      </c>
      <c r="Q1073" t="s">
        <v>15386</v>
      </c>
      <c r="R1073" t="s">
        <v>13900</v>
      </c>
      <c r="S1073">
        <v>22724383</v>
      </c>
      <c r="T1073" t="s">
        <v>14388</v>
      </c>
      <c r="U1073">
        <v>21002108</v>
      </c>
      <c r="V1073" t="s">
        <v>32</v>
      </c>
      <c r="W1073" t="s">
        <v>6872</v>
      </c>
      <c r="X1073" t="s">
        <v>17086</v>
      </c>
      <c r="Y1073" t="s">
        <v>94</v>
      </c>
    </row>
    <row r="1074" spans="1:25" x14ac:dyDescent="0.25">
      <c r="A1074" t="s">
        <v>128</v>
      </c>
      <c r="B1074" t="s">
        <v>130</v>
      </c>
      <c r="C1074" t="s">
        <v>129</v>
      </c>
      <c r="D1074" t="s">
        <v>9003</v>
      </c>
      <c r="E1074" t="s">
        <v>6</v>
      </c>
      <c r="F1074" t="s">
        <v>32</v>
      </c>
      <c r="G1074" t="s">
        <v>2</v>
      </c>
      <c r="H1074" t="s">
        <v>8</v>
      </c>
      <c r="I1074">
        <v>10107</v>
      </c>
      <c r="J1074" t="s">
        <v>12607</v>
      </c>
      <c r="K1074" t="s">
        <v>33</v>
      </c>
      <c r="L1074" t="s">
        <v>33</v>
      </c>
      <c r="M1074" t="s">
        <v>12845</v>
      </c>
      <c r="N1074" t="s">
        <v>129</v>
      </c>
      <c r="O1074" t="s">
        <v>13535</v>
      </c>
      <c r="P1074">
        <v>22200284</v>
      </c>
      <c r="Q1074" t="s">
        <v>15386</v>
      </c>
      <c r="R1074" t="s">
        <v>11735</v>
      </c>
      <c r="S1074">
        <v>22200284</v>
      </c>
      <c r="T1074" t="s">
        <v>14392</v>
      </c>
      <c r="U1074">
        <v>22310578</v>
      </c>
      <c r="V1074" t="s">
        <v>32</v>
      </c>
      <c r="W1074" t="s">
        <v>127</v>
      </c>
      <c r="X1074" t="s">
        <v>17087</v>
      </c>
      <c r="Y1074" t="s">
        <v>129</v>
      </c>
    </row>
    <row r="1075" spans="1:25" x14ac:dyDescent="0.25">
      <c r="A1075" t="s">
        <v>165</v>
      </c>
      <c r="B1075" t="s">
        <v>167</v>
      </c>
      <c r="C1075" t="s">
        <v>166</v>
      </c>
      <c r="D1075" t="s">
        <v>9003</v>
      </c>
      <c r="E1075" t="s">
        <v>6</v>
      </c>
      <c r="F1075" t="s">
        <v>32</v>
      </c>
      <c r="G1075" t="s">
        <v>17</v>
      </c>
      <c r="H1075" t="s">
        <v>5</v>
      </c>
      <c r="I1075">
        <v>11304</v>
      </c>
      <c r="J1075" t="s">
        <v>12703</v>
      </c>
      <c r="K1075" t="s">
        <v>33</v>
      </c>
      <c r="L1075" t="s">
        <v>133</v>
      </c>
      <c r="M1075" t="s">
        <v>166</v>
      </c>
      <c r="N1075" t="s">
        <v>166</v>
      </c>
      <c r="O1075" t="s">
        <v>13535</v>
      </c>
      <c r="P1075">
        <v>22228381</v>
      </c>
      <c r="Q1075">
        <v>22228381</v>
      </c>
      <c r="R1075" t="s">
        <v>11909</v>
      </c>
      <c r="S1075">
        <v>84467145</v>
      </c>
      <c r="T1075" t="s">
        <v>14392</v>
      </c>
      <c r="U1075">
        <v>88009067</v>
      </c>
      <c r="V1075" t="s">
        <v>32</v>
      </c>
      <c r="W1075" t="s">
        <v>6873</v>
      </c>
      <c r="X1075" t="s">
        <v>17088</v>
      </c>
      <c r="Y1075" t="s">
        <v>166</v>
      </c>
    </row>
    <row r="1076" spans="1:25" x14ac:dyDescent="0.25">
      <c r="A1076" t="s">
        <v>2677</v>
      </c>
      <c r="B1076" t="s">
        <v>2679</v>
      </c>
      <c r="C1076" t="s">
        <v>51</v>
      </c>
      <c r="D1076" t="s">
        <v>197</v>
      </c>
      <c r="E1076" t="s">
        <v>8</v>
      </c>
      <c r="F1076" t="s">
        <v>35</v>
      </c>
      <c r="G1076" t="s">
        <v>12</v>
      </c>
      <c r="H1076" t="s">
        <v>17</v>
      </c>
      <c r="I1076">
        <v>21013</v>
      </c>
      <c r="J1076" t="s">
        <v>11531</v>
      </c>
      <c r="K1076" t="s">
        <v>79</v>
      </c>
      <c r="L1076" t="s">
        <v>197</v>
      </c>
      <c r="M1076" t="s">
        <v>238</v>
      </c>
      <c r="N1076" t="s">
        <v>2678</v>
      </c>
      <c r="O1076" t="s">
        <v>13535</v>
      </c>
      <c r="P1076">
        <v>24699593</v>
      </c>
      <c r="Q1076">
        <v>24699593</v>
      </c>
      <c r="R1076" t="s">
        <v>6664</v>
      </c>
      <c r="S1076">
        <v>24699593</v>
      </c>
      <c r="T1076" t="s">
        <v>14479</v>
      </c>
      <c r="U1076">
        <v>24699197</v>
      </c>
      <c r="V1076" t="s">
        <v>32</v>
      </c>
      <c r="W1076" t="s">
        <v>2676</v>
      </c>
      <c r="X1076" t="s">
        <v>17089</v>
      </c>
      <c r="Y1076" t="s">
        <v>51</v>
      </c>
    </row>
    <row r="1077" spans="1:25" x14ac:dyDescent="0.25">
      <c r="A1077" t="s">
        <v>138</v>
      </c>
      <c r="B1077" t="s">
        <v>140</v>
      </c>
      <c r="C1077" t="s">
        <v>139</v>
      </c>
      <c r="D1077" t="s">
        <v>9003</v>
      </c>
      <c r="E1077" t="s">
        <v>6</v>
      </c>
      <c r="F1077" t="s">
        <v>32</v>
      </c>
      <c r="G1077" t="s">
        <v>2</v>
      </c>
      <c r="H1077" t="s">
        <v>8</v>
      </c>
      <c r="I1077">
        <v>10107</v>
      </c>
      <c r="J1077" t="s">
        <v>12607</v>
      </c>
      <c r="K1077" t="s">
        <v>33</v>
      </c>
      <c r="L1077" t="s">
        <v>33</v>
      </c>
      <c r="M1077" t="s">
        <v>12845</v>
      </c>
      <c r="N1077" t="s">
        <v>10765</v>
      </c>
      <c r="O1077" t="s">
        <v>13535</v>
      </c>
      <c r="P1077">
        <v>22902109</v>
      </c>
      <c r="Q1077" t="s">
        <v>15386</v>
      </c>
      <c r="R1077" t="s">
        <v>9874</v>
      </c>
      <c r="S1077">
        <v>22902109</v>
      </c>
      <c r="T1077" t="s">
        <v>14392</v>
      </c>
      <c r="U1077">
        <v>22902713</v>
      </c>
      <c r="V1077" t="s">
        <v>32</v>
      </c>
      <c r="W1077" t="s">
        <v>108</v>
      </c>
      <c r="X1077" t="s">
        <v>17090</v>
      </c>
      <c r="Y1077" t="s">
        <v>139</v>
      </c>
    </row>
    <row r="1078" spans="1:25" x14ac:dyDescent="0.25">
      <c r="A1078" t="s">
        <v>2766</v>
      </c>
      <c r="B1078" t="s">
        <v>2768</v>
      </c>
      <c r="C1078" t="s">
        <v>2767</v>
      </c>
      <c r="D1078" t="s">
        <v>197</v>
      </c>
      <c r="E1078" t="s">
        <v>16</v>
      </c>
      <c r="F1078" t="s">
        <v>35</v>
      </c>
      <c r="G1078" t="s">
        <v>12</v>
      </c>
      <c r="H1078" t="s">
        <v>15</v>
      </c>
      <c r="I1078">
        <v>21011</v>
      </c>
      <c r="J1078" t="s">
        <v>11529</v>
      </c>
      <c r="K1078" t="s">
        <v>79</v>
      </c>
      <c r="L1078" t="s">
        <v>197</v>
      </c>
      <c r="M1078" t="s">
        <v>11796</v>
      </c>
      <c r="N1078" t="s">
        <v>2767</v>
      </c>
      <c r="O1078" t="s">
        <v>13535</v>
      </c>
      <c r="P1078">
        <v>24695542</v>
      </c>
      <c r="Q1078">
        <v>24695543</v>
      </c>
      <c r="R1078" t="s">
        <v>14200</v>
      </c>
      <c r="S1078">
        <v>24695543</v>
      </c>
      <c r="T1078" t="s">
        <v>14698</v>
      </c>
      <c r="U1078">
        <v>24673035</v>
      </c>
      <c r="V1078" t="s">
        <v>32</v>
      </c>
      <c r="W1078" t="s">
        <v>2411</v>
      </c>
      <c r="X1078" t="s">
        <v>17091</v>
      </c>
      <c r="Y1078" t="s">
        <v>2767</v>
      </c>
    </row>
    <row r="1079" spans="1:25" x14ac:dyDescent="0.25">
      <c r="A1079" t="s">
        <v>6226</v>
      </c>
      <c r="B1079" t="s">
        <v>3201</v>
      </c>
      <c r="C1079" t="s">
        <v>6415</v>
      </c>
      <c r="D1079" t="s">
        <v>9003</v>
      </c>
      <c r="E1079" t="s">
        <v>6</v>
      </c>
      <c r="F1079" t="s">
        <v>32</v>
      </c>
      <c r="G1079" t="s">
        <v>2</v>
      </c>
      <c r="H1079" t="s">
        <v>8</v>
      </c>
      <c r="I1079">
        <v>10107</v>
      </c>
      <c r="J1079" t="s">
        <v>12607</v>
      </c>
      <c r="K1079" t="s">
        <v>33</v>
      </c>
      <c r="L1079" t="s">
        <v>33</v>
      </c>
      <c r="M1079" t="s">
        <v>12845</v>
      </c>
      <c r="N1079" t="s">
        <v>10766</v>
      </c>
      <c r="O1079" t="s">
        <v>13535</v>
      </c>
      <c r="P1079">
        <v>22901830</v>
      </c>
      <c r="Q1079">
        <v>22914309</v>
      </c>
      <c r="R1079" t="s">
        <v>13722</v>
      </c>
      <c r="S1079">
        <v>22901830</v>
      </c>
      <c r="T1079" t="s">
        <v>14392</v>
      </c>
      <c r="U1079">
        <v>22310578</v>
      </c>
      <c r="V1079" t="s">
        <v>35</v>
      </c>
      <c r="W1079" t="s">
        <v>12230</v>
      </c>
    </row>
    <row r="1080" spans="1:25" x14ac:dyDescent="0.25">
      <c r="A1080" t="s">
        <v>2803</v>
      </c>
      <c r="B1080" t="s">
        <v>2804</v>
      </c>
      <c r="C1080" t="s">
        <v>69</v>
      </c>
      <c r="D1080" t="s">
        <v>197</v>
      </c>
      <c r="E1080" t="s">
        <v>10</v>
      </c>
      <c r="F1080" t="s">
        <v>35</v>
      </c>
      <c r="G1080" t="s">
        <v>12</v>
      </c>
      <c r="H1080" t="s">
        <v>17</v>
      </c>
      <c r="I1080">
        <v>21013</v>
      </c>
      <c r="J1080" t="s">
        <v>11531</v>
      </c>
      <c r="K1080" t="s">
        <v>79</v>
      </c>
      <c r="L1080" t="s">
        <v>197</v>
      </c>
      <c r="M1080" t="s">
        <v>238</v>
      </c>
      <c r="N1080" t="s">
        <v>69</v>
      </c>
      <c r="O1080" t="s">
        <v>13535</v>
      </c>
      <c r="P1080">
        <v>72984047</v>
      </c>
      <c r="Q1080" t="s">
        <v>15386</v>
      </c>
      <c r="R1080" t="s">
        <v>11813</v>
      </c>
      <c r="S1080">
        <v>83305306</v>
      </c>
      <c r="T1080" t="s">
        <v>14480</v>
      </c>
      <c r="U1080">
        <v>24777082</v>
      </c>
      <c r="V1080" t="s">
        <v>32</v>
      </c>
      <c r="W1080" t="s">
        <v>1845</v>
      </c>
      <c r="X1080" t="s">
        <v>17092</v>
      </c>
      <c r="Y1080" t="s">
        <v>69</v>
      </c>
    </row>
    <row r="1081" spans="1:25" x14ac:dyDescent="0.25">
      <c r="A1081" t="s">
        <v>2813</v>
      </c>
      <c r="B1081" t="s">
        <v>2814</v>
      </c>
      <c r="C1081" t="s">
        <v>2270</v>
      </c>
      <c r="D1081" t="s">
        <v>197</v>
      </c>
      <c r="E1081" t="s">
        <v>10</v>
      </c>
      <c r="F1081" t="s">
        <v>35</v>
      </c>
      <c r="G1081" t="s">
        <v>12</v>
      </c>
      <c r="H1081" t="s">
        <v>17</v>
      </c>
      <c r="I1081">
        <v>21013</v>
      </c>
      <c r="J1081" t="s">
        <v>11531</v>
      </c>
      <c r="K1081" t="s">
        <v>79</v>
      </c>
      <c r="L1081" t="s">
        <v>197</v>
      </c>
      <c r="M1081" t="s">
        <v>238</v>
      </c>
      <c r="N1081" t="s">
        <v>2270</v>
      </c>
      <c r="O1081" t="s">
        <v>13535</v>
      </c>
      <c r="P1081">
        <v>24778564</v>
      </c>
      <c r="Q1081">
        <v>24778564</v>
      </c>
      <c r="R1081" t="s">
        <v>9362</v>
      </c>
      <c r="S1081">
        <v>85947959</v>
      </c>
      <c r="T1081" t="s">
        <v>14480</v>
      </c>
      <c r="U1081">
        <v>24777082</v>
      </c>
      <c r="V1081" t="s">
        <v>32</v>
      </c>
      <c r="W1081" t="s">
        <v>1904</v>
      </c>
      <c r="X1081" t="s">
        <v>17093</v>
      </c>
      <c r="Y1081" t="s">
        <v>2270</v>
      </c>
    </row>
    <row r="1082" spans="1:25" x14ac:dyDescent="0.25">
      <c r="A1082" t="s">
        <v>2824</v>
      </c>
      <c r="B1082" t="s">
        <v>2826</v>
      </c>
      <c r="C1082" t="s">
        <v>2825</v>
      </c>
      <c r="D1082" t="s">
        <v>197</v>
      </c>
      <c r="E1082" t="s">
        <v>10</v>
      </c>
      <c r="F1082" t="s">
        <v>35</v>
      </c>
      <c r="G1082" t="s">
        <v>12</v>
      </c>
      <c r="H1082" t="s">
        <v>17</v>
      </c>
      <c r="I1082">
        <v>21013</v>
      </c>
      <c r="J1082" t="s">
        <v>11531</v>
      </c>
      <c r="K1082" t="s">
        <v>79</v>
      </c>
      <c r="L1082" t="s">
        <v>197</v>
      </c>
      <c r="M1082" t="s">
        <v>238</v>
      </c>
      <c r="N1082" t="s">
        <v>2825</v>
      </c>
      <c r="O1082" t="s">
        <v>13535</v>
      </c>
      <c r="P1082">
        <v>24777220</v>
      </c>
      <c r="Q1082">
        <v>24777220</v>
      </c>
      <c r="R1082" t="s">
        <v>7439</v>
      </c>
      <c r="S1082">
        <v>88205832</v>
      </c>
      <c r="T1082" t="s">
        <v>14480</v>
      </c>
      <c r="U1082">
        <v>24777082</v>
      </c>
      <c r="V1082" t="s">
        <v>32</v>
      </c>
      <c r="W1082" t="s">
        <v>2058</v>
      </c>
      <c r="X1082" t="s">
        <v>17094</v>
      </c>
      <c r="Y1082" t="s">
        <v>2825</v>
      </c>
    </row>
    <row r="1083" spans="1:25" x14ac:dyDescent="0.25">
      <c r="A1083" t="s">
        <v>191</v>
      </c>
      <c r="B1083" t="s">
        <v>194</v>
      </c>
      <c r="C1083" t="s">
        <v>192</v>
      </c>
      <c r="D1083" t="s">
        <v>9003</v>
      </c>
      <c r="E1083" t="s">
        <v>3</v>
      </c>
      <c r="F1083" t="s">
        <v>32</v>
      </c>
      <c r="G1083" t="s">
        <v>2</v>
      </c>
      <c r="H1083" t="s">
        <v>11</v>
      </c>
      <c r="I1083">
        <v>10109</v>
      </c>
      <c r="J1083" t="s">
        <v>12611</v>
      </c>
      <c r="K1083" t="s">
        <v>33</v>
      </c>
      <c r="L1083" t="s">
        <v>33</v>
      </c>
      <c r="M1083" t="s">
        <v>193</v>
      </c>
      <c r="N1083" t="s">
        <v>10767</v>
      </c>
      <c r="O1083" t="s">
        <v>13535</v>
      </c>
      <c r="P1083">
        <v>22310808</v>
      </c>
      <c r="Q1083">
        <v>22911774</v>
      </c>
      <c r="R1083" t="s">
        <v>15587</v>
      </c>
      <c r="S1083">
        <v>22310808</v>
      </c>
      <c r="T1083" t="s">
        <v>14396</v>
      </c>
      <c r="U1083">
        <v>22914901</v>
      </c>
      <c r="V1083" t="s">
        <v>32</v>
      </c>
      <c r="W1083" t="s">
        <v>190</v>
      </c>
      <c r="X1083" t="s">
        <v>17095</v>
      </c>
      <c r="Y1083" t="s">
        <v>192</v>
      </c>
    </row>
    <row r="1084" spans="1:25" x14ac:dyDescent="0.25">
      <c r="A1084" t="s">
        <v>2917</v>
      </c>
      <c r="B1084" t="s">
        <v>2919</v>
      </c>
      <c r="C1084" t="s">
        <v>2918</v>
      </c>
      <c r="D1084" t="s">
        <v>197</v>
      </c>
      <c r="E1084" t="s">
        <v>11</v>
      </c>
      <c r="F1084" t="s">
        <v>35</v>
      </c>
      <c r="G1084" t="s">
        <v>198</v>
      </c>
      <c r="H1084" t="s">
        <v>2</v>
      </c>
      <c r="I1084">
        <v>21401</v>
      </c>
      <c r="J1084" t="s">
        <v>11551</v>
      </c>
      <c r="K1084" t="s">
        <v>79</v>
      </c>
      <c r="L1084" t="s">
        <v>199</v>
      </c>
      <c r="M1084" t="s">
        <v>199</v>
      </c>
      <c r="N1084" t="s">
        <v>10768</v>
      </c>
      <c r="O1084" t="s">
        <v>13535</v>
      </c>
      <c r="P1084" t="s">
        <v>15386</v>
      </c>
      <c r="Q1084" t="s">
        <v>15386</v>
      </c>
      <c r="R1084" t="s">
        <v>15588</v>
      </c>
      <c r="S1084">
        <v>87916868</v>
      </c>
      <c r="T1084" t="s">
        <v>15443</v>
      </c>
      <c r="U1084">
        <v>24711101</v>
      </c>
      <c r="V1084" t="s">
        <v>32</v>
      </c>
      <c r="W1084" t="s">
        <v>6874</v>
      </c>
      <c r="X1084" t="s">
        <v>17096</v>
      </c>
      <c r="Y1084" t="s">
        <v>2918</v>
      </c>
    </row>
    <row r="1085" spans="1:25" x14ac:dyDescent="0.25">
      <c r="A1085" t="s">
        <v>2885</v>
      </c>
      <c r="B1085" t="s">
        <v>2886</v>
      </c>
      <c r="C1085" t="s">
        <v>216</v>
      </c>
      <c r="D1085" t="s">
        <v>197</v>
      </c>
      <c r="E1085" t="s">
        <v>12</v>
      </c>
      <c r="F1085" t="s">
        <v>35</v>
      </c>
      <c r="G1085" t="s">
        <v>198</v>
      </c>
      <c r="H1085" t="s">
        <v>4</v>
      </c>
      <c r="I1085">
        <v>21403</v>
      </c>
      <c r="J1085" t="s">
        <v>11554</v>
      </c>
      <c r="K1085" t="s">
        <v>79</v>
      </c>
      <c r="L1085" t="s">
        <v>199</v>
      </c>
      <c r="M1085" t="s">
        <v>12987</v>
      </c>
      <c r="N1085" t="s">
        <v>1418</v>
      </c>
      <c r="O1085" t="s">
        <v>13535</v>
      </c>
      <c r="P1085">
        <v>41051127</v>
      </c>
      <c r="Q1085">
        <v>41051127</v>
      </c>
      <c r="R1085" t="s">
        <v>14700</v>
      </c>
      <c r="S1085" t="s">
        <v>15386</v>
      </c>
      <c r="T1085" t="s">
        <v>9210</v>
      </c>
      <c r="U1085">
        <v>61610021</v>
      </c>
      <c r="V1085" t="s">
        <v>32</v>
      </c>
      <c r="W1085" t="s">
        <v>2884</v>
      </c>
      <c r="X1085" t="s">
        <v>17097</v>
      </c>
      <c r="Y1085" t="s">
        <v>216</v>
      </c>
    </row>
    <row r="1086" spans="1:25" x14ac:dyDescent="0.25">
      <c r="A1086" t="s">
        <v>2875</v>
      </c>
      <c r="B1086" t="s">
        <v>2876</v>
      </c>
      <c r="C1086" t="s">
        <v>33</v>
      </c>
      <c r="D1086" t="s">
        <v>197</v>
      </c>
      <c r="E1086" t="s">
        <v>12</v>
      </c>
      <c r="F1086" t="s">
        <v>35</v>
      </c>
      <c r="G1086" t="s">
        <v>198</v>
      </c>
      <c r="H1086" t="s">
        <v>4</v>
      </c>
      <c r="I1086">
        <v>21403</v>
      </c>
      <c r="J1086" t="s">
        <v>11554</v>
      </c>
      <c r="K1086" t="s">
        <v>79</v>
      </c>
      <c r="L1086" t="s">
        <v>199</v>
      </c>
      <c r="M1086" t="s">
        <v>12987</v>
      </c>
      <c r="N1086" t="s">
        <v>33</v>
      </c>
      <c r="O1086" t="s">
        <v>13535</v>
      </c>
      <c r="P1086">
        <v>41051065</v>
      </c>
      <c r="Q1086">
        <v>41051065</v>
      </c>
      <c r="R1086" t="s">
        <v>7727</v>
      </c>
      <c r="S1086">
        <v>41051065</v>
      </c>
      <c r="T1086" t="s">
        <v>9210</v>
      </c>
      <c r="U1086">
        <v>61610021</v>
      </c>
      <c r="V1086" t="s">
        <v>32</v>
      </c>
      <c r="W1086" t="s">
        <v>2874</v>
      </c>
      <c r="X1086" t="s">
        <v>17098</v>
      </c>
      <c r="Y1086" t="s">
        <v>33</v>
      </c>
    </row>
    <row r="1087" spans="1:25" x14ac:dyDescent="0.25">
      <c r="A1087" t="s">
        <v>2805</v>
      </c>
      <c r="B1087" t="s">
        <v>2807</v>
      </c>
      <c r="C1087" t="s">
        <v>2806</v>
      </c>
      <c r="D1087" t="s">
        <v>197</v>
      </c>
      <c r="E1087" t="s">
        <v>16</v>
      </c>
      <c r="F1087" t="s">
        <v>35</v>
      </c>
      <c r="G1087" t="s">
        <v>12</v>
      </c>
      <c r="H1087" t="s">
        <v>15</v>
      </c>
      <c r="I1087">
        <v>21011</v>
      </c>
      <c r="J1087" t="s">
        <v>11529</v>
      </c>
      <c r="K1087" t="s">
        <v>79</v>
      </c>
      <c r="L1087" t="s">
        <v>197</v>
      </c>
      <c r="M1087" t="s">
        <v>11796</v>
      </c>
      <c r="N1087" t="s">
        <v>2806</v>
      </c>
      <c r="O1087" t="s">
        <v>13535</v>
      </c>
      <c r="P1087">
        <v>24673060</v>
      </c>
      <c r="Q1087" t="s">
        <v>15386</v>
      </c>
      <c r="R1087" t="s">
        <v>11954</v>
      </c>
      <c r="S1087">
        <v>88477311</v>
      </c>
      <c r="T1087" t="s">
        <v>14698</v>
      </c>
      <c r="U1087">
        <v>24673035</v>
      </c>
      <c r="V1087" t="s">
        <v>32</v>
      </c>
      <c r="W1087" t="s">
        <v>1860</v>
      </c>
      <c r="X1087" t="s">
        <v>17099</v>
      </c>
      <c r="Y1087" t="s">
        <v>2806</v>
      </c>
    </row>
    <row r="1088" spans="1:25" x14ac:dyDescent="0.25">
      <c r="A1088" t="s">
        <v>1110</v>
      </c>
      <c r="B1088" t="s">
        <v>1111</v>
      </c>
      <c r="C1088" t="s">
        <v>9062</v>
      </c>
      <c r="D1088" t="s">
        <v>1044</v>
      </c>
      <c r="E1088" t="s">
        <v>3</v>
      </c>
      <c r="F1088" t="s">
        <v>32</v>
      </c>
      <c r="G1088" t="s">
        <v>1045</v>
      </c>
      <c r="H1088" t="s">
        <v>15</v>
      </c>
      <c r="I1088">
        <v>11911</v>
      </c>
      <c r="J1088" t="s">
        <v>12741</v>
      </c>
      <c r="K1088" t="s">
        <v>33</v>
      </c>
      <c r="L1088" t="s">
        <v>1044</v>
      </c>
      <c r="M1088" t="s">
        <v>1085</v>
      </c>
      <c r="N1088" t="s">
        <v>9062</v>
      </c>
      <c r="O1088" t="s">
        <v>13535</v>
      </c>
      <c r="P1088">
        <v>27715573</v>
      </c>
      <c r="Q1088" t="s">
        <v>15386</v>
      </c>
      <c r="R1088" t="s">
        <v>9887</v>
      </c>
      <c r="S1088">
        <v>27705573</v>
      </c>
      <c r="T1088" t="s">
        <v>14428</v>
      </c>
      <c r="U1088">
        <v>27719646</v>
      </c>
      <c r="V1088" t="s">
        <v>32</v>
      </c>
      <c r="W1088" t="s">
        <v>1109</v>
      </c>
      <c r="X1088" t="s">
        <v>17100</v>
      </c>
      <c r="Y1088" t="s">
        <v>9062</v>
      </c>
    </row>
    <row r="1089" spans="1:25" x14ac:dyDescent="0.25">
      <c r="A1089" t="s">
        <v>4387</v>
      </c>
      <c r="B1089" t="s">
        <v>3227</v>
      </c>
      <c r="C1089" t="s">
        <v>1018</v>
      </c>
      <c r="D1089" t="s">
        <v>9030</v>
      </c>
      <c r="E1089" t="s">
        <v>2</v>
      </c>
      <c r="F1089" t="s">
        <v>35</v>
      </c>
      <c r="G1089" t="s">
        <v>17</v>
      </c>
      <c r="H1089" t="s">
        <v>6</v>
      </c>
      <c r="I1089">
        <v>21305</v>
      </c>
      <c r="J1089" t="s">
        <v>11547</v>
      </c>
      <c r="K1089" t="s">
        <v>79</v>
      </c>
      <c r="L1089" t="s">
        <v>10587</v>
      </c>
      <c r="M1089" t="s">
        <v>10769</v>
      </c>
      <c r="N1089" t="s">
        <v>10769</v>
      </c>
      <c r="O1089" t="s">
        <v>13535</v>
      </c>
      <c r="P1089">
        <v>24702980</v>
      </c>
      <c r="Q1089" t="s">
        <v>15386</v>
      </c>
      <c r="R1089" t="s">
        <v>12478</v>
      </c>
      <c r="S1089">
        <v>24702980</v>
      </c>
      <c r="T1089" t="s">
        <v>14538</v>
      </c>
      <c r="U1089">
        <v>24700533</v>
      </c>
      <c r="V1089" t="s">
        <v>32</v>
      </c>
      <c r="W1089" t="s">
        <v>137</v>
      </c>
      <c r="X1089" t="s">
        <v>17101</v>
      </c>
      <c r="Y1089" t="s">
        <v>1018</v>
      </c>
    </row>
    <row r="1090" spans="1:25" x14ac:dyDescent="0.25">
      <c r="A1090" t="s">
        <v>4388</v>
      </c>
      <c r="B1090" t="s">
        <v>3230</v>
      </c>
      <c r="C1090" t="s">
        <v>2372</v>
      </c>
      <c r="D1090" t="s">
        <v>9030</v>
      </c>
      <c r="E1090" t="s">
        <v>4</v>
      </c>
      <c r="F1090" t="s">
        <v>35</v>
      </c>
      <c r="G1090" t="s">
        <v>17</v>
      </c>
      <c r="H1090" t="s">
        <v>2</v>
      </c>
      <c r="I1090">
        <v>21301</v>
      </c>
      <c r="J1090" t="s">
        <v>11541</v>
      </c>
      <c r="K1090" t="s">
        <v>79</v>
      </c>
      <c r="L1090" t="s">
        <v>10587</v>
      </c>
      <c r="M1090" t="s">
        <v>10587</v>
      </c>
      <c r="N1090" t="s">
        <v>10770</v>
      </c>
      <c r="O1090" t="s">
        <v>13535</v>
      </c>
      <c r="P1090">
        <v>87872988</v>
      </c>
      <c r="Q1090" t="s">
        <v>15386</v>
      </c>
      <c r="R1090" t="s">
        <v>7941</v>
      </c>
      <c r="S1090">
        <v>87872988</v>
      </c>
      <c r="T1090" t="s">
        <v>14644</v>
      </c>
      <c r="U1090">
        <v>83237385</v>
      </c>
      <c r="V1090" t="s">
        <v>32</v>
      </c>
      <c r="W1090" t="s">
        <v>839</v>
      </c>
      <c r="X1090" t="s">
        <v>17102</v>
      </c>
      <c r="Y1090" t="s">
        <v>2372</v>
      </c>
    </row>
    <row r="1091" spans="1:25" x14ac:dyDescent="0.25">
      <c r="A1091" t="s">
        <v>1093</v>
      </c>
      <c r="B1091" t="s">
        <v>1095</v>
      </c>
      <c r="C1091" t="s">
        <v>1094</v>
      </c>
      <c r="D1091" t="s">
        <v>1044</v>
      </c>
      <c r="E1091" t="s">
        <v>3</v>
      </c>
      <c r="F1091" t="s">
        <v>32</v>
      </c>
      <c r="G1091" t="s">
        <v>1045</v>
      </c>
      <c r="H1091" t="s">
        <v>12</v>
      </c>
      <c r="I1091">
        <v>11910</v>
      </c>
      <c r="J1091" t="s">
        <v>12740</v>
      </c>
      <c r="K1091" t="s">
        <v>33</v>
      </c>
      <c r="L1091" t="s">
        <v>1044</v>
      </c>
      <c r="M1091" t="s">
        <v>1090</v>
      </c>
      <c r="N1091" t="s">
        <v>1094</v>
      </c>
      <c r="O1091" t="s">
        <v>13535</v>
      </c>
      <c r="P1091">
        <v>27721643</v>
      </c>
      <c r="Q1091" t="s">
        <v>15386</v>
      </c>
      <c r="R1091" t="s">
        <v>9888</v>
      </c>
      <c r="S1091">
        <v>27701643</v>
      </c>
      <c r="T1091" t="s">
        <v>14428</v>
      </c>
      <c r="U1091">
        <v>27719646</v>
      </c>
      <c r="V1091" t="s">
        <v>32</v>
      </c>
      <c r="W1091" t="s">
        <v>1092</v>
      </c>
      <c r="X1091" t="s">
        <v>17103</v>
      </c>
      <c r="Y1091" t="s">
        <v>1094</v>
      </c>
    </row>
    <row r="1092" spans="1:25" x14ac:dyDescent="0.25">
      <c r="A1092" t="s">
        <v>4401</v>
      </c>
      <c r="B1092" t="s">
        <v>3236</v>
      </c>
      <c r="C1092" t="s">
        <v>3462</v>
      </c>
      <c r="D1092" t="s">
        <v>9030</v>
      </c>
      <c r="E1092" t="s">
        <v>2</v>
      </c>
      <c r="F1092" t="s">
        <v>35</v>
      </c>
      <c r="G1092" t="s">
        <v>17</v>
      </c>
      <c r="H1092" t="s">
        <v>6</v>
      </c>
      <c r="I1092">
        <v>21305</v>
      </c>
      <c r="J1092" t="s">
        <v>11547</v>
      </c>
      <c r="K1092" t="s">
        <v>79</v>
      </c>
      <c r="L1092" t="s">
        <v>10587</v>
      </c>
      <c r="M1092" t="s">
        <v>10769</v>
      </c>
      <c r="N1092" t="s">
        <v>3462</v>
      </c>
      <c r="O1092" t="s">
        <v>13535</v>
      </c>
      <c r="P1092">
        <v>24700533</v>
      </c>
      <c r="Q1092" t="s">
        <v>15386</v>
      </c>
      <c r="R1092" t="s">
        <v>14701</v>
      </c>
      <c r="S1092">
        <v>88240047</v>
      </c>
      <c r="T1092" t="s">
        <v>14538</v>
      </c>
      <c r="U1092">
        <v>24700533</v>
      </c>
      <c r="V1092" t="s">
        <v>32</v>
      </c>
      <c r="W1092" t="s">
        <v>3233</v>
      </c>
      <c r="X1092" t="s">
        <v>17104</v>
      </c>
      <c r="Y1092" t="s">
        <v>3462</v>
      </c>
    </row>
    <row r="1093" spans="1:25" x14ac:dyDescent="0.25">
      <c r="A1093" t="s">
        <v>4390</v>
      </c>
      <c r="B1093" t="s">
        <v>3237</v>
      </c>
      <c r="C1093" t="s">
        <v>4391</v>
      </c>
      <c r="D1093" t="s">
        <v>9030</v>
      </c>
      <c r="E1093" t="s">
        <v>2</v>
      </c>
      <c r="F1093" t="s">
        <v>35</v>
      </c>
      <c r="G1093" t="s">
        <v>17</v>
      </c>
      <c r="H1093" t="s">
        <v>6</v>
      </c>
      <c r="I1093">
        <v>21305</v>
      </c>
      <c r="J1093" t="s">
        <v>11547</v>
      </c>
      <c r="K1093" t="s">
        <v>79</v>
      </c>
      <c r="L1093" t="s">
        <v>10587</v>
      </c>
      <c r="M1093" t="s">
        <v>10769</v>
      </c>
      <c r="N1093" t="s">
        <v>4391</v>
      </c>
      <c r="O1093" t="s">
        <v>13535</v>
      </c>
      <c r="P1093">
        <v>60277286</v>
      </c>
      <c r="Q1093" t="s">
        <v>15386</v>
      </c>
      <c r="R1093" t="s">
        <v>11938</v>
      </c>
      <c r="S1093">
        <v>60277286</v>
      </c>
      <c r="T1093" t="s">
        <v>14538</v>
      </c>
      <c r="U1093">
        <v>88134791</v>
      </c>
      <c r="V1093" t="s">
        <v>32</v>
      </c>
      <c r="W1093" t="s">
        <v>978</v>
      </c>
      <c r="X1093" t="s">
        <v>17105</v>
      </c>
      <c r="Y1093" t="s">
        <v>4391</v>
      </c>
    </row>
    <row r="1094" spans="1:25" x14ac:dyDescent="0.25">
      <c r="A1094" t="s">
        <v>4377</v>
      </c>
      <c r="B1094" t="s">
        <v>3240</v>
      </c>
      <c r="C1094" t="s">
        <v>2798</v>
      </c>
      <c r="D1094" t="s">
        <v>9030</v>
      </c>
      <c r="E1094" t="s">
        <v>2</v>
      </c>
      <c r="F1094" t="s">
        <v>35</v>
      </c>
      <c r="G1094" t="s">
        <v>17</v>
      </c>
      <c r="H1094" t="s">
        <v>2</v>
      </c>
      <c r="I1094">
        <v>21301</v>
      </c>
      <c r="J1094" t="s">
        <v>11541</v>
      </c>
      <c r="K1094" t="s">
        <v>79</v>
      </c>
      <c r="L1094" t="s">
        <v>10587</v>
      </c>
      <c r="M1094" t="s">
        <v>10587</v>
      </c>
      <c r="N1094" t="s">
        <v>2798</v>
      </c>
      <c r="O1094" t="s">
        <v>13535</v>
      </c>
      <c r="P1094">
        <v>24702404</v>
      </c>
      <c r="Q1094">
        <v>24700533</v>
      </c>
      <c r="R1094" t="s">
        <v>4378</v>
      </c>
      <c r="S1094">
        <v>24702404</v>
      </c>
      <c r="T1094" t="s">
        <v>14538</v>
      </c>
      <c r="U1094">
        <v>24700533</v>
      </c>
      <c r="V1094" t="s">
        <v>32</v>
      </c>
      <c r="W1094" t="s">
        <v>6875</v>
      </c>
      <c r="X1094" t="s">
        <v>17106</v>
      </c>
      <c r="Y1094" t="s">
        <v>2798</v>
      </c>
    </row>
    <row r="1095" spans="1:25" x14ac:dyDescent="0.25">
      <c r="A1095" t="s">
        <v>5707</v>
      </c>
      <c r="B1095" t="s">
        <v>3242</v>
      </c>
      <c r="C1095" t="s">
        <v>8559</v>
      </c>
      <c r="D1095" t="s">
        <v>184</v>
      </c>
      <c r="E1095" t="s">
        <v>4</v>
      </c>
      <c r="F1095" t="s">
        <v>183</v>
      </c>
      <c r="G1095" t="s">
        <v>5</v>
      </c>
      <c r="H1095" t="s">
        <v>7</v>
      </c>
      <c r="I1095">
        <v>40406</v>
      </c>
      <c r="J1095" t="s">
        <v>12819</v>
      </c>
      <c r="K1095" t="s">
        <v>184</v>
      </c>
      <c r="L1095" t="s">
        <v>3605</v>
      </c>
      <c r="M1095" t="s">
        <v>12920</v>
      </c>
      <c r="N1095" t="s">
        <v>8559</v>
      </c>
      <c r="O1095" t="s">
        <v>13535</v>
      </c>
      <c r="P1095">
        <v>47036079</v>
      </c>
      <c r="Q1095">
        <v>22699502</v>
      </c>
      <c r="R1095" t="s">
        <v>13847</v>
      </c>
      <c r="S1095">
        <v>47036079</v>
      </c>
      <c r="T1095" t="s">
        <v>14511</v>
      </c>
      <c r="U1095">
        <v>22694051</v>
      </c>
      <c r="V1095" t="s">
        <v>32</v>
      </c>
      <c r="W1095" t="s">
        <v>6876</v>
      </c>
      <c r="X1095" t="s">
        <v>17107</v>
      </c>
      <c r="Y1095" t="s">
        <v>8559</v>
      </c>
    </row>
    <row r="1096" spans="1:25" x14ac:dyDescent="0.25">
      <c r="A1096" t="s">
        <v>1149</v>
      </c>
      <c r="B1096" t="s">
        <v>1150</v>
      </c>
      <c r="C1096" t="s">
        <v>848</v>
      </c>
      <c r="D1096" t="s">
        <v>1044</v>
      </c>
      <c r="E1096" t="s">
        <v>12</v>
      </c>
      <c r="F1096" t="s">
        <v>32</v>
      </c>
      <c r="G1096" t="s">
        <v>1045</v>
      </c>
      <c r="H1096" t="s">
        <v>2</v>
      </c>
      <c r="I1096">
        <v>11901</v>
      </c>
      <c r="J1096" t="s">
        <v>15414</v>
      </c>
      <c r="K1096" t="s">
        <v>33</v>
      </c>
      <c r="L1096" t="s">
        <v>1044</v>
      </c>
      <c r="M1096" t="s">
        <v>14427</v>
      </c>
      <c r="N1096" t="s">
        <v>848</v>
      </c>
      <c r="O1096" t="s">
        <v>13535</v>
      </c>
      <c r="P1096">
        <v>27719922</v>
      </c>
      <c r="Q1096" t="s">
        <v>15386</v>
      </c>
      <c r="R1096" t="s">
        <v>14702</v>
      </c>
      <c r="S1096">
        <v>86139158</v>
      </c>
      <c r="T1096" t="s">
        <v>14431</v>
      </c>
      <c r="U1096">
        <v>27725172</v>
      </c>
      <c r="V1096" t="s">
        <v>32</v>
      </c>
      <c r="W1096" t="s">
        <v>6877</v>
      </c>
      <c r="X1096" t="s">
        <v>17108</v>
      </c>
      <c r="Y1096" t="s">
        <v>848</v>
      </c>
    </row>
    <row r="1097" spans="1:25" x14ac:dyDescent="0.25">
      <c r="A1097" t="s">
        <v>1152</v>
      </c>
      <c r="B1097" t="s">
        <v>1154</v>
      </c>
      <c r="C1097" t="s">
        <v>1153</v>
      </c>
      <c r="D1097" t="s">
        <v>1044</v>
      </c>
      <c r="E1097" t="s">
        <v>12</v>
      </c>
      <c r="F1097" t="s">
        <v>32</v>
      </c>
      <c r="G1097" t="s">
        <v>1045</v>
      </c>
      <c r="H1097" t="s">
        <v>2</v>
      </c>
      <c r="I1097">
        <v>11901</v>
      </c>
      <c r="J1097" t="s">
        <v>15414</v>
      </c>
      <c r="K1097" t="s">
        <v>33</v>
      </c>
      <c r="L1097" t="s">
        <v>1044</v>
      </c>
      <c r="M1097" t="s">
        <v>14427</v>
      </c>
      <c r="N1097" t="s">
        <v>1153</v>
      </c>
      <c r="O1097" t="s">
        <v>13535</v>
      </c>
      <c r="P1097">
        <v>70232459</v>
      </c>
      <c r="Q1097" t="s">
        <v>15386</v>
      </c>
      <c r="R1097" t="s">
        <v>14959</v>
      </c>
      <c r="S1097">
        <v>88197330</v>
      </c>
      <c r="T1097" t="s">
        <v>14431</v>
      </c>
      <c r="U1097">
        <v>27725172</v>
      </c>
      <c r="V1097" t="s">
        <v>32</v>
      </c>
      <c r="W1097" t="s">
        <v>6878</v>
      </c>
      <c r="X1097" t="s">
        <v>17109</v>
      </c>
      <c r="Y1097" t="s">
        <v>1153</v>
      </c>
    </row>
    <row r="1098" spans="1:25" x14ac:dyDescent="0.25">
      <c r="A1098" t="s">
        <v>5774</v>
      </c>
      <c r="B1098" t="s">
        <v>1985</v>
      </c>
      <c r="C1098" t="s">
        <v>5775</v>
      </c>
      <c r="D1098" t="s">
        <v>9030</v>
      </c>
      <c r="E1098" t="s">
        <v>3</v>
      </c>
      <c r="F1098" t="s">
        <v>35</v>
      </c>
      <c r="G1098" t="s">
        <v>17</v>
      </c>
      <c r="H1098" t="s">
        <v>3</v>
      </c>
      <c r="I1098">
        <v>21302</v>
      </c>
      <c r="J1098" t="s">
        <v>11542</v>
      </c>
      <c r="K1098" t="s">
        <v>79</v>
      </c>
      <c r="L1098" t="s">
        <v>10587</v>
      </c>
      <c r="M1098" t="s">
        <v>10749</v>
      </c>
      <c r="N1098" t="s">
        <v>5775</v>
      </c>
      <c r="O1098" t="s">
        <v>13535</v>
      </c>
      <c r="P1098">
        <v>72965291</v>
      </c>
      <c r="Q1098">
        <v>24660220</v>
      </c>
      <c r="R1098" t="s">
        <v>7755</v>
      </c>
      <c r="S1098">
        <v>84784585</v>
      </c>
      <c r="T1098" t="s">
        <v>14703</v>
      </c>
      <c r="U1098">
        <v>87657026</v>
      </c>
      <c r="V1098" t="s">
        <v>32</v>
      </c>
      <c r="W1098" t="s">
        <v>6879</v>
      </c>
      <c r="X1098" t="s">
        <v>17110</v>
      </c>
      <c r="Y1098" t="s">
        <v>5775</v>
      </c>
    </row>
    <row r="1099" spans="1:25" x14ac:dyDescent="0.25">
      <c r="A1099" t="s">
        <v>1205</v>
      </c>
      <c r="B1099" t="s">
        <v>1206</v>
      </c>
      <c r="C1099" t="s">
        <v>7811</v>
      </c>
      <c r="D1099" t="s">
        <v>1044</v>
      </c>
      <c r="E1099" t="s">
        <v>5</v>
      </c>
      <c r="F1099" t="s">
        <v>32</v>
      </c>
      <c r="G1099" t="s">
        <v>1045</v>
      </c>
      <c r="H1099" t="s">
        <v>11</v>
      </c>
      <c r="I1099">
        <v>11909</v>
      </c>
      <c r="J1099" t="s">
        <v>12739</v>
      </c>
      <c r="K1099" t="s">
        <v>33</v>
      </c>
      <c r="L1099" t="s">
        <v>1044</v>
      </c>
      <c r="M1099" t="s">
        <v>10253</v>
      </c>
      <c r="N1099" t="s">
        <v>10505</v>
      </c>
      <c r="O1099" t="s">
        <v>13535</v>
      </c>
      <c r="P1099">
        <v>27870430</v>
      </c>
      <c r="Q1099">
        <v>83156925</v>
      </c>
      <c r="R1099" t="s">
        <v>15589</v>
      </c>
      <c r="S1099">
        <v>27870430</v>
      </c>
      <c r="T1099" t="s">
        <v>14632</v>
      </c>
      <c r="U1099">
        <v>22005213</v>
      </c>
      <c r="V1099" t="s">
        <v>32</v>
      </c>
      <c r="W1099" t="s">
        <v>1204</v>
      </c>
      <c r="X1099" t="s">
        <v>17111</v>
      </c>
      <c r="Y1099" t="s">
        <v>7811</v>
      </c>
    </row>
    <row r="1100" spans="1:25" x14ac:dyDescent="0.25">
      <c r="A1100" t="s">
        <v>3704</v>
      </c>
      <c r="B1100" t="s">
        <v>3253</v>
      </c>
      <c r="C1100" t="s">
        <v>8557</v>
      </c>
      <c r="D1100" t="s">
        <v>184</v>
      </c>
      <c r="E1100" t="s">
        <v>7</v>
      </c>
      <c r="F1100" t="s">
        <v>183</v>
      </c>
      <c r="G1100" t="s">
        <v>11</v>
      </c>
      <c r="H1100" t="s">
        <v>3</v>
      </c>
      <c r="I1100">
        <v>40902</v>
      </c>
      <c r="J1100" t="s">
        <v>14358</v>
      </c>
      <c r="K1100" t="s">
        <v>184</v>
      </c>
      <c r="L1100" t="s">
        <v>966</v>
      </c>
      <c r="M1100" t="s">
        <v>13763</v>
      </c>
      <c r="N1100" t="s">
        <v>10771</v>
      </c>
      <c r="O1100" t="s">
        <v>13535</v>
      </c>
      <c r="P1100">
        <v>22625185</v>
      </c>
      <c r="Q1100">
        <v>22625185</v>
      </c>
      <c r="R1100" t="s">
        <v>7732</v>
      </c>
      <c r="S1100">
        <v>22625185</v>
      </c>
      <c r="T1100" t="s">
        <v>14514</v>
      </c>
      <c r="U1100">
        <v>22618569</v>
      </c>
      <c r="V1100" t="s">
        <v>32</v>
      </c>
      <c r="W1100" t="s">
        <v>3703</v>
      </c>
      <c r="X1100" t="s">
        <v>17112</v>
      </c>
      <c r="Y1100" t="s">
        <v>8557</v>
      </c>
    </row>
    <row r="1101" spans="1:25" x14ac:dyDescent="0.25">
      <c r="A1101" t="s">
        <v>4346</v>
      </c>
      <c r="B1101" t="s">
        <v>3256</v>
      </c>
      <c r="C1101" t="s">
        <v>3128</v>
      </c>
      <c r="D1101" t="s">
        <v>9030</v>
      </c>
      <c r="E1101" t="s">
        <v>5</v>
      </c>
      <c r="F1101" t="s">
        <v>35</v>
      </c>
      <c r="G1101" t="s">
        <v>17</v>
      </c>
      <c r="H1101" t="s">
        <v>2</v>
      </c>
      <c r="I1101">
        <v>21301</v>
      </c>
      <c r="J1101" t="s">
        <v>11541</v>
      </c>
      <c r="K1101" t="s">
        <v>79</v>
      </c>
      <c r="L1101" t="s">
        <v>10587</v>
      </c>
      <c r="M1101" t="s">
        <v>10587</v>
      </c>
      <c r="N1101" t="s">
        <v>3128</v>
      </c>
      <c r="O1101" t="s">
        <v>13535</v>
      </c>
      <c r="P1101">
        <v>24701221</v>
      </c>
      <c r="Q1101">
        <v>24701221</v>
      </c>
      <c r="R1101" t="s">
        <v>14704</v>
      </c>
      <c r="S1101">
        <v>89763319</v>
      </c>
      <c r="T1101" t="s">
        <v>14539</v>
      </c>
      <c r="U1101">
        <v>21006045</v>
      </c>
      <c r="V1101" t="s">
        <v>32</v>
      </c>
      <c r="W1101" t="s">
        <v>3437</v>
      </c>
      <c r="X1101" t="s">
        <v>17113</v>
      </c>
      <c r="Y1101" t="s">
        <v>3128</v>
      </c>
    </row>
    <row r="1102" spans="1:25" x14ac:dyDescent="0.25">
      <c r="A1102" t="s">
        <v>7617</v>
      </c>
      <c r="B1102" t="s">
        <v>6715</v>
      </c>
      <c r="C1102" t="s">
        <v>7618</v>
      </c>
      <c r="D1102" t="s">
        <v>207</v>
      </c>
      <c r="E1102" t="s">
        <v>4</v>
      </c>
      <c r="F1102" t="s">
        <v>208</v>
      </c>
      <c r="G1102" t="s">
        <v>4</v>
      </c>
      <c r="H1102" t="s">
        <v>10</v>
      </c>
      <c r="I1102">
        <v>50308</v>
      </c>
      <c r="J1102" t="s">
        <v>11600</v>
      </c>
      <c r="K1102" t="s">
        <v>209</v>
      </c>
      <c r="L1102" t="s">
        <v>207</v>
      </c>
      <c r="M1102" t="s">
        <v>13032</v>
      </c>
      <c r="N1102" t="s">
        <v>10772</v>
      </c>
      <c r="O1102" t="s">
        <v>13535</v>
      </c>
      <c r="P1102">
        <v>26536468</v>
      </c>
      <c r="Q1102">
        <v>26536468</v>
      </c>
      <c r="R1102" t="s">
        <v>14705</v>
      </c>
      <c r="S1102">
        <v>85950115</v>
      </c>
      <c r="T1102" t="s">
        <v>14535</v>
      </c>
      <c r="U1102">
        <v>26750475</v>
      </c>
      <c r="V1102" t="s">
        <v>32</v>
      </c>
      <c r="W1102" t="s">
        <v>7789</v>
      </c>
      <c r="X1102" t="s">
        <v>17114</v>
      </c>
      <c r="Y1102" t="s">
        <v>7618</v>
      </c>
    </row>
    <row r="1103" spans="1:25" x14ac:dyDescent="0.25">
      <c r="A1103" t="s">
        <v>4418</v>
      </c>
      <c r="B1103" t="s">
        <v>3259</v>
      </c>
      <c r="C1103" t="s">
        <v>1089</v>
      </c>
      <c r="D1103" t="s">
        <v>9030</v>
      </c>
      <c r="E1103" t="s">
        <v>10</v>
      </c>
      <c r="F1103" t="s">
        <v>35</v>
      </c>
      <c r="G1103" t="s">
        <v>17</v>
      </c>
      <c r="H1103" t="s">
        <v>2</v>
      </c>
      <c r="I1103">
        <v>21301</v>
      </c>
      <c r="J1103" t="s">
        <v>11541</v>
      </c>
      <c r="K1103" t="s">
        <v>79</v>
      </c>
      <c r="L1103" t="s">
        <v>10587</v>
      </c>
      <c r="M1103" t="s">
        <v>10587</v>
      </c>
      <c r="N1103" t="s">
        <v>1089</v>
      </c>
      <c r="O1103" t="s">
        <v>13535</v>
      </c>
      <c r="P1103">
        <v>72960158</v>
      </c>
      <c r="Q1103">
        <v>72960158</v>
      </c>
      <c r="R1103" t="s">
        <v>12471</v>
      </c>
      <c r="S1103">
        <v>88262137</v>
      </c>
      <c r="T1103" t="s">
        <v>14664</v>
      </c>
      <c r="U1103">
        <v>87067098</v>
      </c>
      <c r="V1103" t="s">
        <v>32</v>
      </c>
      <c r="W1103" t="s">
        <v>4417</v>
      </c>
      <c r="X1103" t="s">
        <v>17115</v>
      </c>
      <c r="Y1103" t="s">
        <v>1089</v>
      </c>
    </row>
    <row r="1104" spans="1:25" x14ac:dyDescent="0.25">
      <c r="A1104" t="s">
        <v>3784</v>
      </c>
      <c r="B1104" t="s">
        <v>3262</v>
      </c>
      <c r="C1104" t="s">
        <v>3785</v>
      </c>
      <c r="D1104" t="s">
        <v>182</v>
      </c>
      <c r="E1104" t="s">
        <v>5</v>
      </c>
      <c r="F1104" t="s">
        <v>183</v>
      </c>
      <c r="G1104" t="s">
        <v>12</v>
      </c>
      <c r="H1104" t="s">
        <v>4</v>
      </c>
      <c r="I1104">
        <v>41003</v>
      </c>
      <c r="J1104" t="s">
        <v>14359</v>
      </c>
      <c r="K1104" t="s">
        <v>184</v>
      </c>
      <c r="L1104" t="s">
        <v>182</v>
      </c>
      <c r="M1104" t="s">
        <v>10576</v>
      </c>
      <c r="N1104" t="s">
        <v>10773</v>
      </c>
      <c r="O1104" t="s">
        <v>13535</v>
      </c>
      <c r="P1104">
        <v>88316371</v>
      </c>
      <c r="Q1104" t="s">
        <v>15386</v>
      </c>
      <c r="R1104" t="s">
        <v>14706</v>
      </c>
      <c r="S1104">
        <v>87199205</v>
      </c>
      <c r="T1104" t="s">
        <v>12849</v>
      </c>
      <c r="U1104">
        <v>27640352</v>
      </c>
      <c r="V1104" t="s">
        <v>32</v>
      </c>
      <c r="W1104" t="s">
        <v>2175</v>
      </c>
      <c r="X1104" t="s">
        <v>17116</v>
      </c>
      <c r="Y1104" t="s">
        <v>3785</v>
      </c>
    </row>
    <row r="1105" spans="1:25" x14ac:dyDescent="0.25">
      <c r="A1105" t="s">
        <v>3715</v>
      </c>
      <c r="B1105" t="s">
        <v>3266</v>
      </c>
      <c r="C1105" t="s">
        <v>3716</v>
      </c>
      <c r="D1105" t="s">
        <v>182</v>
      </c>
      <c r="E1105" t="s">
        <v>2</v>
      </c>
      <c r="F1105" t="s">
        <v>183</v>
      </c>
      <c r="G1105" t="s">
        <v>12</v>
      </c>
      <c r="H1105" t="s">
        <v>3</v>
      </c>
      <c r="I1105">
        <v>41002</v>
      </c>
      <c r="J1105" t="s">
        <v>12745</v>
      </c>
      <c r="K1105" t="s">
        <v>184</v>
      </c>
      <c r="L1105" t="s">
        <v>182</v>
      </c>
      <c r="M1105" t="s">
        <v>1775</v>
      </c>
      <c r="N1105" t="s">
        <v>1241</v>
      </c>
      <c r="O1105" t="s">
        <v>13535</v>
      </c>
      <c r="P1105">
        <v>27611508</v>
      </c>
      <c r="Q1105" t="s">
        <v>15386</v>
      </c>
      <c r="R1105" t="s">
        <v>13813</v>
      </c>
      <c r="S1105">
        <v>27611508</v>
      </c>
      <c r="T1105" t="s">
        <v>14471</v>
      </c>
      <c r="U1105">
        <v>27611126</v>
      </c>
      <c r="V1105" t="s">
        <v>32</v>
      </c>
      <c r="W1105" t="s">
        <v>2493</v>
      </c>
      <c r="X1105" t="s">
        <v>17117</v>
      </c>
      <c r="Y1105" t="s">
        <v>3716</v>
      </c>
    </row>
    <row r="1106" spans="1:25" x14ac:dyDescent="0.25">
      <c r="A1106" t="s">
        <v>4423</v>
      </c>
      <c r="B1106" t="s">
        <v>3270</v>
      </c>
      <c r="C1106" t="s">
        <v>81</v>
      </c>
      <c r="D1106" t="s">
        <v>9030</v>
      </c>
      <c r="E1106" t="s">
        <v>10</v>
      </c>
      <c r="F1106" t="s">
        <v>35</v>
      </c>
      <c r="G1106" t="s">
        <v>17</v>
      </c>
      <c r="H1106" t="s">
        <v>8</v>
      </c>
      <c r="I1106">
        <v>21307</v>
      </c>
      <c r="J1106" t="s">
        <v>11549</v>
      </c>
      <c r="K1106" t="s">
        <v>79</v>
      </c>
      <c r="L1106" t="s">
        <v>10587</v>
      </c>
      <c r="M1106" t="s">
        <v>12998</v>
      </c>
      <c r="N1106" t="s">
        <v>81</v>
      </c>
      <c r="O1106" t="s">
        <v>13535</v>
      </c>
      <c r="P1106">
        <v>24708509</v>
      </c>
      <c r="Q1106">
        <v>24708509</v>
      </c>
      <c r="R1106" t="s">
        <v>13750</v>
      </c>
      <c r="S1106">
        <v>83486178</v>
      </c>
      <c r="T1106" t="s">
        <v>14664</v>
      </c>
      <c r="U1106">
        <v>87067098</v>
      </c>
      <c r="V1106" t="s">
        <v>32</v>
      </c>
      <c r="W1106" t="s">
        <v>3842</v>
      </c>
      <c r="X1106" t="s">
        <v>17118</v>
      </c>
      <c r="Y1106" t="s">
        <v>81</v>
      </c>
    </row>
    <row r="1107" spans="1:25" x14ac:dyDescent="0.25">
      <c r="A1107" t="s">
        <v>4414</v>
      </c>
      <c r="B1107" t="s">
        <v>3273</v>
      </c>
      <c r="C1107" t="s">
        <v>641</v>
      </c>
      <c r="D1107" t="s">
        <v>9030</v>
      </c>
      <c r="E1107" t="s">
        <v>10</v>
      </c>
      <c r="F1107" t="s">
        <v>35</v>
      </c>
      <c r="G1107" t="s">
        <v>17</v>
      </c>
      <c r="H1107" t="s">
        <v>2</v>
      </c>
      <c r="I1107">
        <v>21301</v>
      </c>
      <c r="J1107" t="s">
        <v>11541</v>
      </c>
      <c r="K1107" t="s">
        <v>79</v>
      </c>
      <c r="L1107" t="s">
        <v>10587</v>
      </c>
      <c r="M1107" t="s">
        <v>10587</v>
      </c>
      <c r="N1107" t="s">
        <v>641</v>
      </c>
      <c r="O1107" t="s">
        <v>13535</v>
      </c>
      <c r="P1107">
        <v>22005289</v>
      </c>
      <c r="Q1107">
        <v>24021225</v>
      </c>
      <c r="R1107" t="s">
        <v>13148</v>
      </c>
      <c r="S1107">
        <v>63504960</v>
      </c>
      <c r="T1107" t="s">
        <v>14664</v>
      </c>
      <c r="U1107">
        <v>87067098</v>
      </c>
      <c r="V1107" t="s">
        <v>32</v>
      </c>
      <c r="W1107" t="s">
        <v>3746</v>
      </c>
      <c r="X1107" t="s">
        <v>17119</v>
      </c>
      <c r="Y1107" t="s">
        <v>641</v>
      </c>
    </row>
    <row r="1108" spans="1:25" x14ac:dyDescent="0.25">
      <c r="A1108" t="s">
        <v>3872</v>
      </c>
      <c r="B1108" t="s">
        <v>1199</v>
      </c>
      <c r="C1108" t="s">
        <v>3873</v>
      </c>
      <c r="D1108" t="s">
        <v>9030</v>
      </c>
      <c r="E1108" t="s">
        <v>8</v>
      </c>
      <c r="F1108" t="s">
        <v>35</v>
      </c>
      <c r="G1108" t="s">
        <v>17</v>
      </c>
      <c r="H1108" t="s">
        <v>7</v>
      </c>
      <c r="I1108">
        <v>21306</v>
      </c>
      <c r="J1108" t="s">
        <v>12789</v>
      </c>
      <c r="K1108" t="s">
        <v>79</v>
      </c>
      <c r="L1108" t="s">
        <v>10587</v>
      </c>
      <c r="M1108" t="s">
        <v>3867</v>
      </c>
      <c r="N1108" t="s">
        <v>3873</v>
      </c>
      <c r="O1108" t="s">
        <v>13535</v>
      </c>
      <c r="P1108">
        <v>24702822</v>
      </c>
      <c r="Q1108">
        <v>24702822</v>
      </c>
      <c r="R1108" t="s">
        <v>15590</v>
      </c>
      <c r="S1108" t="s">
        <v>15386</v>
      </c>
      <c r="T1108" t="s">
        <v>14647</v>
      </c>
      <c r="U1108">
        <v>24702822</v>
      </c>
      <c r="V1108" t="s">
        <v>32</v>
      </c>
      <c r="W1108" t="s">
        <v>1440</v>
      </c>
      <c r="X1108" t="s">
        <v>17120</v>
      </c>
      <c r="Y1108" t="s">
        <v>3873</v>
      </c>
    </row>
    <row r="1109" spans="1:25" x14ac:dyDescent="0.25">
      <c r="A1109" t="s">
        <v>3908</v>
      </c>
      <c r="B1109" t="s">
        <v>3278</v>
      </c>
      <c r="C1109" t="s">
        <v>3909</v>
      </c>
      <c r="D1109" t="s">
        <v>9030</v>
      </c>
      <c r="E1109" t="s">
        <v>8</v>
      </c>
      <c r="F1109" t="s">
        <v>35</v>
      </c>
      <c r="G1109" t="s">
        <v>17</v>
      </c>
      <c r="H1109" t="s">
        <v>7</v>
      </c>
      <c r="I1109">
        <v>21306</v>
      </c>
      <c r="J1109" t="s">
        <v>12789</v>
      </c>
      <c r="K1109" t="s">
        <v>79</v>
      </c>
      <c r="L1109" t="s">
        <v>10587</v>
      </c>
      <c r="M1109" t="s">
        <v>3867</v>
      </c>
      <c r="N1109" t="s">
        <v>10775</v>
      </c>
      <c r="O1109" t="s">
        <v>13535</v>
      </c>
      <c r="P1109">
        <v>22005306</v>
      </c>
      <c r="Q1109">
        <v>22005306</v>
      </c>
      <c r="R1109" t="s">
        <v>14707</v>
      </c>
      <c r="S1109">
        <v>84342153</v>
      </c>
      <c r="T1109" t="s">
        <v>14647</v>
      </c>
      <c r="U1109">
        <v>86332081</v>
      </c>
      <c r="V1109" t="s">
        <v>32</v>
      </c>
      <c r="W1109" t="s">
        <v>3907</v>
      </c>
      <c r="X1109" t="s">
        <v>17121</v>
      </c>
      <c r="Y1109" t="s">
        <v>3909</v>
      </c>
    </row>
    <row r="1110" spans="1:25" x14ac:dyDescent="0.25">
      <c r="A1110" t="s">
        <v>3879</v>
      </c>
      <c r="B1110" t="s">
        <v>3282</v>
      </c>
      <c r="C1110" t="s">
        <v>3867</v>
      </c>
      <c r="D1110" t="s">
        <v>9030</v>
      </c>
      <c r="E1110" t="s">
        <v>8</v>
      </c>
      <c r="F1110" t="s">
        <v>35</v>
      </c>
      <c r="G1110" t="s">
        <v>17</v>
      </c>
      <c r="H1110" t="s">
        <v>7</v>
      </c>
      <c r="I1110">
        <v>21306</v>
      </c>
      <c r="J1110" t="s">
        <v>12789</v>
      </c>
      <c r="K1110" t="s">
        <v>79</v>
      </c>
      <c r="L1110" t="s">
        <v>10587</v>
      </c>
      <c r="M1110" t="s">
        <v>3867</v>
      </c>
      <c r="N1110" t="s">
        <v>3867</v>
      </c>
      <c r="O1110" t="s">
        <v>13535</v>
      </c>
      <c r="P1110">
        <v>22064228</v>
      </c>
      <c r="Q1110" t="s">
        <v>15386</v>
      </c>
      <c r="R1110" t="s">
        <v>14708</v>
      </c>
      <c r="S1110">
        <v>84683954</v>
      </c>
      <c r="T1110" t="s">
        <v>14647</v>
      </c>
      <c r="U1110">
        <v>86332081</v>
      </c>
      <c r="V1110" t="s">
        <v>32</v>
      </c>
      <c r="W1110" t="s">
        <v>1282</v>
      </c>
      <c r="X1110" t="s">
        <v>17122</v>
      </c>
      <c r="Y1110" t="s">
        <v>3867</v>
      </c>
    </row>
    <row r="1111" spans="1:25" x14ac:dyDescent="0.25">
      <c r="A1111" t="s">
        <v>4424</v>
      </c>
      <c r="B1111" t="s">
        <v>3285</v>
      </c>
      <c r="C1111" t="s">
        <v>3870</v>
      </c>
      <c r="D1111" t="s">
        <v>1609</v>
      </c>
      <c r="E1111" t="s">
        <v>2</v>
      </c>
      <c r="F1111" t="s">
        <v>208</v>
      </c>
      <c r="G1111" t="s">
        <v>7</v>
      </c>
      <c r="H1111" t="s">
        <v>2</v>
      </c>
      <c r="I1111">
        <v>50601</v>
      </c>
      <c r="J1111" t="s">
        <v>11424</v>
      </c>
      <c r="K1111" t="s">
        <v>209</v>
      </c>
      <c r="L1111" t="s">
        <v>1609</v>
      </c>
      <c r="M1111" t="s">
        <v>1609</v>
      </c>
      <c r="N1111" t="s">
        <v>2079</v>
      </c>
      <c r="O1111" t="s">
        <v>13535</v>
      </c>
      <c r="P1111">
        <v>84280909</v>
      </c>
      <c r="Q1111" t="s">
        <v>15386</v>
      </c>
      <c r="R1111" t="s">
        <v>13848</v>
      </c>
      <c r="S1111">
        <v>63459181</v>
      </c>
      <c r="T1111" t="s">
        <v>14540</v>
      </c>
      <c r="U1111">
        <v>26692611</v>
      </c>
      <c r="V1111" t="s">
        <v>32</v>
      </c>
      <c r="W1111" t="s">
        <v>6880</v>
      </c>
      <c r="X1111" t="s">
        <v>17123</v>
      </c>
      <c r="Y1111" t="s">
        <v>3870</v>
      </c>
    </row>
    <row r="1112" spans="1:25" x14ac:dyDescent="0.25">
      <c r="A1112" t="s">
        <v>1275</v>
      </c>
      <c r="B1112" t="s">
        <v>1277</v>
      </c>
      <c r="C1112" t="s">
        <v>1276</v>
      </c>
      <c r="D1112" t="s">
        <v>1044</v>
      </c>
      <c r="E1112" t="s">
        <v>6</v>
      </c>
      <c r="F1112" t="s">
        <v>32</v>
      </c>
      <c r="G1112" t="s">
        <v>1045</v>
      </c>
      <c r="H1112" t="s">
        <v>3</v>
      </c>
      <c r="I1112">
        <v>11902</v>
      </c>
      <c r="J1112" t="s">
        <v>15417</v>
      </c>
      <c r="K1112" t="s">
        <v>33</v>
      </c>
      <c r="L1112" t="s">
        <v>1044</v>
      </c>
      <c r="M1112" t="s">
        <v>14434</v>
      </c>
      <c r="N1112" t="s">
        <v>10776</v>
      </c>
      <c r="O1112" t="s">
        <v>13535</v>
      </c>
      <c r="P1112">
        <v>27382456</v>
      </c>
      <c r="Q1112" t="s">
        <v>15386</v>
      </c>
      <c r="R1112" t="s">
        <v>1530</v>
      </c>
      <c r="S1112">
        <v>83036042</v>
      </c>
      <c r="T1112" t="s">
        <v>14435</v>
      </c>
      <c r="U1112">
        <v>84938811</v>
      </c>
      <c r="V1112" t="s">
        <v>32</v>
      </c>
      <c r="W1112" t="s">
        <v>1274</v>
      </c>
      <c r="X1112" t="s">
        <v>17124</v>
      </c>
      <c r="Y1112" t="s">
        <v>1276</v>
      </c>
    </row>
    <row r="1113" spans="1:25" x14ac:dyDescent="0.25">
      <c r="A1113" t="s">
        <v>1344</v>
      </c>
      <c r="B1113" t="s">
        <v>1345</v>
      </c>
      <c r="C1113" t="s">
        <v>186</v>
      </c>
      <c r="D1113" t="s">
        <v>1044</v>
      </c>
      <c r="E1113" t="s">
        <v>7</v>
      </c>
      <c r="F1113" t="s">
        <v>32</v>
      </c>
      <c r="G1113" t="s">
        <v>1045</v>
      </c>
      <c r="H1113" t="s">
        <v>10</v>
      </c>
      <c r="I1113">
        <v>11908</v>
      </c>
      <c r="J1113" t="s">
        <v>12738</v>
      </c>
      <c r="K1113" t="s">
        <v>33</v>
      </c>
      <c r="L1113" t="s">
        <v>1044</v>
      </c>
      <c r="M1113" t="s">
        <v>12878</v>
      </c>
      <c r="N1113" t="s">
        <v>186</v>
      </c>
      <c r="O1113" t="s">
        <v>13535</v>
      </c>
      <c r="P1113">
        <v>22018912</v>
      </c>
      <c r="Q1113" t="s">
        <v>15386</v>
      </c>
      <c r="R1113" t="s">
        <v>14648</v>
      </c>
      <c r="S1113">
        <v>22018912</v>
      </c>
      <c r="T1113" t="s">
        <v>14437</v>
      </c>
      <c r="U1113">
        <v>27311075</v>
      </c>
      <c r="V1113" t="s">
        <v>32</v>
      </c>
      <c r="W1113" t="s">
        <v>291</v>
      </c>
      <c r="X1113" t="s">
        <v>17125</v>
      </c>
      <c r="Y1113" t="s">
        <v>186</v>
      </c>
    </row>
    <row r="1114" spans="1:25" x14ac:dyDescent="0.25">
      <c r="A1114" t="s">
        <v>1348</v>
      </c>
      <c r="B1114" t="s">
        <v>1350</v>
      </c>
      <c r="C1114" t="s">
        <v>364</v>
      </c>
      <c r="D1114" t="s">
        <v>1044</v>
      </c>
      <c r="E1114" t="s">
        <v>11</v>
      </c>
      <c r="F1114" t="s">
        <v>32</v>
      </c>
      <c r="G1114" t="s">
        <v>1045</v>
      </c>
      <c r="H1114" t="s">
        <v>6</v>
      </c>
      <c r="I1114">
        <v>11905</v>
      </c>
      <c r="J1114" t="s">
        <v>12734</v>
      </c>
      <c r="K1114" t="s">
        <v>33</v>
      </c>
      <c r="L1114" t="s">
        <v>1044</v>
      </c>
      <c r="M1114" t="s">
        <v>590</v>
      </c>
      <c r="N1114" t="s">
        <v>364</v>
      </c>
      <c r="O1114" t="s">
        <v>13535</v>
      </c>
      <c r="P1114">
        <v>71219442</v>
      </c>
      <c r="Q1114" t="s">
        <v>15386</v>
      </c>
      <c r="R1114" t="s">
        <v>13850</v>
      </c>
      <c r="S1114">
        <v>83162758</v>
      </c>
      <c r="T1114" t="s">
        <v>14709</v>
      </c>
      <c r="U1114">
        <v>27725147</v>
      </c>
      <c r="V1114" t="s">
        <v>32</v>
      </c>
      <c r="W1114" t="s">
        <v>1347</v>
      </c>
      <c r="X1114" t="s">
        <v>17126</v>
      </c>
      <c r="Y1114" t="s">
        <v>364</v>
      </c>
    </row>
    <row r="1115" spans="1:25" x14ac:dyDescent="0.25">
      <c r="A1115" t="s">
        <v>1356</v>
      </c>
      <c r="B1115" t="s">
        <v>1358</v>
      </c>
      <c r="C1115" t="s">
        <v>6881</v>
      </c>
      <c r="D1115" t="s">
        <v>1044</v>
      </c>
      <c r="E1115" t="s">
        <v>7</v>
      </c>
      <c r="F1115" t="s">
        <v>32</v>
      </c>
      <c r="G1115" t="s">
        <v>1045</v>
      </c>
      <c r="H1115" t="s">
        <v>10</v>
      </c>
      <c r="I1115">
        <v>11908</v>
      </c>
      <c r="J1115" t="s">
        <v>12738</v>
      </c>
      <c r="K1115" t="s">
        <v>33</v>
      </c>
      <c r="L1115" t="s">
        <v>1044</v>
      </c>
      <c r="M1115" t="s">
        <v>12878</v>
      </c>
      <c r="N1115" t="s">
        <v>1357</v>
      </c>
      <c r="O1115" t="s">
        <v>13535</v>
      </c>
      <c r="P1115">
        <v>71216832</v>
      </c>
      <c r="Q1115" t="s">
        <v>15386</v>
      </c>
      <c r="R1115" t="s">
        <v>15591</v>
      </c>
      <c r="S1115">
        <v>86777396</v>
      </c>
      <c r="T1115" t="s">
        <v>14437</v>
      </c>
      <c r="U1115">
        <v>27311075</v>
      </c>
      <c r="V1115" t="s">
        <v>32</v>
      </c>
      <c r="W1115" t="s">
        <v>1355</v>
      </c>
      <c r="X1115" t="s">
        <v>17127</v>
      </c>
      <c r="Y1115" t="s">
        <v>6881</v>
      </c>
    </row>
    <row r="1116" spans="1:25" x14ac:dyDescent="0.25">
      <c r="A1116" t="s">
        <v>1368</v>
      </c>
      <c r="B1116" t="s">
        <v>1370</v>
      </c>
      <c r="C1116" t="s">
        <v>215</v>
      </c>
      <c r="D1116" t="s">
        <v>1044</v>
      </c>
      <c r="E1116" t="s">
        <v>11</v>
      </c>
      <c r="F1116" t="s">
        <v>32</v>
      </c>
      <c r="G1116" t="s">
        <v>1045</v>
      </c>
      <c r="H1116" t="s">
        <v>6</v>
      </c>
      <c r="I1116">
        <v>11905</v>
      </c>
      <c r="J1116" t="s">
        <v>12734</v>
      </c>
      <c r="K1116" t="s">
        <v>33</v>
      </c>
      <c r="L1116" t="s">
        <v>1044</v>
      </c>
      <c r="M1116" t="s">
        <v>590</v>
      </c>
      <c r="N1116" t="s">
        <v>10777</v>
      </c>
      <c r="O1116" t="s">
        <v>13535</v>
      </c>
      <c r="P1116">
        <v>27311078</v>
      </c>
      <c r="Q1116" t="s">
        <v>15386</v>
      </c>
      <c r="R1116" t="s">
        <v>10838</v>
      </c>
      <c r="S1116">
        <v>83098553</v>
      </c>
      <c r="T1116" t="s">
        <v>14709</v>
      </c>
      <c r="U1116">
        <v>27725147</v>
      </c>
      <c r="V1116" t="s">
        <v>32</v>
      </c>
      <c r="W1116" t="s">
        <v>6465</v>
      </c>
      <c r="X1116" t="s">
        <v>17128</v>
      </c>
      <c r="Y1116" t="s">
        <v>215</v>
      </c>
    </row>
    <row r="1117" spans="1:25" x14ac:dyDescent="0.25">
      <c r="A1117" t="s">
        <v>1403</v>
      </c>
      <c r="B1117" t="s">
        <v>1404</v>
      </c>
      <c r="C1117" t="s">
        <v>384</v>
      </c>
      <c r="D1117" t="s">
        <v>1044</v>
      </c>
      <c r="E1117" t="s">
        <v>11</v>
      </c>
      <c r="F1117" t="s">
        <v>32</v>
      </c>
      <c r="G1117" t="s">
        <v>1045</v>
      </c>
      <c r="H1117" t="s">
        <v>6</v>
      </c>
      <c r="I1117">
        <v>11905</v>
      </c>
      <c r="J1117" t="s">
        <v>12734</v>
      </c>
      <c r="K1117" t="s">
        <v>33</v>
      </c>
      <c r="L1117" t="s">
        <v>1044</v>
      </c>
      <c r="M1117" t="s">
        <v>590</v>
      </c>
      <c r="N1117" t="s">
        <v>384</v>
      </c>
      <c r="O1117" t="s">
        <v>13535</v>
      </c>
      <c r="P1117">
        <v>88796281</v>
      </c>
      <c r="Q1117">
        <v>71219464</v>
      </c>
      <c r="R1117" t="s">
        <v>12255</v>
      </c>
      <c r="S1117">
        <v>87131728</v>
      </c>
      <c r="T1117" t="s">
        <v>14709</v>
      </c>
      <c r="U1117">
        <v>27725147</v>
      </c>
      <c r="V1117" t="s">
        <v>32</v>
      </c>
      <c r="W1117" t="s">
        <v>893</v>
      </c>
      <c r="X1117" t="s">
        <v>17129</v>
      </c>
      <c r="Y1117" t="s">
        <v>384</v>
      </c>
    </row>
    <row r="1118" spans="1:25" x14ac:dyDescent="0.25">
      <c r="A1118" t="s">
        <v>1394</v>
      </c>
      <c r="B1118" t="s">
        <v>1396</v>
      </c>
      <c r="C1118" t="s">
        <v>1395</v>
      </c>
      <c r="D1118" t="s">
        <v>1044</v>
      </c>
      <c r="E1118" t="s">
        <v>7</v>
      </c>
      <c r="F1118" t="s">
        <v>32</v>
      </c>
      <c r="G1118" t="s">
        <v>1045</v>
      </c>
      <c r="H1118" t="s">
        <v>10</v>
      </c>
      <c r="I1118">
        <v>11908</v>
      </c>
      <c r="J1118" t="s">
        <v>12738</v>
      </c>
      <c r="K1118" t="s">
        <v>33</v>
      </c>
      <c r="L1118" t="s">
        <v>1044</v>
      </c>
      <c r="M1118" t="s">
        <v>12878</v>
      </c>
      <c r="N1118" t="s">
        <v>1395</v>
      </c>
      <c r="O1118" t="s">
        <v>13535</v>
      </c>
      <c r="P1118">
        <v>27311909</v>
      </c>
      <c r="Q1118" t="s">
        <v>15386</v>
      </c>
      <c r="R1118" t="s">
        <v>9239</v>
      </c>
      <c r="S1118">
        <v>83136521</v>
      </c>
      <c r="T1118" t="s">
        <v>14437</v>
      </c>
      <c r="U1118">
        <v>27311075</v>
      </c>
      <c r="V1118" t="s">
        <v>32</v>
      </c>
      <c r="W1118" t="s">
        <v>564</v>
      </c>
      <c r="X1118" t="s">
        <v>17130</v>
      </c>
      <c r="Y1118" t="s">
        <v>1395</v>
      </c>
    </row>
    <row r="1119" spans="1:25" x14ac:dyDescent="0.25">
      <c r="A1119" t="s">
        <v>1406</v>
      </c>
      <c r="B1119" t="s">
        <v>1407</v>
      </c>
      <c r="C1119" t="s">
        <v>590</v>
      </c>
      <c r="D1119" t="s">
        <v>1044</v>
      </c>
      <c r="E1119" t="s">
        <v>11</v>
      </c>
      <c r="F1119" t="s">
        <v>32</v>
      </c>
      <c r="G1119" t="s">
        <v>1045</v>
      </c>
      <c r="H1119" t="s">
        <v>6</v>
      </c>
      <c r="I1119">
        <v>11905</v>
      </c>
      <c r="J1119" t="s">
        <v>12734</v>
      </c>
      <c r="K1119" t="s">
        <v>33</v>
      </c>
      <c r="L1119" t="s">
        <v>1044</v>
      </c>
      <c r="M1119" t="s">
        <v>590</v>
      </c>
      <c r="N1119" t="s">
        <v>590</v>
      </c>
      <c r="O1119" t="s">
        <v>13535</v>
      </c>
      <c r="P1119">
        <v>27311529</v>
      </c>
      <c r="Q1119" t="s">
        <v>15386</v>
      </c>
      <c r="R1119" t="s">
        <v>9268</v>
      </c>
      <c r="S1119">
        <v>88201899</v>
      </c>
      <c r="T1119" t="s">
        <v>14709</v>
      </c>
      <c r="U1119">
        <v>27725147</v>
      </c>
      <c r="V1119" t="s">
        <v>32</v>
      </c>
      <c r="W1119" t="s">
        <v>1405</v>
      </c>
      <c r="X1119" t="s">
        <v>17131</v>
      </c>
      <c r="Y1119" t="s">
        <v>590</v>
      </c>
    </row>
    <row r="1120" spans="1:25" x14ac:dyDescent="0.25">
      <c r="A1120" t="s">
        <v>1398</v>
      </c>
      <c r="B1120" t="s">
        <v>1399</v>
      </c>
      <c r="C1120" t="s">
        <v>2825</v>
      </c>
      <c r="D1120" t="s">
        <v>1044</v>
      </c>
      <c r="E1120" t="s">
        <v>7</v>
      </c>
      <c r="F1120" t="s">
        <v>32</v>
      </c>
      <c r="G1120" t="s">
        <v>1045</v>
      </c>
      <c r="H1120" t="s">
        <v>10</v>
      </c>
      <c r="I1120">
        <v>11908</v>
      </c>
      <c r="J1120" t="s">
        <v>12738</v>
      </c>
      <c r="K1120" t="s">
        <v>33</v>
      </c>
      <c r="L1120" t="s">
        <v>1044</v>
      </c>
      <c r="M1120" t="s">
        <v>12878</v>
      </c>
      <c r="N1120" t="s">
        <v>2825</v>
      </c>
      <c r="O1120" t="s">
        <v>13535</v>
      </c>
      <c r="P1120" t="s">
        <v>15386</v>
      </c>
      <c r="Q1120" t="s">
        <v>15386</v>
      </c>
      <c r="R1120" t="s">
        <v>8654</v>
      </c>
      <c r="S1120">
        <v>86337235</v>
      </c>
      <c r="T1120" t="s">
        <v>14437</v>
      </c>
      <c r="U1120">
        <v>87085340</v>
      </c>
      <c r="V1120" t="s">
        <v>32</v>
      </c>
      <c r="W1120" t="s">
        <v>599</v>
      </c>
      <c r="X1120" t="s">
        <v>17132</v>
      </c>
      <c r="Y1120" t="s">
        <v>2825</v>
      </c>
    </row>
    <row r="1121" spans="1:25" x14ac:dyDescent="0.25">
      <c r="A1121" t="s">
        <v>1391</v>
      </c>
      <c r="B1121" t="s">
        <v>1393</v>
      </c>
      <c r="C1121" t="s">
        <v>565</v>
      </c>
      <c r="D1121" t="s">
        <v>1044</v>
      </c>
      <c r="E1121" t="s">
        <v>7</v>
      </c>
      <c r="F1121" t="s">
        <v>32</v>
      </c>
      <c r="G1121" t="s">
        <v>1045</v>
      </c>
      <c r="H1121" t="s">
        <v>10</v>
      </c>
      <c r="I1121">
        <v>11908</v>
      </c>
      <c r="J1121" t="s">
        <v>12738</v>
      </c>
      <c r="K1121" t="s">
        <v>33</v>
      </c>
      <c r="L1121" t="s">
        <v>1044</v>
      </c>
      <c r="M1121" t="s">
        <v>12878</v>
      </c>
      <c r="N1121" t="s">
        <v>565</v>
      </c>
      <c r="O1121" t="s">
        <v>13535</v>
      </c>
      <c r="P1121">
        <v>86884545</v>
      </c>
      <c r="Q1121">
        <v>83179491</v>
      </c>
      <c r="R1121" t="s">
        <v>1392</v>
      </c>
      <c r="S1121">
        <v>83179491</v>
      </c>
      <c r="T1121" t="s">
        <v>14437</v>
      </c>
      <c r="U1121">
        <v>27311075</v>
      </c>
      <c r="V1121" t="s">
        <v>32</v>
      </c>
      <c r="W1121" t="s">
        <v>255</v>
      </c>
      <c r="X1121" t="s">
        <v>17133</v>
      </c>
      <c r="Y1121" t="s">
        <v>565</v>
      </c>
    </row>
    <row r="1122" spans="1:25" x14ac:dyDescent="0.25">
      <c r="A1122" t="s">
        <v>5699</v>
      </c>
      <c r="B1122" t="s">
        <v>3298</v>
      </c>
      <c r="C1122" t="s">
        <v>1238</v>
      </c>
      <c r="D1122" t="s">
        <v>1044</v>
      </c>
      <c r="E1122" t="s">
        <v>11</v>
      </c>
      <c r="F1122" t="s">
        <v>32</v>
      </c>
      <c r="G1122" t="s">
        <v>1045</v>
      </c>
      <c r="H1122" t="s">
        <v>6</v>
      </c>
      <c r="I1122">
        <v>11905</v>
      </c>
      <c r="J1122" t="s">
        <v>12734</v>
      </c>
      <c r="K1122" t="s">
        <v>33</v>
      </c>
      <c r="L1122" t="s">
        <v>1044</v>
      </c>
      <c r="M1122" t="s">
        <v>590</v>
      </c>
      <c r="N1122" t="s">
        <v>1238</v>
      </c>
      <c r="O1122" t="s">
        <v>13535</v>
      </c>
      <c r="P1122">
        <v>86566236</v>
      </c>
      <c r="Q1122" t="s">
        <v>15386</v>
      </c>
      <c r="R1122" t="s">
        <v>13033</v>
      </c>
      <c r="S1122">
        <v>86566236</v>
      </c>
      <c r="T1122" t="s">
        <v>14709</v>
      </c>
      <c r="U1122">
        <v>27725147</v>
      </c>
      <c r="V1122" t="s">
        <v>32</v>
      </c>
      <c r="W1122" t="s">
        <v>6882</v>
      </c>
      <c r="X1122" t="s">
        <v>17134</v>
      </c>
      <c r="Y1122" t="s">
        <v>1238</v>
      </c>
    </row>
    <row r="1123" spans="1:25" x14ac:dyDescent="0.25">
      <c r="A1123" t="s">
        <v>1451</v>
      </c>
      <c r="B1123" t="s">
        <v>1453</v>
      </c>
      <c r="C1123" t="s">
        <v>1452</v>
      </c>
      <c r="D1123" t="s">
        <v>1044</v>
      </c>
      <c r="E1123" t="s">
        <v>8</v>
      </c>
      <c r="F1123" t="s">
        <v>32</v>
      </c>
      <c r="G1123" t="s">
        <v>1045</v>
      </c>
      <c r="H1123" t="s">
        <v>7</v>
      </c>
      <c r="I1123">
        <v>11906</v>
      </c>
      <c r="J1123" t="s">
        <v>12735</v>
      </c>
      <c r="K1123" t="s">
        <v>33</v>
      </c>
      <c r="L1123" t="s">
        <v>1044</v>
      </c>
      <c r="M1123" t="s">
        <v>1434</v>
      </c>
      <c r="N1123" t="s">
        <v>1452</v>
      </c>
      <c r="O1123" t="s">
        <v>13535</v>
      </c>
      <c r="P1123">
        <v>27370165</v>
      </c>
      <c r="Q1123" t="s">
        <v>15386</v>
      </c>
      <c r="R1123" t="s">
        <v>7729</v>
      </c>
      <c r="S1123">
        <v>83850275</v>
      </c>
      <c r="T1123" t="s">
        <v>14663</v>
      </c>
      <c r="U1123">
        <v>27725189</v>
      </c>
      <c r="V1123" t="s">
        <v>32</v>
      </c>
      <c r="W1123" t="s">
        <v>6471</v>
      </c>
      <c r="X1123" t="s">
        <v>17135</v>
      </c>
      <c r="Y1123" t="s">
        <v>1452</v>
      </c>
    </row>
    <row r="1124" spans="1:25" x14ac:dyDescent="0.25">
      <c r="A1124" t="s">
        <v>1484</v>
      </c>
      <c r="B1124" t="s">
        <v>1136</v>
      </c>
      <c r="C1124" t="s">
        <v>7619</v>
      </c>
      <c r="D1124" t="s">
        <v>1044</v>
      </c>
      <c r="E1124" t="s">
        <v>8</v>
      </c>
      <c r="F1124" t="s">
        <v>32</v>
      </c>
      <c r="G1124" t="s">
        <v>1045</v>
      </c>
      <c r="H1124" t="s">
        <v>7</v>
      </c>
      <c r="I1124">
        <v>11906</v>
      </c>
      <c r="J1124" t="s">
        <v>12735</v>
      </c>
      <c r="K1124" t="s">
        <v>33</v>
      </c>
      <c r="L1124" t="s">
        <v>1044</v>
      </c>
      <c r="M1124" t="s">
        <v>1434</v>
      </c>
      <c r="N1124" t="s">
        <v>143</v>
      </c>
      <c r="O1124" t="s">
        <v>13535</v>
      </c>
      <c r="P1124">
        <v>27370182</v>
      </c>
      <c r="Q1124" t="s">
        <v>15386</v>
      </c>
      <c r="R1124" t="s">
        <v>1444</v>
      </c>
      <c r="S1124">
        <v>86224307</v>
      </c>
      <c r="T1124" t="s">
        <v>14663</v>
      </c>
      <c r="U1124">
        <v>27725189</v>
      </c>
      <c r="V1124" t="s">
        <v>32</v>
      </c>
      <c r="W1124" t="s">
        <v>6473</v>
      </c>
      <c r="X1124" t="s">
        <v>17136</v>
      </c>
      <c r="Y1124" t="s">
        <v>7619</v>
      </c>
    </row>
    <row r="1125" spans="1:25" x14ac:dyDescent="0.25">
      <c r="A1125" t="s">
        <v>1504</v>
      </c>
      <c r="B1125" t="s">
        <v>1127</v>
      </c>
      <c r="C1125" t="s">
        <v>1505</v>
      </c>
      <c r="D1125" t="s">
        <v>1044</v>
      </c>
      <c r="E1125" t="s">
        <v>10</v>
      </c>
      <c r="F1125" t="s">
        <v>32</v>
      </c>
      <c r="G1125" t="s">
        <v>1045</v>
      </c>
      <c r="H1125" t="s">
        <v>8</v>
      </c>
      <c r="I1125">
        <v>11907</v>
      </c>
      <c r="J1125" t="s">
        <v>12737</v>
      </c>
      <c r="K1125" t="s">
        <v>33</v>
      </c>
      <c r="L1125" t="s">
        <v>1044</v>
      </c>
      <c r="M1125" t="s">
        <v>10292</v>
      </c>
      <c r="N1125" t="s">
        <v>1505</v>
      </c>
      <c r="O1125" t="s">
        <v>13535</v>
      </c>
      <c r="P1125">
        <v>27360126</v>
      </c>
      <c r="Q1125" t="s">
        <v>15386</v>
      </c>
      <c r="R1125" t="s">
        <v>15592</v>
      </c>
      <c r="S1125">
        <v>71682984</v>
      </c>
      <c r="T1125" t="s">
        <v>14439</v>
      </c>
      <c r="U1125">
        <v>27725140</v>
      </c>
      <c r="V1125" t="s">
        <v>32</v>
      </c>
      <c r="W1125" t="s">
        <v>1503</v>
      </c>
      <c r="X1125" t="s">
        <v>17137</v>
      </c>
      <c r="Y1125" t="s">
        <v>1505</v>
      </c>
    </row>
    <row r="1126" spans="1:25" x14ac:dyDescent="0.25">
      <c r="A1126" t="s">
        <v>3124</v>
      </c>
      <c r="B1126" t="s">
        <v>1287</v>
      </c>
      <c r="C1126" t="s">
        <v>412</v>
      </c>
      <c r="D1126" t="s">
        <v>500</v>
      </c>
      <c r="E1126" t="s">
        <v>4</v>
      </c>
      <c r="F1126" t="s">
        <v>32</v>
      </c>
      <c r="G1126" t="s">
        <v>3082</v>
      </c>
      <c r="H1126" t="s">
        <v>4</v>
      </c>
      <c r="I1126">
        <v>12003</v>
      </c>
      <c r="J1126" t="s">
        <v>14337</v>
      </c>
      <c r="K1126" t="s">
        <v>33</v>
      </c>
      <c r="L1126" t="s">
        <v>10787</v>
      </c>
      <c r="M1126" t="s">
        <v>412</v>
      </c>
      <c r="N1126" t="s">
        <v>412</v>
      </c>
      <c r="O1126" t="s">
        <v>13535</v>
      </c>
      <c r="P1126">
        <v>25467671</v>
      </c>
      <c r="Q1126" t="s">
        <v>15386</v>
      </c>
      <c r="R1126" t="s">
        <v>13851</v>
      </c>
      <c r="S1126">
        <v>83364774</v>
      </c>
      <c r="T1126" t="s">
        <v>14483</v>
      </c>
      <c r="U1126">
        <v>25467360</v>
      </c>
      <c r="V1126" t="s">
        <v>32</v>
      </c>
      <c r="W1126" t="s">
        <v>2572</v>
      </c>
      <c r="X1126" t="s">
        <v>17138</v>
      </c>
      <c r="Y1126" t="s">
        <v>412</v>
      </c>
    </row>
    <row r="1127" spans="1:25" x14ac:dyDescent="0.25">
      <c r="A1127" t="s">
        <v>3129</v>
      </c>
      <c r="B1127" t="s">
        <v>2607</v>
      </c>
      <c r="C1127" t="s">
        <v>287</v>
      </c>
      <c r="D1127" t="s">
        <v>500</v>
      </c>
      <c r="E1127" t="s">
        <v>4</v>
      </c>
      <c r="F1127" t="s">
        <v>32</v>
      </c>
      <c r="G1127" t="s">
        <v>3082</v>
      </c>
      <c r="H1127" t="s">
        <v>4</v>
      </c>
      <c r="I1127">
        <v>12003</v>
      </c>
      <c r="J1127" t="s">
        <v>14337</v>
      </c>
      <c r="K1127" t="s">
        <v>33</v>
      </c>
      <c r="L1127" t="s">
        <v>10787</v>
      </c>
      <c r="M1127" t="s">
        <v>412</v>
      </c>
      <c r="N1127" t="s">
        <v>287</v>
      </c>
      <c r="O1127" t="s">
        <v>13535</v>
      </c>
      <c r="P1127">
        <v>25462786</v>
      </c>
      <c r="Q1127" t="s">
        <v>15386</v>
      </c>
      <c r="R1127" t="s">
        <v>12335</v>
      </c>
      <c r="S1127">
        <v>83861911</v>
      </c>
      <c r="T1127" t="s">
        <v>14483</v>
      </c>
      <c r="U1127">
        <v>25467360</v>
      </c>
      <c r="V1127" t="s">
        <v>32</v>
      </c>
      <c r="W1127" t="s">
        <v>2632</v>
      </c>
      <c r="X1127" t="s">
        <v>17139</v>
      </c>
      <c r="Y1127" t="s">
        <v>287</v>
      </c>
    </row>
    <row r="1128" spans="1:25" x14ac:dyDescent="0.25">
      <c r="A1128" t="s">
        <v>1611</v>
      </c>
      <c r="B1128" t="s">
        <v>1307</v>
      </c>
      <c r="C1128" t="s">
        <v>112</v>
      </c>
      <c r="D1128" t="s">
        <v>9019</v>
      </c>
      <c r="E1128" t="s">
        <v>3</v>
      </c>
      <c r="F1128" t="s">
        <v>124</v>
      </c>
      <c r="G1128" t="s">
        <v>4</v>
      </c>
      <c r="H1128" t="s">
        <v>11</v>
      </c>
      <c r="I1128">
        <v>60309</v>
      </c>
      <c r="J1128" t="s">
        <v>11604</v>
      </c>
      <c r="K1128" t="s">
        <v>125</v>
      </c>
      <c r="L1128" t="s">
        <v>1490</v>
      </c>
      <c r="M1128" t="s">
        <v>13034</v>
      </c>
      <c r="N1128" t="s">
        <v>112</v>
      </c>
      <c r="O1128" t="s">
        <v>13535</v>
      </c>
      <c r="P1128">
        <v>27301974</v>
      </c>
      <c r="Q1128" t="s">
        <v>15386</v>
      </c>
      <c r="R1128" t="s">
        <v>10008</v>
      </c>
      <c r="S1128">
        <v>27301974</v>
      </c>
      <c r="T1128" t="s">
        <v>14441</v>
      </c>
      <c r="U1128">
        <v>27300654</v>
      </c>
      <c r="V1128" t="s">
        <v>32</v>
      </c>
      <c r="W1128" t="s">
        <v>6481</v>
      </c>
      <c r="X1128" t="s">
        <v>17140</v>
      </c>
      <c r="Y1128" t="s">
        <v>112</v>
      </c>
    </row>
    <row r="1129" spans="1:25" x14ac:dyDescent="0.25">
      <c r="A1129" t="s">
        <v>1677</v>
      </c>
      <c r="B1129" t="s">
        <v>1678</v>
      </c>
      <c r="C1129" t="s">
        <v>13035</v>
      </c>
      <c r="D1129" t="s">
        <v>9019</v>
      </c>
      <c r="E1129" t="s">
        <v>15</v>
      </c>
      <c r="F1129" t="s">
        <v>124</v>
      </c>
      <c r="G1129" t="s">
        <v>4</v>
      </c>
      <c r="H1129" t="s">
        <v>5</v>
      </c>
      <c r="I1129">
        <v>60304</v>
      </c>
      <c r="J1129" t="s">
        <v>11546</v>
      </c>
      <c r="K1129" t="s">
        <v>125</v>
      </c>
      <c r="L1129" t="s">
        <v>1490</v>
      </c>
      <c r="M1129" t="s">
        <v>10684</v>
      </c>
      <c r="N1129" t="s">
        <v>11757</v>
      </c>
      <c r="O1129" t="s">
        <v>13535</v>
      </c>
      <c r="P1129">
        <v>88136667</v>
      </c>
      <c r="Q1129">
        <v>22007943</v>
      </c>
      <c r="R1129" t="s">
        <v>9882</v>
      </c>
      <c r="S1129">
        <v>88136667</v>
      </c>
      <c r="T1129" t="s">
        <v>14633</v>
      </c>
      <c r="U1129">
        <v>83892838</v>
      </c>
      <c r="V1129" t="s">
        <v>32</v>
      </c>
      <c r="W1129" t="s">
        <v>1676</v>
      </c>
      <c r="X1129" t="s">
        <v>17141</v>
      </c>
      <c r="Y1129" t="s">
        <v>13035</v>
      </c>
    </row>
    <row r="1130" spans="1:25" x14ac:dyDescent="0.25">
      <c r="A1130" t="s">
        <v>1715</v>
      </c>
      <c r="B1130" t="s">
        <v>1716</v>
      </c>
      <c r="C1130" t="s">
        <v>143</v>
      </c>
      <c r="D1130" t="s">
        <v>9019</v>
      </c>
      <c r="E1130" t="s">
        <v>198</v>
      </c>
      <c r="F1130" t="s">
        <v>124</v>
      </c>
      <c r="G1130" t="s">
        <v>4</v>
      </c>
      <c r="H1130" t="s">
        <v>4</v>
      </c>
      <c r="I1130">
        <v>60303</v>
      </c>
      <c r="J1130" t="s">
        <v>11491</v>
      </c>
      <c r="K1130" t="s">
        <v>125</v>
      </c>
      <c r="L1130" t="s">
        <v>1490</v>
      </c>
      <c r="M1130" t="s">
        <v>1569</v>
      </c>
      <c r="N1130" t="s">
        <v>143</v>
      </c>
      <c r="O1130" t="s">
        <v>13535</v>
      </c>
      <c r="P1130">
        <v>27300159</v>
      </c>
      <c r="Q1130">
        <v>86493685</v>
      </c>
      <c r="R1130" t="s">
        <v>13852</v>
      </c>
      <c r="S1130">
        <v>86493685</v>
      </c>
      <c r="T1130" t="s">
        <v>15044</v>
      </c>
      <c r="U1130">
        <v>27305078</v>
      </c>
      <c r="V1130" t="s">
        <v>32</v>
      </c>
      <c r="W1130" t="s">
        <v>1213</v>
      </c>
      <c r="X1130" t="s">
        <v>17142</v>
      </c>
      <c r="Y1130" t="s">
        <v>143</v>
      </c>
    </row>
    <row r="1131" spans="1:25" x14ac:dyDescent="0.25">
      <c r="A1131" t="s">
        <v>3212</v>
      </c>
      <c r="B1131" t="s">
        <v>3214</v>
      </c>
      <c r="C1131" t="s">
        <v>3213</v>
      </c>
      <c r="D1131" t="s">
        <v>214</v>
      </c>
      <c r="E1131" t="s">
        <v>4</v>
      </c>
      <c r="F1131" t="s">
        <v>32</v>
      </c>
      <c r="G1131" t="s">
        <v>4</v>
      </c>
      <c r="H1131" t="s">
        <v>10</v>
      </c>
      <c r="I1131">
        <v>10308</v>
      </c>
      <c r="J1131" t="s">
        <v>12628</v>
      </c>
      <c r="K1131" t="s">
        <v>33</v>
      </c>
      <c r="L1131" t="s">
        <v>47</v>
      </c>
      <c r="M1131" t="s">
        <v>388</v>
      </c>
      <c r="N1131" t="s">
        <v>10778</v>
      </c>
      <c r="O1131" t="s">
        <v>13535</v>
      </c>
      <c r="P1131">
        <v>25482797</v>
      </c>
      <c r="Q1131">
        <v>25482797</v>
      </c>
      <c r="R1131" t="s">
        <v>13853</v>
      </c>
      <c r="S1131">
        <v>25482797</v>
      </c>
      <c r="T1131" t="s">
        <v>15445</v>
      </c>
      <c r="U1131">
        <v>25521557</v>
      </c>
      <c r="V1131" t="s">
        <v>32</v>
      </c>
      <c r="W1131" t="s">
        <v>6883</v>
      </c>
      <c r="X1131" t="s">
        <v>17143</v>
      </c>
      <c r="Y1131" t="s">
        <v>3213</v>
      </c>
    </row>
    <row r="1132" spans="1:25" x14ac:dyDescent="0.25">
      <c r="A1132" t="s">
        <v>5885</v>
      </c>
      <c r="B1132" t="s">
        <v>3321</v>
      </c>
      <c r="C1132" t="s">
        <v>1683</v>
      </c>
      <c r="D1132" t="s">
        <v>125</v>
      </c>
      <c r="E1132" t="s">
        <v>2</v>
      </c>
      <c r="F1132" t="s">
        <v>124</v>
      </c>
      <c r="G1132" t="s">
        <v>2</v>
      </c>
      <c r="H1132" t="s">
        <v>10</v>
      </c>
      <c r="I1132">
        <v>60108</v>
      </c>
      <c r="J1132" t="s">
        <v>11602</v>
      </c>
      <c r="K1132" t="s">
        <v>125</v>
      </c>
      <c r="L1132" t="s">
        <v>125</v>
      </c>
      <c r="M1132" t="s">
        <v>10589</v>
      </c>
      <c r="N1132" t="s">
        <v>1683</v>
      </c>
      <c r="O1132" t="s">
        <v>13535</v>
      </c>
      <c r="P1132">
        <v>26635380</v>
      </c>
      <c r="Q1132">
        <v>26635380</v>
      </c>
      <c r="R1132" t="s">
        <v>14711</v>
      </c>
      <c r="S1132">
        <v>26635380</v>
      </c>
      <c r="T1132" t="s">
        <v>14545</v>
      </c>
      <c r="U1132">
        <v>26639730</v>
      </c>
      <c r="V1132" t="s">
        <v>32</v>
      </c>
      <c r="W1132" t="s">
        <v>6884</v>
      </c>
      <c r="X1132" t="s">
        <v>17144</v>
      </c>
      <c r="Y1132" t="s">
        <v>1683</v>
      </c>
    </row>
    <row r="1133" spans="1:25" x14ac:dyDescent="0.25">
      <c r="A1133" t="s">
        <v>3215</v>
      </c>
      <c r="B1133" t="s">
        <v>3216</v>
      </c>
      <c r="C1133" t="s">
        <v>7620</v>
      </c>
      <c r="D1133" t="s">
        <v>214</v>
      </c>
      <c r="E1133" t="s">
        <v>4</v>
      </c>
      <c r="F1133" t="s">
        <v>64</v>
      </c>
      <c r="G1133" t="s">
        <v>10</v>
      </c>
      <c r="H1133" t="s">
        <v>4</v>
      </c>
      <c r="I1133">
        <v>30803</v>
      </c>
      <c r="J1133" t="s">
        <v>11516</v>
      </c>
      <c r="K1133" t="s">
        <v>214</v>
      </c>
      <c r="L1133" t="s">
        <v>12906</v>
      </c>
      <c r="M1133" t="s">
        <v>10550</v>
      </c>
      <c r="N1133" t="s">
        <v>10779</v>
      </c>
      <c r="O1133" t="s">
        <v>13535</v>
      </c>
      <c r="P1133">
        <v>25735604</v>
      </c>
      <c r="Q1133">
        <v>22016397</v>
      </c>
      <c r="R1133" t="s">
        <v>15593</v>
      </c>
      <c r="S1133">
        <v>22016397</v>
      </c>
      <c r="T1133" t="s">
        <v>15445</v>
      </c>
      <c r="U1133">
        <v>25521557</v>
      </c>
      <c r="V1133" t="s">
        <v>32</v>
      </c>
      <c r="W1133" t="s">
        <v>194</v>
      </c>
      <c r="X1133" t="s">
        <v>17145</v>
      </c>
      <c r="Y1133" t="s">
        <v>7620</v>
      </c>
    </row>
    <row r="1134" spans="1:25" x14ac:dyDescent="0.25">
      <c r="A1134" t="s">
        <v>3243</v>
      </c>
      <c r="B1134" t="s">
        <v>3244</v>
      </c>
      <c r="C1134" t="s">
        <v>2258</v>
      </c>
      <c r="D1134" t="s">
        <v>214</v>
      </c>
      <c r="E1134" t="s">
        <v>4</v>
      </c>
      <c r="F1134" t="s">
        <v>32</v>
      </c>
      <c r="G1134" t="s">
        <v>4</v>
      </c>
      <c r="H1134" t="s">
        <v>10</v>
      </c>
      <c r="I1134">
        <v>10308</v>
      </c>
      <c r="J1134" t="s">
        <v>12628</v>
      </c>
      <c r="K1134" t="s">
        <v>33</v>
      </c>
      <c r="L1134" t="s">
        <v>47</v>
      </c>
      <c r="M1134" t="s">
        <v>388</v>
      </c>
      <c r="N1134" t="s">
        <v>2258</v>
      </c>
      <c r="O1134" t="s">
        <v>13535</v>
      </c>
      <c r="P1134">
        <v>25711833</v>
      </c>
      <c r="Q1134">
        <v>25712342</v>
      </c>
      <c r="R1134" t="s">
        <v>14712</v>
      </c>
      <c r="S1134">
        <v>25712347</v>
      </c>
      <c r="T1134" t="s">
        <v>15445</v>
      </c>
      <c r="U1134">
        <v>25521557</v>
      </c>
      <c r="V1134" t="s">
        <v>32</v>
      </c>
      <c r="W1134" t="s">
        <v>3242</v>
      </c>
      <c r="X1134" t="s">
        <v>17146</v>
      </c>
      <c r="Y1134" t="s">
        <v>2258</v>
      </c>
    </row>
    <row r="1135" spans="1:25" x14ac:dyDescent="0.25">
      <c r="A1135" t="s">
        <v>3271</v>
      </c>
      <c r="B1135" t="s">
        <v>1852</v>
      </c>
      <c r="C1135" t="s">
        <v>3272</v>
      </c>
      <c r="D1135" t="s">
        <v>214</v>
      </c>
      <c r="E1135" t="s">
        <v>5</v>
      </c>
      <c r="F1135" t="s">
        <v>64</v>
      </c>
      <c r="G1135" t="s">
        <v>8</v>
      </c>
      <c r="H1135" t="s">
        <v>4</v>
      </c>
      <c r="I1135">
        <v>30703</v>
      </c>
      <c r="J1135" t="s">
        <v>11514</v>
      </c>
      <c r="K1135" t="s">
        <v>214</v>
      </c>
      <c r="L1135" t="s">
        <v>12908</v>
      </c>
      <c r="M1135" t="s">
        <v>10780</v>
      </c>
      <c r="N1135" t="s">
        <v>10780</v>
      </c>
      <c r="O1135" t="s">
        <v>13535</v>
      </c>
      <c r="P1135">
        <v>25300284</v>
      </c>
      <c r="Q1135">
        <v>25300284</v>
      </c>
      <c r="R1135" t="s">
        <v>9288</v>
      </c>
      <c r="S1135">
        <v>25300284</v>
      </c>
      <c r="T1135" t="s">
        <v>14494</v>
      </c>
      <c r="U1135">
        <v>25515483</v>
      </c>
      <c r="V1135" t="s">
        <v>32</v>
      </c>
      <c r="W1135" t="s">
        <v>3270</v>
      </c>
      <c r="X1135" t="s">
        <v>17147</v>
      </c>
      <c r="Y1135" t="s">
        <v>3272</v>
      </c>
    </row>
    <row r="1136" spans="1:25" x14ac:dyDescent="0.25">
      <c r="A1136" t="s">
        <v>3286</v>
      </c>
      <c r="B1136" t="s">
        <v>1888</v>
      </c>
      <c r="C1136" t="s">
        <v>3287</v>
      </c>
      <c r="D1136" t="s">
        <v>214</v>
      </c>
      <c r="E1136" t="s">
        <v>5</v>
      </c>
      <c r="F1136" t="s">
        <v>64</v>
      </c>
      <c r="G1136" t="s">
        <v>8</v>
      </c>
      <c r="H1136" t="s">
        <v>6</v>
      </c>
      <c r="I1136">
        <v>30705</v>
      </c>
      <c r="J1136" t="s">
        <v>11586</v>
      </c>
      <c r="K1136" t="s">
        <v>214</v>
      </c>
      <c r="L1136" t="s">
        <v>12908</v>
      </c>
      <c r="M1136" t="s">
        <v>1089</v>
      </c>
      <c r="N1136" t="s">
        <v>1089</v>
      </c>
      <c r="O1136" t="s">
        <v>13535</v>
      </c>
      <c r="P1136">
        <v>25367011</v>
      </c>
      <c r="Q1136">
        <v>25367011</v>
      </c>
      <c r="R1136" t="s">
        <v>10736</v>
      </c>
      <c r="S1136">
        <v>85182600</v>
      </c>
      <c r="T1136" t="s">
        <v>14494</v>
      </c>
      <c r="U1136">
        <v>25515483</v>
      </c>
      <c r="V1136" t="s">
        <v>32</v>
      </c>
      <c r="W1136" t="s">
        <v>3285</v>
      </c>
      <c r="X1136" t="s">
        <v>17148</v>
      </c>
      <c r="Y1136" t="s">
        <v>3287</v>
      </c>
    </row>
    <row r="1137" spans="1:25" x14ac:dyDescent="0.25">
      <c r="A1137" t="s">
        <v>3301</v>
      </c>
      <c r="B1137" t="s">
        <v>1969</v>
      </c>
      <c r="C1137" t="s">
        <v>7621</v>
      </c>
      <c r="D1137" t="s">
        <v>214</v>
      </c>
      <c r="E1137" t="s">
        <v>5</v>
      </c>
      <c r="F1137" t="s">
        <v>64</v>
      </c>
      <c r="G1137" t="s">
        <v>7</v>
      </c>
      <c r="H1137" t="s">
        <v>4</v>
      </c>
      <c r="I1137">
        <v>30603</v>
      </c>
      <c r="J1137" t="s">
        <v>11508</v>
      </c>
      <c r="K1137" t="s">
        <v>214</v>
      </c>
      <c r="L1137" t="s">
        <v>12907</v>
      </c>
      <c r="M1137" t="s">
        <v>10552</v>
      </c>
      <c r="N1137" t="s">
        <v>1357</v>
      </c>
      <c r="O1137" t="s">
        <v>13535</v>
      </c>
      <c r="P1137">
        <v>25341731</v>
      </c>
      <c r="Q1137">
        <v>72950260</v>
      </c>
      <c r="R1137" t="s">
        <v>15594</v>
      </c>
      <c r="S1137">
        <v>25341731</v>
      </c>
      <c r="T1137" t="s">
        <v>14494</v>
      </c>
      <c r="U1137">
        <v>25515483</v>
      </c>
      <c r="V1137" t="s">
        <v>32</v>
      </c>
      <c r="W1137" t="s">
        <v>1127</v>
      </c>
      <c r="X1137" t="s">
        <v>17149</v>
      </c>
      <c r="Y1137" t="s">
        <v>7621</v>
      </c>
    </row>
    <row r="1138" spans="1:25" x14ac:dyDescent="0.25">
      <c r="A1138" t="s">
        <v>5913</v>
      </c>
      <c r="B1138" t="s">
        <v>3340</v>
      </c>
      <c r="C1138" t="s">
        <v>5914</v>
      </c>
      <c r="D1138" t="s">
        <v>214</v>
      </c>
      <c r="E1138" t="s">
        <v>10</v>
      </c>
      <c r="F1138" t="s">
        <v>64</v>
      </c>
      <c r="G1138" t="s">
        <v>3</v>
      </c>
      <c r="H1138" t="s">
        <v>4</v>
      </c>
      <c r="I1138">
        <v>30203</v>
      </c>
      <c r="J1138" t="s">
        <v>12760</v>
      </c>
      <c r="K1138" t="s">
        <v>214</v>
      </c>
      <c r="L1138" t="s">
        <v>2848</v>
      </c>
      <c r="M1138" t="s">
        <v>3346</v>
      </c>
      <c r="N1138" t="s">
        <v>10781</v>
      </c>
      <c r="O1138" t="s">
        <v>13535</v>
      </c>
      <c r="P1138">
        <v>25332553</v>
      </c>
      <c r="Q1138">
        <v>86986784</v>
      </c>
      <c r="R1138" t="s">
        <v>11825</v>
      </c>
      <c r="S1138">
        <v>25332553</v>
      </c>
      <c r="T1138" t="s">
        <v>14497</v>
      </c>
      <c r="U1138">
        <v>25750008</v>
      </c>
      <c r="V1138" t="s">
        <v>32</v>
      </c>
      <c r="W1138" t="s">
        <v>6885</v>
      </c>
      <c r="X1138" t="s">
        <v>17150</v>
      </c>
      <c r="Y1138" t="s">
        <v>5914</v>
      </c>
    </row>
    <row r="1139" spans="1:25" x14ac:dyDescent="0.25">
      <c r="A1139" t="s">
        <v>5681</v>
      </c>
      <c r="B1139" t="s">
        <v>3343</v>
      </c>
      <c r="C1139" t="s">
        <v>5682</v>
      </c>
      <c r="D1139" t="s">
        <v>214</v>
      </c>
      <c r="E1139" t="s">
        <v>10</v>
      </c>
      <c r="F1139" t="s">
        <v>64</v>
      </c>
      <c r="G1139" t="s">
        <v>3</v>
      </c>
      <c r="H1139" t="s">
        <v>3</v>
      </c>
      <c r="I1139">
        <v>30202</v>
      </c>
      <c r="J1139" t="s">
        <v>12697</v>
      </c>
      <c r="K1139" t="s">
        <v>214</v>
      </c>
      <c r="L1139" t="s">
        <v>2848</v>
      </c>
      <c r="M1139" t="s">
        <v>558</v>
      </c>
      <c r="N1139" t="s">
        <v>5682</v>
      </c>
      <c r="O1139" t="s">
        <v>13535</v>
      </c>
      <c r="P1139">
        <v>25751233</v>
      </c>
      <c r="Q1139">
        <v>64664768</v>
      </c>
      <c r="R1139" t="s">
        <v>15595</v>
      </c>
      <c r="S1139">
        <v>64664768</v>
      </c>
      <c r="T1139" t="s">
        <v>14497</v>
      </c>
      <c r="U1139">
        <v>25750008</v>
      </c>
      <c r="V1139" t="s">
        <v>32</v>
      </c>
      <c r="W1139" t="s">
        <v>6700</v>
      </c>
      <c r="X1139" t="s">
        <v>17151</v>
      </c>
      <c r="Y1139" t="s">
        <v>5682</v>
      </c>
    </row>
    <row r="1140" spans="1:25" x14ac:dyDescent="0.25">
      <c r="A1140" t="s">
        <v>3319</v>
      </c>
      <c r="B1140" t="s">
        <v>3320</v>
      </c>
      <c r="C1140" t="s">
        <v>7904</v>
      </c>
      <c r="D1140" t="s">
        <v>214</v>
      </c>
      <c r="E1140" t="s">
        <v>10</v>
      </c>
      <c r="F1140" t="s">
        <v>64</v>
      </c>
      <c r="G1140" t="s">
        <v>3</v>
      </c>
      <c r="H1140" t="s">
        <v>3</v>
      </c>
      <c r="I1140">
        <v>30202</v>
      </c>
      <c r="J1140" t="s">
        <v>12697</v>
      </c>
      <c r="K1140" t="s">
        <v>214</v>
      </c>
      <c r="L1140" t="s">
        <v>2848</v>
      </c>
      <c r="M1140" t="s">
        <v>558</v>
      </c>
      <c r="N1140" t="s">
        <v>10782</v>
      </c>
      <c r="O1140" t="s">
        <v>13535</v>
      </c>
      <c r="P1140">
        <v>25742023</v>
      </c>
      <c r="Q1140" t="s">
        <v>15386</v>
      </c>
      <c r="R1140" t="s">
        <v>12911</v>
      </c>
      <c r="S1140">
        <v>83144571</v>
      </c>
      <c r="T1140" t="s">
        <v>14497</v>
      </c>
      <c r="U1140">
        <v>25750008</v>
      </c>
      <c r="V1140" t="s">
        <v>32</v>
      </c>
      <c r="W1140" t="s">
        <v>3214</v>
      </c>
      <c r="X1140" t="s">
        <v>17152</v>
      </c>
      <c r="Y1140" t="s">
        <v>7904</v>
      </c>
    </row>
    <row r="1141" spans="1:25" x14ac:dyDescent="0.25">
      <c r="A1141" t="s">
        <v>3903</v>
      </c>
      <c r="B1141" t="s">
        <v>1222</v>
      </c>
      <c r="C1141" t="s">
        <v>3904</v>
      </c>
      <c r="D1141" t="s">
        <v>788</v>
      </c>
      <c r="E1141" t="s">
        <v>2</v>
      </c>
      <c r="F1141" t="s">
        <v>208</v>
      </c>
      <c r="G1141" t="s">
        <v>12</v>
      </c>
      <c r="H1141" t="s">
        <v>2</v>
      </c>
      <c r="I1141">
        <v>51001</v>
      </c>
      <c r="J1141" t="s">
        <v>11435</v>
      </c>
      <c r="K1141" t="s">
        <v>209</v>
      </c>
      <c r="L1141" t="s">
        <v>661</v>
      </c>
      <c r="M1141" t="s">
        <v>661</v>
      </c>
      <c r="N1141" t="s">
        <v>3904</v>
      </c>
      <c r="O1141" t="s">
        <v>13535</v>
      </c>
      <c r="P1141">
        <v>26799174</v>
      </c>
      <c r="Q1141">
        <v>85951164</v>
      </c>
      <c r="R1141" t="s">
        <v>14076</v>
      </c>
      <c r="S1141">
        <v>85951164</v>
      </c>
      <c r="T1141" t="s">
        <v>15472</v>
      </c>
      <c r="U1141">
        <v>26799174</v>
      </c>
      <c r="V1141" t="s">
        <v>32</v>
      </c>
      <c r="W1141" t="s">
        <v>3092</v>
      </c>
      <c r="X1141" t="s">
        <v>17153</v>
      </c>
      <c r="Y1141" t="s">
        <v>3904</v>
      </c>
    </row>
    <row r="1142" spans="1:25" x14ac:dyDescent="0.25">
      <c r="A1142" t="s">
        <v>1817</v>
      </c>
      <c r="B1142" t="s">
        <v>1063</v>
      </c>
      <c r="C1142" t="s">
        <v>1818</v>
      </c>
      <c r="D1142" t="s">
        <v>79</v>
      </c>
      <c r="E1142" t="s">
        <v>3</v>
      </c>
      <c r="F1142" t="s">
        <v>35</v>
      </c>
      <c r="G1142" t="s">
        <v>2</v>
      </c>
      <c r="H1142" t="s">
        <v>12</v>
      </c>
      <c r="I1142">
        <v>20110</v>
      </c>
      <c r="J1142" t="s">
        <v>11473</v>
      </c>
      <c r="K1142" t="s">
        <v>79</v>
      </c>
      <c r="L1142" t="s">
        <v>79</v>
      </c>
      <c r="M1142" t="s">
        <v>47</v>
      </c>
      <c r="N1142" t="s">
        <v>10783</v>
      </c>
      <c r="O1142" t="s">
        <v>13535</v>
      </c>
      <c r="P1142">
        <v>22691932</v>
      </c>
      <c r="Q1142">
        <v>22691932</v>
      </c>
      <c r="R1142" t="s">
        <v>1819</v>
      </c>
      <c r="S1142">
        <v>22691932</v>
      </c>
      <c r="T1142" t="s">
        <v>14444</v>
      </c>
      <c r="U1142">
        <v>24302389</v>
      </c>
      <c r="V1142" t="s">
        <v>32</v>
      </c>
      <c r="W1142" t="s">
        <v>6486</v>
      </c>
      <c r="X1142" t="s">
        <v>17154</v>
      </c>
      <c r="Y1142" t="s">
        <v>1818</v>
      </c>
    </row>
    <row r="1143" spans="1:25" x14ac:dyDescent="0.25">
      <c r="A1143" t="s">
        <v>1821</v>
      </c>
      <c r="B1143" t="s">
        <v>1823</v>
      </c>
      <c r="C1143" t="s">
        <v>1822</v>
      </c>
      <c r="D1143" t="s">
        <v>79</v>
      </c>
      <c r="E1143" t="s">
        <v>4</v>
      </c>
      <c r="F1143" t="s">
        <v>35</v>
      </c>
      <c r="G1143" t="s">
        <v>2</v>
      </c>
      <c r="H1143" t="s">
        <v>8</v>
      </c>
      <c r="I1143">
        <v>20107</v>
      </c>
      <c r="J1143" t="s">
        <v>11469</v>
      </c>
      <c r="K1143" t="s">
        <v>79</v>
      </c>
      <c r="L1143" t="s">
        <v>79</v>
      </c>
      <c r="M1143" t="s">
        <v>742</v>
      </c>
      <c r="N1143" t="s">
        <v>69</v>
      </c>
      <c r="O1143" t="s">
        <v>13535</v>
      </c>
      <c r="P1143">
        <v>24495549</v>
      </c>
      <c r="Q1143" t="s">
        <v>15386</v>
      </c>
      <c r="R1143" t="s">
        <v>12978</v>
      </c>
      <c r="S1143">
        <v>24495549</v>
      </c>
      <c r="T1143" t="s">
        <v>14438</v>
      </c>
      <c r="U1143">
        <v>24303339</v>
      </c>
      <c r="V1143" t="s">
        <v>32</v>
      </c>
      <c r="W1143" t="s">
        <v>1820</v>
      </c>
      <c r="X1143" t="s">
        <v>17155</v>
      </c>
      <c r="Y1143" t="s">
        <v>1822</v>
      </c>
    </row>
    <row r="1144" spans="1:25" x14ac:dyDescent="0.25">
      <c r="A1144" t="s">
        <v>1830</v>
      </c>
      <c r="B1144" t="s">
        <v>1831</v>
      </c>
      <c r="C1144" t="s">
        <v>7622</v>
      </c>
      <c r="D1144" t="s">
        <v>79</v>
      </c>
      <c r="E1144" t="s">
        <v>4</v>
      </c>
      <c r="F1144" t="s">
        <v>35</v>
      </c>
      <c r="G1144" t="s">
        <v>2</v>
      </c>
      <c r="H1144" t="s">
        <v>8</v>
      </c>
      <c r="I1144">
        <v>20107</v>
      </c>
      <c r="J1144" t="s">
        <v>11469</v>
      </c>
      <c r="K1144" t="s">
        <v>79</v>
      </c>
      <c r="L1144" t="s">
        <v>79</v>
      </c>
      <c r="M1144" t="s">
        <v>742</v>
      </c>
      <c r="N1144" t="s">
        <v>10784</v>
      </c>
      <c r="O1144" t="s">
        <v>13535</v>
      </c>
      <c r="P1144">
        <v>24495668</v>
      </c>
      <c r="Q1144">
        <v>24495668</v>
      </c>
      <c r="R1144" t="s">
        <v>13854</v>
      </c>
      <c r="S1144">
        <v>24495668</v>
      </c>
      <c r="T1144" t="s">
        <v>14438</v>
      </c>
      <c r="U1144">
        <v>24303339</v>
      </c>
      <c r="V1144" t="s">
        <v>32</v>
      </c>
      <c r="W1144" t="s">
        <v>1829</v>
      </c>
      <c r="X1144" t="s">
        <v>17156</v>
      </c>
      <c r="Y1144" t="s">
        <v>7622</v>
      </c>
    </row>
    <row r="1145" spans="1:25" x14ac:dyDescent="0.25">
      <c r="A1145" t="s">
        <v>1825</v>
      </c>
      <c r="B1145" t="s">
        <v>1828</v>
      </c>
      <c r="C1145" t="s">
        <v>1826</v>
      </c>
      <c r="D1145" t="s">
        <v>79</v>
      </c>
      <c r="E1145" t="s">
        <v>4</v>
      </c>
      <c r="F1145" t="s">
        <v>35</v>
      </c>
      <c r="G1145" t="s">
        <v>2</v>
      </c>
      <c r="H1145" t="s">
        <v>7</v>
      </c>
      <c r="I1145">
        <v>20106</v>
      </c>
      <c r="J1145" t="s">
        <v>11467</v>
      </c>
      <c r="K1145" t="s">
        <v>79</v>
      </c>
      <c r="L1145" t="s">
        <v>79</v>
      </c>
      <c r="M1145" t="s">
        <v>239</v>
      </c>
      <c r="N1145" t="s">
        <v>10785</v>
      </c>
      <c r="O1145" t="s">
        <v>13535</v>
      </c>
      <c r="P1145">
        <v>24496153</v>
      </c>
      <c r="Q1145">
        <v>24496153</v>
      </c>
      <c r="R1145" t="s">
        <v>1827</v>
      </c>
      <c r="S1145">
        <v>83966905</v>
      </c>
      <c r="T1145" t="s">
        <v>14438</v>
      </c>
      <c r="U1145">
        <v>24303339</v>
      </c>
      <c r="V1145" t="s">
        <v>32</v>
      </c>
      <c r="W1145" t="s">
        <v>1824</v>
      </c>
      <c r="X1145" t="s">
        <v>17157</v>
      </c>
      <c r="Y1145" t="s">
        <v>1826</v>
      </c>
    </row>
    <row r="1146" spans="1:25" x14ac:dyDescent="0.25">
      <c r="A1146" t="s">
        <v>1961</v>
      </c>
      <c r="B1146" t="s">
        <v>1651</v>
      </c>
      <c r="C1146" t="s">
        <v>1962</v>
      </c>
      <c r="D1146" t="s">
        <v>79</v>
      </c>
      <c r="E1146" t="s">
        <v>7</v>
      </c>
      <c r="F1146" t="s">
        <v>35</v>
      </c>
      <c r="G1146" t="s">
        <v>4</v>
      </c>
      <c r="H1146" t="s">
        <v>5</v>
      </c>
      <c r="I1146">
        <v>20304</v>
      </c>
      <c r="J1146" t="s">
        <v>11485</v>
      </c>
      <c r="K1146" t="s">
        <v>79</v>
      </c>
      <c r="L1146" t="s">
        <v>10510</v>
      </c>
      <c r="M1146" t="s">
        <v>1934</v>
      </c>
      <c r="N1146" t="s">
        <v>51</v>
      </c>
      <c r="O1146" t="s">
        <v>13535</v>
      </c>
      <c r="P1146">
        <v>24448584</v>
      </c>
      <c r="Q1146">
        <v>24448584</v>
      </c>
      <c r="R1146" t="s">
        <v>12271</v>
      </c>
      <c r="S1146">
        <v>24448584</v>
      </c>
      <c r="T1146" t="s">
        <v>15427</v>
      </c>
      <c r="U1146">
        <v>24941124</v>
      </c>
      <c r="V1146" t="s">
        <v>32</v>
      </c>
      <c r="W1146" t="s">
        <v>6487</v>
      </c>
      <c r="X1146" t="s">
        <v>17158</v>
      </c>
      <c r="Y1146" t="s">
        <v>1962</v>
      </c>
    </row>
    <row r="1147" spans="1:25" x14ac:dyDescent="0.25">
      <c r="A1147" t="s">
        <v>1957</v>
      </c>
      <c r="B1147" t="s">
        <v>1958</v>
      </c>
      <c r="C1147" t="s">
        <v>470</v>
      </c>
      <c r="D1147" t="s">
        <v>79</v>
      </c>
      <c r="E1147" t="s">
        <v>7</v>
      </c>
      <c r="F1147" t="s">
        <v>35</v>
      </c>
      <c r="G1147" t="s">
        <v>4</v>
      </c>
      <c r="H1147" t="s">
        <v>3</v>
      </c>
      <c r="I1147">
        <v>20302</v>
      </c>
      <c r="J1147" t="s">
        <v>11445</v>
      </c>
      <c r="K1147" t="s">
        <v>79</v>
      </c>
      <c r="L1147" t="s">
        <v>10510</v>
      </c>
      <c r="M1147" t="s">
        <v>239</v>
      </c>
      <c r="N1147" t="s">
        <v>470</v>
      </c>
      <c r="O1147" t="s">
        <v>13535</v>
      </c>
      <c r="P1147">
        <v>24947590</v>
      </c>
      <c r="Q1147">
        <v>24947590</v>
      </c>
      <c r="R1147" t="s">
        <v>13855</v>
      </c>
      <c r="S1147">
        <v>24947590</v>
      </c>
      <c r="T1147" t="s">
        <v>15427</v>
      </c>
      <c r="U1147">
        <v>24941124</v>
      </c>
      <c r="V1147" t="s">
        <v>32</v>
      </c>
      <c r="W1147" t="s">
        <v>1956</v>
      </c>
      <c r="X1147" t="s">
        <v>17159</v>
      </c>
      <c r="Y1147" t="s">
        <v>470</v>
      </c>
    </row>
    <row r="1148" spans="1:25" x14ac:dyDescent="0.25">
      <c r="A1148" t="s">
        <v>5915</v>
      </c>
      <c r="B1148" t="s">
        <v>3365</v>
      </c>
      <c r="C1148" t="s">
        <v>1790</v>
      </c>
      <c r="D1148" t="s">
        <v>79</v>
      </c>
      <c r="E1148" t="s">
        <v>7</v>
      </c>
      <c r="F1148" t="s">
        <v>35</v>
      </c>
      <c r="G1148" t="s">
        <v>4</v>
      </c>
      <c r="H1148" t="s">
        <v>5</v>
      </c>
      <c r="I1148">
        <v>20304</v>
      </c>
      <c r="J1148" t="s">
        <v>11485</v>
      </c>
      <c r="K1148" t="s">
        <v>79</v>
      </c>
      <c r="L1148" t="s">
        <v>10510</v>
      </c>
      <c r="M1148" t="s">
        <v>1934</v>
      </c>
      <c r="N1148" t="s">
        <v>10787</v>
      </c>
      <c r="O1148" t="s">
        <v>13535</v>
      </c>
      <c r="P1148">
        <v>24948742</v>
      </c>
      <c r="Q1148">
        <v>24948742</v>
      </c>
      <c r="R1148" t="s">
        <v>14713</v>
      </c>
      <c r="S1148">
        <v>24948742</v>
      </c>
      <c r="T1148" t="s">
        <v>15427</v>
      </c>
      <c r="U1148">
        <v>24941124</v>
      </c>
      <c r="V1148" t="s">
        <v>32</v>
      </c>
      <c r="W1148" t="s">
        <v>6886</v>
      </c>
      <c r="X1148" t="s">
        <v>17160</v>
      </c>
      <c r="Y1148" t="s">
        <v>1790</v>
      </c>
    </row>
    <row r="1149" spans="1:25" x14ac:dyDescent="0.25">
      <c r="A1149" t="s">
        <v>2011</v>
      </c>
      <c r="B1149" t="s">
        <v>6273</v>
      </c>
      <c r="C1149" t="s">
        <v>143</v>
      </c>
      <c r="D1149" t="s">
        <v>79</v>
      </c>
      <c r="E1149" t="s">
        <v>12</v>
      </c>
      <c r="F1149" t="s">
        <v>35</v>
      </c>
      <c r="G1149" t="s">
        <v>4</v>
      </c>
      <c r="H1149" t="s">
        <v>4</v>
      </c>
      <c r="I1149">
        <v>20303</v>
      </c>
      <c r="J1149" t="s">
        <v>12763</v>
      </c>
      <c r="K1149" t="s">
        <v>79</v>
      </c>
      <c r="L1149" t="s">
        <v>10510</v>
      </c>
      <c r="M1149" t="s">
        <v>33</v>
      </c>
      <c r="N1149" t="s">
        <v>10788</v>
      </c>
      <c r="O1149" t="s">
        <v>13535</v>
      </c>
      <c r="P1149">
        <v>24440115</v>
      </c>
      <c r="Q1149">
        <v>24440115</v>
      </c>
      <c r="R1149" t="s">
        <v>15596</v>
      </c>
      <c r="S1149">
        <v>88423500</v>
      </c>
      <c r="T1149" t="s">
        <v>5768</v>
      </c>
      <c r="U1149">
        <v>24948687</v>
      </c>
      <c r="V1149" t="s">
        <v>32</v>
      </c>
      <c r="W1149" t="s">
        <v>2010</v>
      </c>
      <c r="X1149" t="s">
        <v>17161</v>
      </c>
      <c r="Y1149" t="s">
        <v>143</v>
      </c>
    </row>
    <row r="1150" spans="1:25" x14ac:dyDescent="0.25">
      <c r="A1150" t="s">
        <v>2017</v>
      </c>
      <c r="B1150" t="s">
        <v>2019</v>
      </c>
      <c r="C1150" t="s">
        <v>2018</v>
      </c>
      <c r="D1150" t="s">
        <v>79</v>
      </c>
      <c r="E1150" t="s">
        <v>4</v>
      </c>
      <c r="F1150" t="s">
        <v>35</v>
      </c>
      <c r="G1150" t="s">
        <v>2</v>
      </c>
      <c r="H1150" t="s">
        <v>8</v>
      </c>
      <c r="I1150">
        <v>20107</v>
      </c>
      <c r="J1150" t="s">
        <v>11469</v>
      </c>
      <c r="K1150" t="s">
        <v>79</v>
      </c>
      <c r="L1150" t="s">
        <v>79</v>
      </c>
      <c r="M1150" t="s">
        <v>742</v>
      </c>
      <c r="N1150" t="s">
        <v>2018</v>
      </c>
      <c r="O1150" t="s">
        <v>13535</v>
      </c>
      <c r="P1150">
        <v>24821813</v>
      </c>
      <c r="Q1150">
        <v>24821813</v>
      </c>
      <c r="R1150" t="s">
        <v>12266</v>
      </c>
      <c r="S1150">
        <v>89934233</v>
      </c>
      <c r="T1150" t="s">
        <v>14438</v>
      </c>
      <c r="U1150">
        <v>24303339</v>
      </c>
      <c r="V1150" t="s">
        <v>32</v>
      </c>
      <c r="W1150" t="s">
        <v>6488</v>
      </c>
      <c r="X1150" t="s">
        <v>17162</v>
      </c>
      <c r="Y1150" t="s">
        <v>2018</v>
      </c>
    </row>
    <row r="1151" spans="1:25" x14ac:dyDescent="0.25">
      <c r="A1151" t="s">
        <v>2000</v>
      </c>
      <c r="B1151" t="s">
        <v>2001</v>
      </c>
      <c r="C1151" t="s">
        <v>13036</v>
      </c>
      <c r="D1151" t="s">
        <v>79</v>
      </c>
      <c r="E1151" t="s">
        <v>8</v>
      </c>
      <c r="F1151" t="s">
        <v>35</v>
      </c>
      <c r="G1151" t="s">
        <v>10</v>
      </c>
      <c r="H1151" t="s">
        <v>6</v>
      </c>
      <c r="I1151">
        <v>20805</v>
      </c>
      <c r="J1151" t="s">
        <v>15597</v>
      </c>
      <c r="K1151" t="s">
        <v>79</v>
      </c>
      <c r="L1151" t="s">
        <v>10473</v>
      </c>
      <c r="M1151" t="s">
        <v>10789</v>
      </c>
      <c r="N1151" t="s">
        <v>10789</v>
      </c>
      <c r="O1151" t="s">
        <v>13535</v>
      </c>
      <c r="P1151">
        <v>24820071</v>
      </c>
      <c r="Q1151">
        <v>24820071</v>
      </c>
      <c r="R1151" t="s">
        <v>11945</v>
      </c>
      <c r="S1151">
        <v>24820071</v>
      </c>
      <c r="T1151" t="s">
        <v>9212</v>
      </c>
      <c r="U1151">
        <v>24485212</v>
      </c>
      <c r="V1151" t="s">
        <v>32</v>
      </c>
      <c r="W1151" t="s">
        <v>1999</v>
      </c>
      <c r="X1151" t="s">
        <v>17163</v>
      </c>
      <c r="Y1151" t="s">
        <v>13036</v>
      </c>
    </row>
    <row r="1152" spans="1:25" x14ac:dyDescent="0.25">
      <c r="A1152" t="s">
        <v>2003</v>
      </c>
      <c r="B1152" t="s">
        <v>2004</v>
      </c>
      <c r="C1152" t="s">
        <v>416</v>
      </c>
      <c r="D1152" t="s">
        <v>79</v>
      </c>
      <c r="E1152" t="s">
        <v>8</v>
      </c>
      <c r="F1152" t="s">
        <v>35</v>
      </c>
      <c r="G1152" t="s">
        <v>10</v>
      </c>
      <c r="H1152" t="s">
        <v>3</v>
      </c>
      <c r="I1152">
        <v>20802</v>
      </c>
      <c r="J1152" t="s">
        <v>12743</v>
      </c>
      <c r="K1152" t="s">
        <v>79</v>
      </c>
      <c r="L1152" t="s">
        <v>10473</v>
      </c>
      <c r="M1152" t="s">
        <v>156</v>
      </c>
      <c r="N1152" t="s">
        <v>416</v>
      </c>
      <c r="O1152" t="s">
        <v>13535</v>
      </c>
      <c r="P1152">
        <v>24486970</v>
      </c>
      <c r="Q1152">
        <v>24483744</v>
      </c>
      <c r="R1152" t="s">
        <v>11780</v>
      </c>
      <c r="S1152">
        <v>88311599</v>
      </c>
      <c r="T1152" t="s">
        <v>9212</v>
      </c>
      <c r="U1152">
        <v>24485212</v>
      </c>
      <c r="V1152" t="s">
        <v>32</v>
      </c>
      <c r="W1152" t="s">
        <v>6887</v>
      </c>
      <c r="X1152" t="s">
        <v>17164</v>
      </c>
      <c r="Y1152" t="s">
        <v>416</v>
      </c>
    </row>
    <row r="1153" spans="1:25" x14ac:dyDescent="0.25">
      <c r="A1153" t="s">
        <v>2059</v>
      </c>
      <c r="B1153" t="s">
        <v>2061</v>
      </c>
      <c r="C1153" t="s">
        <v>2060</v>
      </c>
      <c r="D1153" t="s">
        <v>79</v>
      </c>
      <c r="E1153" t="s">
        <v>11</v>
      </c>
      <c r="F1153" t="s">
        <v>35</v>
      </c>
      <c r="G1153" t="s">
        <v>5</v>
      </c>
      <c r="H1153" t="s">
        <v>5</v>
      </c>
      <c r="I1153">
        <v>20404</v>
      </c>
      <c r="J1153" t="s">
        <v>11493</v>
      </c>
      <c r="K1153" t="s">
        <v>79</v>
      </c>
      <c r="L1153" t="s">
        <v>10521</v>
      </c>
      <c r="M1153" t="s">
        <v>2060</v>
      </c>
      <c r="N1153" t="s">
        <v>2060</v>
      </c>
      <c r="O1153" t="s">
        <v>13535</v>
      </c>
      <c r="P1153">
        <v>26362535</v>
      </c>
      <c r="Q1153">
        <v>26362517</v>
      </c>
      <c r="R1153" t="s">
        <v>14714</v>
      </c>
      <c r="S1153">
        <v>26362535</v>
      </c>
      <c r="T1153" t="s">
        <v>15429</v>
      </c>
      <c r="U1153">
        <v>24289926</v>
      </c>
      <c r="V1153" t="s">
        <v>32</v>
      </c>
      <c r="W1153" t="s">
        <v>6491</v>
      </c>
      <c r="X1153" t="s">
        <v>17165</v>
      </c>
      <c r="Y1153" t="s">
        <v>2060</v>
      </c>
    </row>
    <row r="1154" spans="1:25" x14ac:dyDescent="0.25">
      <c r="A1154" t="s">
        <v>2036</v>
      </c>
      <c r="B1154" t="s">
        <v>2039</v>
      </c>
      <c r="C1154" t="s">
        <v>2037</v>
      </c>
      <c r="D1154" t="s">
        <v>79</v>
      </c>
      <c r="E1154" t="s">
        <v>11</v>
      </c>
      <c r="F1154" t="s">
        <v>35</v>
      </c>
      <c r="G1154" t="s">
        <v>11</v>
      </c>
      <c r="H1154" t="s">
        <v>2</v>
      </c>
      <c r="I1154">
        <v>20901</v>
      </c>
      <c r="J1154" t="s">
        <v>11430</v>
      </c>
      <c r="K1154" t="s">
        <v>79</v>
      </c>
      <c r="L1154" t="s">
        <v>11351</v>
      </c>
      <c r="M1154" t="s">
        <v>11351</v>
      </c>
      <c r="N1154" t="s">
        <v>2038</v>
      </c>
      <c r="O1154" t="s">
        <v>13535</v>
      </c>
      <c r="P1154">
        <v>24289705</v>
      </c>
      <c r="Q1154" t="s">
        <v>15386</v>
      </c>
      <c r="R1154" t="s">
        <v>10790</v>
      </c>
      <c r="S1154">
        <v>88239512</v>
      </c>
      <c r="T1154" t="s">
        <v>15429</v>
      </c>
      <c r="U1154">
        <v>24289926</v>
      </c>
      <c r="V1154" t="s">
        <v>32</v>
      </c>
      <c r="W1154" t="s">
        <v>2035</v>
      </c>
      <c r="X1154" t="s">
        <v>17166</v>
      </c>
      <c r="Y1154" t="s">
        <v>2037</v>
      </c>
    </row>
    <row r="1155" spans="1:25" x14ac:dyDescent="0.25">
      <c r="A1155" t="s">
        <v>5861</v>
      </c>
      <c r="B1155" t="s">
        <v>3381</v>
      </c>
      <c r="C1155" t="s">
        <v>364</v>
      </c>
      <c r="D1155" t="s">
        <v>79</v>
      </c>
      <c r="E1155" t="s">
        <v>10</v>
      </c>
      <c r="F1155" t="s">
        <v>35</v>
      </c>
      <c r="G1155" t="s">
        <v>6</v>
      </c>
      <c r="H1155" t="s">
        <v>4</v>
      </c>
      <c r="I1155">
        <v>20503</v>
      </c>
      <c r="J1155" t="s">
        <v>11495</v>
      </c>
      <c r="K1155" t="s">
        <v>79</v>
      </c>
      <c r="L1155" t="s">
        <v>10522</v>
      </c>
      <c r="M1155" t="s">
        <v>733</v>
      </c>
      <c r="N1155" t="s">
        <v>364</v>
      </c>
      <c r="O1155" t="s">
        <v>13535</v>
      </c>
      <c r="P1155">
        <v>24468406</v>
      </c>
      <c r="Q1155">
        <v>24468406</v>
      </c>
      <c r="R1155" t="s">
        <v>15598</v>
      </c>
      <c r="S1155">
        <v>24468406</v>
      </c>
      <c r="T1155" t="s">
        <v>14440</v>
      </c>
      <c r="U1155">
        <v>24465922</v>
      </c>
      <c r="V1155" t="s">
        <v>32</v>
      </c>
      <c r="W1155" t="s">
        <v>6888</v>
      </c>
      <c r="X1155" t="s">
        <v>17167</v>
      </c>
      <c r="Y1155" t="s">
        <v>364</v>
      </c>
    </row>
    <row r="1156" spans="1:25" x14ac:dyDescent="0.25">
      <c r="A1156" t="s">
        <v>2090</v>
      </c>
      <c r="B1156" t="s">
        <v>2092</v>
      </c>
      <c r="C1156" t="s">
        <v>2091</v>
      </c>
      <c r="D1156" t="s">
        <v>79</v>
      </c>
      <c r="E1156" t="s">
        <v>10</v>
      </c>
      <c r="F1156" t="s">
        <v>35</v>
      </c>
      <c r="G1156" t="s">
        <v>6</v>
      </c>
      <c r="H1156" t="s">
        <v>5</v>
      </c>
      <c r="I1156">
        <v>20504</v>
      </c>
      <c r="J1156" t="s">
        <v>11497</v>
      </c>
      <c r="K1156" t="s">
        <v>79</v>
      </c>
      <c r="L1156" t="s">
        <v>10522</v>
      </c>
      <c r="M1156" t="s">
        <v>239</v>
      </c>
      <c r="N1156" t="s">
        <v>2091</v>
      </c>
      <c r="O1156" t="s">
        <v>13535</v>
      </c>
      <c r="P1156">
        <v>24462230</v>
      </c>
      <c r="Q1156">
        <v>24462230</v>
      </c>
      <c r="R1156" t="s">
        <v>15021</v>
      </c>
      <c r="S1156">
        <v>24462230</v>
      </c>
      <c r="T1156" t="s">
        <v>14440</v>
      </c>
      <c r="U1156">
        <v>24465922</v>
      </c>
      <c r="V1156" t="s">
        <v>32</v>
      </c>
      <c r="W1156" t="s">
        <v>6494</v>
      </c>
      <c r="X1156" t="s">
        <v>17168</v>
      </c>
      <c r="Y1156" t="s">
        <v>2091</v>
      </c>
    </row>
    <row r="1157" spans="1:25" x14ac:dyDescent="0.25">
      <c r="A1157" t="s">
        <v>2100</v>
      </c>
      <c r="B1157" t="s">
        <v>2103</v>
      </c>
      <c r="C1157" t="s">
        <v>2101</v>
      </c>
      <c r="D1157" t="s">
        <v>79</v>
      </c>
      <c r="E1157" t="s">
        <v>10</v>
      </c>
      <c r="F1157" t="s">
        <v>35</v>
      </c>
      <c r="G1157" t="s">
        <v>6</v>
      </c>
      <c r="H1157" t="s">
        <v>3</v>
      </c>
      <c r="I1157">
        <v>20502</v>
      </c>
      <c r="J1157" t="s">
        <v>12723</v>
      </c>
      <c r="K1157" t="s">
        <v>79</v>
      </c>
      <c r="L1157" t="s">
        <v>10522</v>
      </c>
      <c r="M1157" t="s">
        <v>2102</v>
      </c>
      <c r="N1157" t="s">
        <v>2101</v>
      </c>
      <c r="O1157" t="s">
        <v>13535</v>
      </c>
      <c r="P1157">
        <v>24467457</v>
      </c>
      <c r="Q1157">
        <v>24460486</v>
      </c>
      <c r="R1157" t="s">
        <v>14715</v>
      </c>
      <c r="S1157">
        <v>24467457</v>
      </c>
      <c r="T1157" t="s">
        <v>14440</v>
      </c>
      <c r="U1157">
        <v>24465922</v>
      </c>
      <c r="V1157" t="s">
        <v>32</v>
      </c>
      <c r="W1157" t="s">
        <v>6495</v>
      </c>
      <c r="X1157" t="s">
        <v>17169</v>
      </c>
      <c r="Y1157" t="s">
        <v>2101</v>
      </c>
    </row>
    <row r="1158" spans="1:25" x14ac:dyDescent="0.25">
      <c r="A1158" t="s">
        <v>2141</v>
      </c>
      <c r="B1158" t="s">
        <v>2143</v>
      </c>
      <c r="C1158" t="s">
        <v>2142</v>
      </c>
      <c r="D1158" t="s">
        <v>79</v>
      </c>
      <c r="E1158" t="s">
        <v>10</v>
      </c>
      <c r="F1158" t="s">
        <v>35</v>
      </c>
      <c r="G1158" t="s">
        <v>6</v>
      </c>
      <c r="H1158" t="s">
        <v>6</v>
      </c>
      <c r="I1158">
        <v>20505</v>
      </c>
      <c r="J1158" t="s">
        <v>12768</v>
      </c>
      <c r="K1158" t="s">
        <v>79</v>
      </c>
      <c r="L1158" t="s">
        <v>10522</v>
      </c>
      <c r="M1158" t="s">
        <v>216</v>
      </c>
      <c r="N1158" t="s">
        <v>10791</v>
      </c>
      <c r="O1158" t="s">
        <v>13535</v>
      </c>
      <c r="P1158">
        <v>24461233</v>
      </c>
      <c r="Q1158" t="s">
        <v>15386</v>
      </c>
      <c r="R1158" t="s">
        <v>14716</v>
      </c>
      <c r="S1158">
        <v>24461233</v>
      </c>
      <c r="T1158" t="s">
        <v>14440</v>
      </c>
      <c r="U1158">
        <v>24465922</v>
      </c>
      <c r="V1158" t="s">
        <v>32</v>
      </c>
      <c r="W1158" t="s">
        <v>6500</v>
      </c>
      <c r="X1158" t="s">
        <v>17170</v>
      </c>
      <c r="Y1158" t="s">
        <v>2142</v>
      </c>
    </row>
    <row r="1159" spans="1:25" x14ac:dyDescent="0.25">
      <c r="A1159" t="s">
        <v>2109</v>
      </c>
      <c r="B1159" t="s">
        <v>2110</v>
      </c>
      <c r="C1159" t="s">
        <v>13861</v>
      </c>
      <c r="D1159" t="s">
        <v>79</v>
      </c>
      <c r="E1159" t="s">
        <v>10</v>
      </c>
      <c r="F1159" t="s">
        <v>35</v>
      </c>
      <c r="G1159" t="s">
        <v>6</v>
      </c>
      <c r="H1159" t="s">
        <v>4</v>
      </c>
      <c r="I1159">
        <v>20503</v>
      </c>
      <c r="J1159" t="s">
        <v>11495</v>
      </c>
      <c r="K1159" t="s">
        <v>79</v>
      </c>
      <c r="L1159" t="s">
        <v>10522</v>
      </c>
      <c r="M1159" t="s">
        <v>733</v>
      </c>
      <c r="N1159" t="s">
        <v>733</v>
      </c>
      <c r="O1159" t="s">
        <v>13535</v>
      </c>
      <c r="P1159">
        <v>24466845</v>
      </c>
      <c r="Q1159">
        <v>24467476</v>
      </c>
      <c r="R1159" t="s">
        <v>10676</v>
      </c>
      <c r="S1159">
        <v>24467476</v>
      </c>
      <c r="T1159" t="s">
        <v>14440</v>
      </c>
      <c r="U1159">
        <v>24465922</v>
      </c>
      <c r="V1159" t="s">
        <v>32</v>
      </c>
      <c r="W1159" t="s">
        <v>6497</v>
      </c>
      <c r="X1159" t="s">
        <v>17171</v>
      </c>
      <c r="Y1159" t="s">
        <v>13861</v>
      </c>
    </row>
    <row r="1160" spans="1:25" x14ac:dyDescent="0.25">
      <c r="A1160" t="s">
        <v>2115</v>
      </c>
      <c r="B1160" t="s">
        <v>2117</v>
      </c>
      <c r="C1160" t="s">
        <v>2116</v>
      </c>
      <c r="D1160" t="s">
        <v>79</v>
      </c>
      <c r="E1160" t="s">
        <v>10</v>
      </c>
      <c r="F1160" t="s">
        <v>35</v>
      </c>
      <c r="G1160" t="s">
        <v>6</v>
      </c>
      <c r="H1160" t="s">
        <v>3</v>
      </c>
      <c r="I1160">
        <v>20502</v>
      </c>
      <c r="J1160" t="s">
        <v>12723</v>
      </c>
      <c r="K1160" t="s">
        <v>79</v>
      </c>
      <c r="L1160" t="s">
        <v>10522</v>
      </c>
      <c r="M1160" t="s">
        <v>2102</v>
      </c>
      <c r="N1160" t="s">
        <v>2116</v>
      </c>
      <c r="O1160" t="s">
        <v>13535</v>
      </c>
      <c r="P1160">
        <v>24550238</v>
      </c>
      <c r="Q1160" t="s">
        <v>15386</v>
      </c>
      <c r="R1160" t="s">
        <v>14717</v>
      </c>
      <c r="S1160">
        <v>24550238</v>
      </c>
      <c r="T1160" t="s">
        <v>14440</v>
      </c>
      <c r="U1160">
        <v>24465922</v>
      </c>
      <c r="V1160" t="s">
        <v>32</v>
      </c>
      <c r="W1160" t="s">
        <v>2114</v>
      </c>
      <c r="X1160" t="s">
        <v>17172</v>
      </c>
      <c r="Y1160" t="s">
        <v>2116</v>
      </c>
    </row>
    <row r="1161" spans="1:25" x14ac:dyDescent="0.25">
      <c r="A1161" t="s">
        <v>2119</v>
      </c>
      <c r="B1161" t="s">
        <v>2120</v>
      </c>
      <c r="C1161" t="s">
        <v>239</v>
      </c>
      <c r="D1161" t="s">
        <v>79</v>
      </c>
      <c r="E1161" t="s">
        <v>10</v>
      </c>
      <c r="F1161" t="s">
        <v>35</v>
      </c>
      <c r="G1161" t="s">
        <v>6</v>
      </c>
      <c r="H1161" t="s">
        <v>5</v>
      </c>
      <c r="I1161">
        <v>20504</v>
      </c>
      <c r="J1161" t="s">
        <v>11497</v>
      </c>
      <c r="K1161" t="s">
        <v>79</v>
      </c>
      <c r="L1161" t="s">
        <v>10522</v>
      </c>
      <c r="M1161" t="s">
        <v>239</v>
      </c>
      <c r="N1161" t="s">
        <v>239</v>
      </c>
      <c r="O1161" t="s">
        <v>13535</v>
      </c>
      <c r="P1161">
        <v>24462060</v>
      </c>
      <c r="Q1161">
        <v>24462060</v>
      </c>
      <c r="R1161" t="s">
        <v>9253</v>
      </c>
      <c r="S1161">
        <v>71690205</v>
      </c>
      <c r="T1161" t="s">
        <v>14440</v>
      </c>
      <c r="U1161">
        <v>24465922</v>
      </c>
      <c r="V1161" t="s">
        <v>32</v>
      </c>
      <c r="W1161" t="s">
        <v>2118</v>
      </c>
      <c r="X1161" t="s">
        <v>17173</v>
      </c>
      <c r="Y1161" t="s">
        <v>239</v>
      </c>
    </row>
    <row r="1162" spans="1:25" x14ac:dyDescent="0.25">
      <c r="A1162" t="s">
        <v>2122</v>
      </c>
      <c r="B1162" t="s">
        <v>2124</v>
      </c>
      <c r="C1162" t="s">
        <v>2123</v>
      </c>
      <c r="D1162" t="s">
        <v>79</v>
      </c>
      <c r="E1162" t="s">
        <v>10</v>
      </c>
      <c r="F1162" t="s">
        <v>35</v>
      </c>
      <c r="G1162" t="s">
        <v>6</v>
      </c>
      <c r="H1162" t="s">
        <v>7</v>
      </c>
      <c r="I1162">
        <v>20506</v>
      </c>
      <c r="J1162" t="s">
        <v>12769</v>
      </c>
      <c r="K1162" t="s">
        <v>79</v>
      </c>
      <c r="L1162" t="s">
        <v>10522</v>
      </c>
      <c r="M1162" t="s">
        <v>33</v>
      </c>
      <c r="N1162" t="s">
        <v>2123</v>
      </c>
      <c r="O1162" t="s">
        <v>13535</v>
      </c>
      <c r="P1162">
        <v>21014769</v>
      </c>
      <c r="Q1162" t="s">
        <v>15386</v>
      </c>
      <c r="R1162" t="s">
        <v>14718</v>
      </c>
      <c r="S1162">
        <v>88363368</v>
      </c>
      <c r="T1162" t="s">
        <v>14440</v>
      </c>
      <c r="U1162">
        <v>24465922</v>
      </c>
      <c r="V1162" t="s">
        <v>32</v>
      </c>
      <c r="W1162" t="s">
        <v>6889</v>
      </c>
      <c r="X1162" t="s">
        <v>17174</v>
      </c>
      <c r="Y1162" t="s">
        <v>2123</v>
      </c>
    </row>
    <row r="1163" spans="1:25" x14ac:dyDescent="0.25">
      <c r="A1163" t="s">
        <v>2127</v>
      </c>
      <c r="B1163" t="s">
        <v>2129</v>
      </c>
      <c r="C1163" t="s">
        <v>2128</v>
      </c>
      <c r="D1163" t="s">
        <v>79</v>
      </c>
      <c r="E1163" t="s">
        <v>10</v>
      </c>
      <c r="F1163" t="s">
        <v>35</v>
      </c>
      <c r="G1163" t="s">
        <v>6</v>
      </c>
      <c r="H1163" t="s">
        <v>5</v>
      </c>
      <c r="I1163">
        <v>20504</v>
      </c>
      <c r="J1163" t="s">
        <v>11497</v>
      </c>
      <c r="K1163" t="s">
        <v>79</v>
      </c>
      <c r="L1163" t="s">
        <v>10522</v>
      </c>
      <c r="M1163" t="s">
        <v>239</v>
      </c>
      <c r="N1163" t="s">
        <v>2091</v>
      </c>
      <c r="O1163" t="s">
        <v>13535</v>
      </c>
      <c r="P1163">
        <v>24461296</v>
      </c>
      <c r="Q1163">
        <v>24461296</v>
      </c>
      <c r="R1163" t="s">
        <v>13858</v>
      </c>
      <c r="S1163">
        <v>87230312</v>
      </c>
      <c r="T1163" t="s">
        <v>14440</v>
      </c>
      <c r="U1163">
        <v>24465922</v>
      </c>
      <c r="V1163" t="s">
        <v>32</v>
      </c>
      <c r="W1163" t="s">
        <v>1989</v>
      </c>
      <c r="X1163" t="s">
        <v>17175</v>
      </c>
      <c r="Y1163" t="s">
        <v>2128</v>
      </c>
    </row>
    <row r="1164" spans="1:25" x14ac:dyDescent="0.25">
      <c r="A1164" t="s">
        <v>3313</v>
      </c>
      <c r="B1164" t="s">
        <v>3315</v>
      </c>
      <c r="C1164" t="s">
        <v>3314</v>
      </c>
      <c r="D1164" t="s">
        <v>214</v>
      </c>
      <c r="E1164" t="s">
        <v>10</v>
      </c>
      <c r="F1164" t="s">
        <v>64</v>
      </c>
      <c r="G1164" t="s">
        <v>3</v>
      </c>
      <c r="H1164" t="s">
        <v>3</v>
      </c>
      <c r="I1164">
        <v>30202</v>
      </c>
      <c r="J1164" t="s">
        <v>12697</v>
      </c>
      <c r="K1164" t="s">
        <v>214</v>
      </c>
      <c r="L1164" t="s">
        <v>2848</v>
      </c>
      <c r="M1164" t="s">
        <v>558</v>
      </c>
      <c r="N1164" t="s">
        <v>3314</v>
      </c>
      <c r="O1164" t="s">
        <v>13535</v>
      </c>
      <c r="P1164">
        <v>25720146</v>
      </c>
      <c r="Q1164" t="s">
        <v>15386</v>
      </c>
      <c r="R1164" t="s">
        <v>10869</v>
      </c>
      <c r="S1164">
        <v>25750146</v>
      </c>
      <c r="T1164" t="s">
        <v>14497</v>
      </c>
      <c r="U1164">
        <v>25750008</v>
      </c>
      <c r="V1164" t="s">
        <v>32</v>
      </c>
      <c r="W1164" t="s">
        <v>1716</v>
      </c>
      <c r="X1164" t="s">
        <v>17176</v>
      </c>
      <c r="Y1164" t="s">
        <v>3314</v>
      </c>
    </row>
    <row r="1165" spans="1:25" x14ac:dyDescent="0.25">
      <c r="A1165" t="s">
        <v>3322</v>
      </c>
      <c r="B1165" t="s">
        <v>3324</v>
      </c>
      <c r="C1165" t="s">
        <v>3323</v>
      </c>
      <c r="D1165" t="s">
        <v>214</v>
      </c>
      <c r="E1165" t="s">
        <v>10</v>
      </c>
      <c r="F1165" t="s">
        <v>64</v>
      </c>
      <c r="G1165" t="s">
        <v>3</v>
      </c>
      <c r="H1165" t="s">
        <v>3</v>
      </c>
      <c r="I1165">
        <v>30202</v>
      </c>
      <c r="J1165" t="s">
        <v>12697</v>
      </c>
      <c r="K1165" t="s">
        <v>214</v>
      </c>
      <c r="L1165" t="s">
        <v>2848</v>
      </c>
      <c r="M1165" t="s">
        <v>558</v>
      </c>
      <c r="N1165" t="s">
        <v>10792</v>
      </c>
      <c r="O1165" t="s">
        <v>13535</v>
      </c>
      <c r="P1165">
        <v>25348035</v>
      </c>
      <c r="Q1165">
        <v>83866116</v>
      </c>
      <c r="R1165" t="s">
        <v>9240</v>
      </c>
      <c r="S1165">
        <v>25348261</v>
      </c>
      <c r="T1165" t="s">
        <v>14497</v>
      </c>
      <c r="U1165">
        <v>25750008</v>
      </c>
      <c r="V1165" t="s">
        <v>32</v>
      </c>
      <c r="W1165" t="s">
        <v>3321</v>
      </c>
      <c r="X1165" t="s">
        <v>17177</v>
      </c>
      <c r="Y1165" t="s">
        <v>3323</v>
      </c>
    </row>
    <row r="1166" spans="1:25" x14ac:dyDescent="0.25">
      <c r="A1166" t="s">
        <v>3317</v>
      </c>
      <c r="B1166" t="s">
        <v>3318</v>
      </c>
      <c r="C1166" t="s">
        <v>7623</v>
      </c>
      <c r="D1166" t="s">
        <v>214</v>
      </c>
      <c r="E1166" t="s">
        <v>10</v>
      </c>
      <c r="F1166" t="s">
        <v>64</v>
      </c>
      <c r="G1166" t="s">
        <v>3</v>
      </c>
      <c r="H1166" t="s">
        <v>3</v>
      </c>
      <c r="I1166">
        <v>30202</v>
      </c>
      <c r="J1166" t="s">
        <v>12697</v>
      </c>
      <c r="K1166" t="s">
        <v>214</v>
      </c>
      <c r="L1166" t="s">
        <v>2848</v>
      </c>
      <c r="M1166" t="s">
        <v>558</v>
      </c>
      <c r="N1166" t="s">
        <v>2469</v>
      </c>
      <c r="O1166" t="s">
        <v>13535</v>
      </c>
      <c r="P1166">
        <v>25346051</v>
      </c>
      <c r="Q1166">
        <v>88766087</v>
      </c>
      <c r="R1166" t="s">
        <v>15599</v>
      </c>
      <c r="S1166">
        <v>88766087</v>
      </c>
      <c r="T1166" t="s">
        <v>14497</v>
      </c>
      <c r="U1166">
        <v>25750008</v>
      </c>
      <c r="V1166" t="s">
        <v>32</v>
      </c>
      <c r="W1166" t="s">
        <v>6534</v>
      </c>
      <c r="X1166" t="s">
        <v>17178</v>
      </c>
      <c r="Y1166" t="s">
        <v>7623</v>
      </c>
    </row>
    <row r="1167" spans="1:25" x14ac:dyDescent="0.25">
      <c r="A1167" t="s">
        <v>3366</v>
      </c>
      <c r="B1167" t="s">
        <v>3368</v>
      </c>
      <c r="C1167" t="s">
        <v>3367</v>
      </c>
      <c r="D1167" t="s">
        <v>214</v>
      </c>
      <c r="E1167" t="s">
        <v>10</v>
      </c>
      <c r="F1167" t="s">
        <v>64</v>
      </c>
      <c r="G1167" t="s">
        <v>3</v>
      </c>
      <c r="H1167" t="s">
        <v>4</v>
      </c>
      <c r="I1167">
        <v>30203</v>
      </c>
      <c r="J1167" t="s">
        <v>12760</v>
      </c>
      <c r="K1167" t="s">
        <v>214</v>
      </c>
      <c r="L1167" t="s">
        <v>2848</v>
      </c>
      <c r="M1167" t="s">
        <v>3346</v>
      </c>
      <c r="N1167" t="s">
        <v>3367</v>
      </c>
      <c r="O1167" t="s">
        <v>13535</v>
      </c>
      <c r="P1167">
        <v>25333312</v>
      </c>
      <c r="Q1167">
        <v>88103068</v>
      </c>
      <c r="R1167" t="s">
        <v>13859</v>
      </c>
      <c r="S1167">
        <v>88103068</v>
      </c>
      <c r="T1167" t="s">
        <v>14497</v>
      </c>
      <c r="U1167">
        <v>25750008</v>
      </c>
      <c r="V1167" t="s">
        <v>32</v>
      </c>
      <c r="W1167" t="s">
        <v>3365</v>
      </c>
      <c r="X1167" t="s">
        <v>17179</v>
      </c>
      <c r="Y1167" t="s">
        <v>3367</v>
      </c>
    </row>
    <row r="1168" spans="1:25" x14ac:dyDescent="0.25">
      <c r="A1168" t="s">
        <v>3311</v>
      </c>
      <c r="B1168" t="s">
        <v>3312</v>
      </c>
      <c r="C1168" t="s">
        <v>136</v>
      </c>
      <c r="D1168" t="s">
        <v>214</v>
      </c>
      <c r="E1168" t="s">
        <v>6</v>
      </c>
      <c r="F1168" t="s">
        <v>64</v>
      </c>
      <c r="G1168" t="s">
        <v>3</v>
      </c>
      <c r="H1168" t="s">
        <v>3</v>
      </c>
      <c r="I1168">
        <v>30202</v>
      </c>
      <c r="J1168" t="s">
        <v>12697</v>
      </c>
      <c r="K1168" t="s">
        <v>214</v>
      </c>
      <c r="L1168" t="s">
        <v>2848</v>
      </c>
      <c r="M1168" t="s">
        <v>558</v>
      </c>
      <c r="N1168" t="s">
        <v>10793</v>
      </c>
      <c r="O1168" t="s">
        <v>13535</v>
      </c>
      <c r="P1168">
        <v>25347485</v>
      </c>
      <c r="Q1168" t="s">
        <v>15386</v>
      </c>
      <c r="R1168" t="s">
        <v>15600</v>
      </c>
      <c r="S1168">
        <v>25347485</v>
      </c>
      <c r="T1168" t="s">
        <v>14496</v>
      </c>
      <c r="U1168">
        <v>25750123</v>
      </c>
      <c r="V1168" t="s">
        <v>32</v>
      </c>
      <c r="W1168" t="s">
        <v>1678</v>
      </c>
      <c r="X1168" t="s">
        <v>17180</v>
      </c>
      <c r="Y1168" t="s">
        <v>136</v>
      </c>
    </row>
    <row r="1169" spans="1:25" x14ac:dyDescent="0.25">
      <c r="A1169" t="s">
        <v>1882</v>
      </c>
      <c r="B1169" t="s">
        <v>559</v>
      </c>
      <c r="C1169" t="s">
        <v>1883</v>
      </c>
      <c r="D1169" t="s">
        <v>79</v>
      </c>
      <c r="E1169" t="s">
        <v>6</v>
      </c>
      <c r="F1169" t="s">
        <v>35</v>
      </c>
      <c r="G1169" t="s">
        <v>2</v>
      </c>
      <c r="H1169" t="s">
        <v>16</v>
      </c>
      <c r="I1169">
        <v>20112</v>
      </c>
      <c r="J1169" t="s">
        <v>11475</v>
      </c>
      <c r="K1169" t="s">
        <v>79</v>
      </c>
      <c r="L1169" t="s">
        <v>79</v>
      </c>
      <c r="M1169" t="s">
        <v>1375</v>
      </c>
      <c r="N1169" t="s">
        <v>1883</v>
      </c>
      <c r="O1169" t="s">
        <v>13535</v>
      </c>
      <c r="P1169">
        <v>24342174</v>
      </c>
      <c r="Q1169">
        <v>24342174</v>
      </c>
      <c r="R1169" t="s">
        <v>12273</v>
      </c>
      <c r="S1169">
        <v>24342174</v>
      </c>
      <c r="T1169" t="s">
        <v>14447</v>
      </c>
      <c r="U1169">
        <v>24434942</v>
      </c>
      <c r="V1169" t="s">
        <v>32</v>
      </c>
      <c r="W1169" t="s">
        <v>677</v>
      </c>
      <c r="X1169" t="s">
        <v>17181</v>
      </c>
      <c r="Y1169" t="s">
        <v>1883</v>
      </c>
    </row>
    <row r="1170" spans="1:25" x14ac:dyDescent="0.25">
      <c r="A1170" t="s">
        <v>1896</v>
      </c>
      <c r="B1170" t="s">
        <v>1898</v>
      </c>
      <c r="C1170" t="s">
        <v>51</v>
      </c>
      <c r="D1170" t="s">
        <v>79</v>
      </c>
      <c r="E1170" t="s">
        <v>6</v>
      </c>
      <c r="F1170" t="s">
        <v>35</v>
      </c>
      <c r="G1170" t="s">
        <v>2</v>
      </c>
      <c r="H1170" t="s">
        <v>15</v>
      </c>
      <c r="I1170">
        <v>20111</v>
      </c>
      <c r="J1170" t="s">
        <v>12747</v>
      </c>
      <c r="K1170" t="s">
        <v>79</v>
      </c>
      <c r="L1170" t="s">
        <v>79</v>
      </c>
      <c r="M1170" t="s">
        <v>1892</v>
      </c>
      <c r="N1170" t="s">
        <v>51</v>
      </c>
      <c r="O1170" t="s">
        <v>13535</v>
      </c>
      <c r="P1170">
        <v>24878646</v>
      </c>
      <c r="Q1170">
        <v>24878646</v>
      </c>
      <c r="R1170" t="s">
        <v>14719</v>
      </c>
      <c r="S1170">
        <v>24878646</v>
      </c>
      <c r="T1170" t="s">
        <v>14447</v>
      </c>
      <c r="U1170">
        <v>24434942</v>
      </c>
      <c r="V1170" t="s">
        <v>32</v>
      </c>
      <c r="W1170" t="s">
        <v>1895</v>
      </c>
      <c r="X1170" t="s">
        <v>17182</v>
      </c>
      <c r="Y1170" t="s">
        <v>51</v>
      </c>
    </row>
    <row r="1171" spans="1:25" x14ac:dyDescent="0.25">
      <c r="A1171" t="s">
        <v>3718</v>
      </c>
      <c r="B1171" t="s">
        <v>2251</v>
      </c>
      <c r="C1171" t="s">
        <v>3719</v>
      </c>
      <c r="D1171" t="s">
        <v>182</v>
      </c>
      <c r="E1171" t="s">
        <v>2</v>
      </c>
      <c r="F1171" t="s">
        <v>183</v>
      </c>
      <c r="G1171" t="s">
        <v>12</v>
      </c>
      <c r="H1171" t="s">
        <v>3</v>
      </c>
      <c r="I1171">
        <v>41002</v>
      </c>
      <c r="J1171" t="s">
        <v>12745</v>
      </c>
      <c r="K1171" t="s">
        <v>184</v>
      </c>
      <c r="L1171" t="s">
        <v>182</v>
      </c>
      <c r="M1171" t="s">
        <v>1775</v>
      </c>
      <c r="N1171" t="s">
        <v>3719</v>
      </c>
      <c r="O1171" t="s">
        <v>13535</v>
      </c>
      <c r="P1171">
        <v>84868794</v>
      </c>
      <c r="Q1171">
        <v>84868794</v>
      </c>
      <c r="R1171" t="s">
        <v>7751</v>
      </c>
      <c r="S1171">
        <v>84868794</v>
      </c>
      <c r="T1171" t="s">
        <v>14471</v>
      </c>
      <c r="U1171">
        <v>27611126</v>
      </c>
      <c r="V1171" t="s">
        <v>32</v>
      </c>
      <c r="W1171" t="s">
        <v>3717</v>
      </c>
      <c r="X1171" t="s">
        <v>17183</v>
      </c>
      <c r="Y1171" t="s">
        <v>3719</v>
      </c>
    </row>
    <row r="1172" spans="1:25" x14ac:dyDescent="0.25">
      <c r="A1172" t="s">
        <v>3820</v>
      </c>
      <c r="B1172" t="s">
        <v>2246</v>
      </c>
      <c r="C1172" t="s">
        <v>3821</v>
      </c>
      <c r="D1172" t="s">
        <v>182</v>
      </c>
      <c r="E1172" t="s">
        <v>3</v>
      </c>
      <c r="F1172" t="s">
        <v>183</v>
      </c>
      <c r="G1172" t="s">
        <v>12</v>
      </c>
      <c r="H1172" t="s">
        <v>4</v>
      </c>
      <c r="I1172">
        <v>41003</v>
      </c>
      <c r="J1172" t="s">
        <v>14359</v>
      </c>
      <c r="K1172" t="s">
        <v>184</v>
      </c>
      <c r="L1172" t="s">
        <v>182</v>
      </c>
      <c r="M1172" t="s">
        <v>10576</v>
      </c>
      <c r="N1172" t="s">
        <v>3821</v>
      </c>
      <c r="O1172" t="s">
        <v>13535</v>
      </c>
      <c r="P1172">
        <v>27644736</v>
      </c>
      <c r="Q1172" t="s">
        <v>15386</v>
      </c>
      <c r="R1172" t="s">
        <v>13037</v>
      </c>
      <c r="S1172">
        <v>84222514</v>
      </c>
      <c r="T1172" t="s">
        <v>14523</v>
      </c>
      <c r="U1172">
        <v>27644108</v>
      </c>
      <c r="V1172" t="s">
        <v>32</v>
      </c>
      <c r="W1172" t="s">
        <v>2342</v>
      </c>
      <c r="X1172" t="s">
        <v>17184</v>
      </c>
      <c r="Y1172" t="s">
        <v>3821</v>
      </c>
    </row>
    <row r="1173" spans="1:25" x14ac:dyDescent="0.25">
      <c r="A1173" t="s">
        <v>437</v>
      </c>
      <c r="B1173" t="s">
        <v>439</v>
      </c>
      <c r="C1173" t="s">
        <v>438</v>
      </c>
      <c r="D1173" t="s">
        <v>47</v>
      </c>
      <c r="E1173" t="s">
        <v>4</v>
      </c>
      <c r="F1173" t="s">
        <v>32</v>
      </c>
      <c r="G1173" t="s">
        <v>4</v>
      </c>
      <c r="H1173" t="s">
        <v>11</v>
      </c>
      <c r="I1173">
        <v>10309</v>
      </c>
      <c r="J1173" t="s">
        <v>12629</v>
      </c>
      <c r="K1173" t="s">
        <v>33</v>
      </c>
      <c r="L1173" t="s">
        <v>47</v>
      </c>
      <c r="M1173" t="s">
        <v>12859</v>
      </c>
      <c r="N1173" t="s">
        <v>438</v>
      </c>
      <c r="O1173" t="s">
        <v>13535</v>
      </c>
      <c r="P1173">
        <v>25402465</v>
      </c>
      <c r="Q1173">
        <v>25402465</v>
      </c>
      <c r="R1173" t="s">
        <v>6434</v>
      </c>
      <c r="S1173">
        <v>89801026</v>
      </c>
      <c r="T1173" t="s">
        <v>13725</v>
      </c>
      <c r="U1173">
        <v>22301358</v>
      </c>
      <c r="V1173" t="s">
        <v>32</v>
      </c>
      <c r="W1173" t="s">
        <v>339</v>
      </c>
      <c r="X1173" t="s">
        <v>17185</v>
      </c>
      <c r="Y1173" t="s">
        <v>438</v>
      </c>
    </row>
    <row r="1174" spans="1:25" x14ac:dyDescent="0.25">
      <c r="A1174" t="s">
        <v>520</v>
      </c>
      <c r="B1174" t="s">
        <v>523</v>
      </c>
      <c r="C1174" t="s">
        <v>521</v>
      </c>
      <c r="D1174" t="s">
        <v>47</v>
      </c>
      <c r="E1174" t="s">
        <v>4</v>
      </c>
      <c r="F1174" t="s">
        <v>32</v>
      </c>
      <c r="G1174" t="s">
        <v>7</v>
      </c>
      <c r="H1174" t="s">
        <v>4</v>
      </c>
      <c r="I1174">
        <v>10603</v>
      </c>
      <c r="J1174" t="s">
        <v>12651</v>
      </c>
      <c r="K1174" t="s">
        <v>33</v>
      </c>
      <c r="L1174" t="s">
        <v>454</v>
      </c>
      <c r="M1174" t="s">
        <v>10475</v>
      </c>
      <c r="N1174" t="s">
        <v>522</v>
      </c>
      <c r="O1174" t="s">
        <v>13535</v>
      </c>
      <c r="P1174">
        <v>25401164</v>
      </c>
      <c r="Q1174">
        <v>25401164</v>
      </c>
      <c r="R1174" t="s">
        <v>9357</v>
      </c>
      <c r="S1174">
        <v>25401164</v>
      </c>
      <c r="T1174" t="s">
        <v>13725</v>
      </c>
      <c r="U1174">
        <v>22301358</v>
      </c>
      <c r="V1174" t="s">
        <v>32</v>
      </c>
      <c r="W1174" t="s">
        <v>507</v>
      </c>
      <c r="X1174" t="s">
        <v>17186</v>
      </c>
      <c r="Y1174" t="s">
        <v>521</v>
      </c>
    </row>
    <row r="1175" spans="1:25" x14ac:dyDescent="0.25">
      <c r="A1175" t="s">
        <v>3985</v>
      </c>
      <c r="B1175" t="s">
        <v>2392</v>
      </c>
      <c r="C1175" t="s">
        <v>3986</v>
      </c>
      <c r="D1175" t="s">
        <v>182</v>
      </c>
      <c r="E1175" t="s">
        <v>6</v>
      </c>
      <c r="F1175" t="s">
        <v>183</v>
      </c>
      <c r="G1175" t="s">
        <v>12</v>
      </c>
      <c r="H1175" t="s">
        <v>2</v>
      </c>
      <c r="I1175">
        <v>41001</v>
      </c>
      <c r="J1175" t="s">
        <v>12674</v>
      </c>
      <c r="K1175" t="s">
        <v>184</v>
      </c>
      <c r="L1175" t="s">
        <v>182</v>
      </c>
      <c r="M1175" t="s">
        <v>3023</v>
      </c>
      <c r="N1175" t="s">
        <v>3986</v>
      </c>
      <c r="O1175" t="s">
        <v>13535</v>
      </c>
      <c r="P1175">
        <v>22005036</v>
      </c>
      <c r="Q1175" t="s">
        <v>15386</v>
      </c>
      <c r="R1175" t="s">
        <v>11837</v>
      </c>
      <c r="S1175">
        <v>84938350</v>
      </c>
      <c r="T1175" t="s">
        <v>7735</v>
      </c>
      <c r="U1175">
        <v>88766625</v>
      </c>
      <c r="V1175" t="s">
        <v>32</v>
      </c>
      <c r="W1175" t="s">
        <v>3984</v>
      </c>
      <c r="X1175" t="s">
        <v>17187</v>
      </c>
      <c r="Y1175" t="s">
        <v>3986</v>
      </c>
    </row>
    <row r="1176" spans="1:25" x14ac:dyDescent="0.25">
      <c r="A1176" t="s">
        <v>5138</v>
      </c>
      <c r="B1176" t="s">
        <v>6274</v>
      </c>
      <c r="C1176" t="s">
        <v>9063</v>
      </c>
      <c r="D1176" t="s">
        <v>123</v>
      </c>
      <c r="E1176" t="s">
        <v>12</v>
      </c>
      <c r="F1176" t="s">
        <v>124</v>
      </c>
      <c r="G1176" t="s">
        <v>12</v>
      </c>
      <c r="H1176" t="s">
        <v>2</v>
      </c>
      <c r="I1176">
        <v>61001</v>
      </c>
      <c r="J1176" t="s">
        <v>11436</v>
      </c>
      <c r="K1176" t="s">
        <v>125</v>
      </c>
      <c r="L1176" t="s">
        <v>12957</v>
      </c>
      <c r="M1176" t="s">
        <v>12958</v>
      </c>
      <c r="N1176" t="s">
        <v>10794</v>
      </c>
      <c r="O1176" t="s">
        <v>13535</v>
      </c>
      <c r="P1176">
        <v>27836161</v>
      </c>
      <c r="Q1176" t="s">
        <v>15386</v>
      </c>
      <c r="R1176" t="s">
        <v>15601</v>
      </c>
      <c r="S1176">
        <v>86325827</v>
      </c>
      <c r="T1176" t="s">
        <v>15493</v>
      </c>
      <c r="U1176">
        <v>27322287</v>
      </c>
      <c r="V1176" t="s">
        <v>32</v>
      </c>
      <c r="W1176" t="s">
        <v>5137</v>
      </c>
      <c r="X1176" t="s">
        <v>17188</v>
      </c>
      <c r="Y1176" t="s">
        <v>9063</v>
      </c>
    </row>
    <row r="1177" spans="1:25" x14ac:dyDescent="0.25">
      <c r="A1177" t="s">
        <v>5822</v>
      </c>
      <c r="B1177" t="s">
        <v>3423</v>
      </c>
      <c r="C1177" t="s">
        <v>3974</v>
      </c>
      <c r="D1177" t="s">
        <v>123</v>
      </c>
      <c r="E1177" t="s">
        <v>12</v>
      </c>
      <c r="F1177" t="s">
        <v>124</v>
      </c>
      <c r="G1177" t="s">
        <v>12</v>
      </c>
      <c r="H1177" t="s">
        <v>4</v>
      </c>
      <c r="I1177">
        <v>61003</v>
      </c>
      <c r="J1177" t="s">
        <v>11524</v>
      </c>
      <c r="K1177" t="s">
        <v>125</v>
      </c>
      <c r="L1177" t="s">
        <v>12957</v>
      </c>
      <c r="M1177" t="s">
        <v>10495</v>
      </c>
      <c r="N1177" t="s">
        <v>10795</v>
      </c>
      <c r="O1177" t="s">
        <v>13535</v>
      </c>
      <c r="P1177">
        <v>27322252</v>
      </c>
      <c r="Q1177">
        <v>37322252</v>
      </c>
      <c r="R1177" t="s">
        <v>9984</v>
      </c>
      <c r="S1177">
        <v>27322252</v>
      </c>
      <c r="T1177" t="s">
        <v>15493</v>
      </c>
      <c r="U1177">
        <v>27322287</v>
      </c>
      <c r="V1177" t="s">
        <v>32</v>
      </c>
      <c r="W1177" t="s">
        <v>6890</v>
      </c>
      <c r="X1177" t="s">
        <v>17189</v>
      </c>
      <c r="Y1177" t="s">
        <v>3974</v>
      </c>
    </row>
    <row r="1178" spans="1:25" x14ac:dyDescent="0.25">
      <c r="A1178" t="s">
        <v>4533</v>
      </c>
      <c r="B1178" t="s">
        <v>1586</v>
      </c>
      <c r="C1178" t="s">
        <v>4534</v>
      </c>
      <c r="D1178" t="s">
        <v>125</v>
      </c>
      <c r="E1178" t="s">
        <v>2</v>
      </c>
      <c r="F1178" t="s">
        <v>124</v>
      </c>
      <c r="G1178" t="s">
        <v>2</v>
      </c>
      <c r="H1178" t="s">
        <v>10</v>
      </c>
      <c r="I1178">
        <v>60108</v>
      </c>
      <c r="J1178" t="s">
        <v>11602</v>
      </c>
      <c r="K1178" t="s">
        <v>125</v>
      </c>
      <c r="L1178" t="s">
        <v>125</v>
      </c>
      <c r="M1178" t="s">
        <v>10589</v>
      </c>
      <c r="N1178" t="s">
        <v>241</v>
      </c>
      <c r="O1178" t="s">
        <v>13535</v>
      </c>
      <c r="P1178">
        <v>26639964</v>
      </c>
      <c r="Q1178">
        <v>26639964</v>
      </c>
      <c r="R1178" t="s">
        <v>14720</v>
      </c>
      <c r="S1178">
        <v>88233765</v>
      </c>
      <c r="T1178" t="s">
        <v>14545</v>
      </c>
      <c r="U1178">
        <v>26639730</v>
      </c>
      <c r="V1178" t="s">
        <v>32</v>
      </c>
      <c r="W1178" t="s">
        <v>2126</v>
      </c>
      <c r="X1178" t="s">
        <v>17190</v>
      </c>
      <c r="Y1178" t="s">
        <v>4534</v>
      </c>
    </row>
    <row r="1179" spans="1:25" x14ac:dyDescent="0.25">
      <c r="A1179" t="s">
        <v>4597</v>
      </c>
      <c r="B1179" t="s">
        <v>6275</v>
      </c>
      <c r="C1179" t="s">
        <v>4598</v>
      </c>
      <c r="D1179" t="s">
        <v>125</v>
      </c>
      <c r="E1179" t="s">
        <v>4</v>
      </c>
      <c r="F1179" t="s">
        <v>124</v>
      </c>
      <c r="G1179" t="s">
        <v>2</v>
      </c>
      <c r="H1179" t="s">
        <v>4</v>
      </c>
      <c r="I1179">
        <v>60103</v>
      </c>
      <c r="J1179" t="s">
        <v>11481</v>
      </c>
      <c r="K1179" t="s">
        <v>125</v>
      </c>
      <c r="L1179" t="s">
        <v>125</v>
      </c>
      <c r="M1179" t="s">
        <v>10797</v>
      </c>
      <c r="N1179" t="s">
        <v>10796</v>
      </c>
      <c r="O1179" t="s">
        <v>13535</v>
      </c>
      <c r="P1179">
        <v>22005737</v>
      </c>
      <c r="Q1179" t="s">
        <v>15386</v>
      </c>
      <c r="R1179" t="s">
        <v>11114</v>
      </c>
      <c r="S1179">
        <v>22003757</v>
      </c>
      <c r="T1179" t="s">
        <v>14606</v>
      </c>
      <c r="U1179" t="s">
        <v>15558</v>
      </c>
      <c r="V1179" t="s">
        <v>32</v>
      </c>
      <c r="W1179" t="s">
        <v>985</v>
      </c>
      <c r="X1179" t="s">
        <v>17191</v>
      </c>
      <c r="Y1179" t="s">
        <v>4598</v>
      </c>
    </row>
    <row r="1180" spans="1:25" x14ac:dyDescent="0.25">
      <c r="A1180" t="s">
        <v>4596</v>
      </c>
      <c r="B1180" t="s">
        <v>2412</v>
      </c>
      <c r="C1180" t="s">
        <v>8582</v>
      </c>
      <c r="D1180" t="s">
        <v>125</v>
      </c>
      <c r="E1180" t="s">
        <v>4</v>
      </c>
      <c r="F1180" t="s">
        <v>124</v>
      </c>
      <c r="G1180" t="s">
        <v>2</v>
      </c>
      <c r="H1180" t="s">
        <v>4</v>
      </c>
      <c r="I1180">
        <v>60103</v>
      </c>
      <c r="J1180" t="s">
        <v>11481</v>
      </c>
      <c r="K1180" t="s">
        <v>125</v>
      </c>
      <c r="L1180" t="s">
        <v>125</v>
      </c>
      <c r="M1180" t="s">
        <v>10797</v>
      </c>
      <c r="N1180" t="s">
        <v>10797</v>
      </c>
      <c r="O1180" t="s">
        <v>13535</v>
      </c>
      <c r="P1180">
        <v>26461146</v>
      </c>
      <c r="Q1180">
        <v>26461146</v>
      </c>
      <c r="R1180" t="s">
        <v>13862</v>
      </c>
      <c r="S1180">
        <v>26461146</v>
      </c>
      <c r="T1180" t="s">
        <v>14606</v>
      </c>
      <c r="U1180" t="s">
        <v>15558</v>
      </c>
      <c r="V1180" t="s">
        <v>32</v>
      </c>
      <c r="W1180" t="s">
        <v>6580</v>
      </c>
      <c r="X1180" t="s">
        <v>17192</v>
      </c>
      <c r="Y1180" t="s">
        <v>8582</v>
      </c>
    </row>
    <row r="1181" spans="1:25" x14ac:dyDescent="0.25">
      <c r="A1181" t="s">
        <v>4612</v>
      </c>
      <c r="B1181" t="s">
        <v>6276</v>
      </c>
      <c r="C1181" t="s">
        <v>4613</v>
      </c>
      <c r="D1181" t="s">
        <v>4304</v>
      </c>
      <c r="E1181" t="s">
        <v>4</v>
      </c>
      <c r="F1181" t="s">
        <v>124</v>
      </c>
      <c r="G1181" t="s">
        <v>2</v>
      </c>
      <c r="H1181" t="s">
        <v>5</v>
      </c>
      <c r="I1181">
        <v>60104</v>
      </c>
      <c r="J1181" t="s">
        <v>11534</v>
      </c>
      <c r="K1181" t="s">
        <v>125</v>
      </c>
      <c r="L1181" t="s">
        <v>125</v>
      </c>
      <c r="M1181" t="s">
        <v>4208</v>
      </c>
      <c r="N1181" t="s">
        <v>4613</v>
      </c>
      <c r="O1181" t="s">
        <v>13535</v>
      </c>
      <c r="P1181">
        <v>25610041</v>
      </c>
      <c r="Q1181" t="s">
        <v>15386</v>
      </c>
      <c r="R1181" t="s">
        <v>14017</v>
      </c>
      <c r="S1181">
        <v>87090644</v>
      </c>
      <c r="T1181" t="s">
        <v>15559</v>
      </c>
      <c r="U1181">
        <v>26502008</v>
      </c>
      <c r="V1181" t="s">
        <v>32</v>
      </c>
      <c r="W1181" t="s">
        <v>3116</v>
      </c>
      <c r="X1181" t="s">
        <v>17193</v>
      </c>
      <c r="Y1181" t="s">
        <v>4613</v>
      </c>
    </row>
    <row r="1182" spans="1:25" x14ac:dyDescent="0.25">
      <c r="A1182" t="s">
        <v>3786</v>
      </c>
      <c r="B1182" t="s">
        <v>2431</v>
      </c>
      <c r="C1182" t="s">
        <v>1143</v>
      </c>
      <c r="D1182" t="s">
        <v>182</v>
      </c>
      <c r="E1182" t="s">
        <v>5</v>
      </c>
      <c r="F1182" t="s">
        <v>183</v>
      </c>
      <c r="G1182" t="s">
        <v>12</v>
      </c>
      <c r="H1182" t="s">
        <v>4</v>
      </c>
      <c r="I1182">
        <v>41003</v>
      </c>
      <c r="J1182" t="s">
        <v>14359</v>
      </c>
      <c r="K1182" t="s">
        <v>184</v>
      </c>
      <c r="L1182" t="s">
        <v>182</v>
      </c>
      <c r="M1182" t="s">
        <v>10576</v>
      </c>
      <c r="N1182" t="s">
        <v>10798</v>
      </c>
      <c r="O1182" t="s">
        <v>13535</v>
      </c>
      <c r="P1182">
        <v>88002611</v>
      </c>
      <c r="Q1182" t="s">
        <v>15386</v>
      </c>
      <c r="R1182" t="s">
        <v>7451</v>
      </c>
      <c r="S1182">
        <v>88002611</v>
      </c>
      <c r="T1182" t="s">
        <v>12849</v>
      </c>
      <c r="U1182">
        <v>27640352</v>
      </c>
      <c r="V1182" t="s">
        <v>32</v>
      </c>
      <c r="W1182" t="s">
        <v>2189</v>
      </c>
      <c r="X1182" t="s">
        <v>17194</v>
      </c>
      <c r="Y1182" t="s">
        <v>1143</v>
      </c>
    </row>
    <row r="1183" spans="1:25" x14ac:dyDescent="0.25">
      <c r="A1183" t="s">
        <v>7624</v>
      </c>
      <c r="B1183" t="s">
        <v>7019</v>
      </c>
      <c r="C1183" t="s">
        <v>7625</v>
      </c>
      <c r="D1183" t="s">
        <v>1044</v>
      </c>
      <c r="E1183" t="s">
        <v>3</v>
      </c>
      <c r="F1183" t="s">
        <v>32</v>
      </c>
      <c r="G1183" t="s">
        <v>1045</v>
      </c>
      <c r="H1183" t="s">
        <v>12</v>
      </c>
      <c r="I1183">
        <v>11910</v>
      </c>
      <c r="J1183" t="s">
        <v>12740</v>
      </c>
      <c r="K1183" t="s">
        <v>33</v>
      </c>
      <c r="L1183" t="s">
        <v>1044</v>
      </c>
      <c r="M1183" t="s">
        <v>1090</v>
      </c>
      <c r="N1183" t="s">
        <v>7625</v>
      </c>
      <c r="O1183" t="s">
        <v>13535</v>
      </c>
      <c r="P1183">
        <v>44033258</v>
      </c>
      <c r="Q1183" t="s">
        <v>15386</v>
      </c>
      <c r="R1183" t="s">
        <v>7733</v>
      </c>
      <c r="S1183">
        <v>44033258</v>
      </c>
      <c r="T1183" t="s">
        <v>14428</v>
      </c>
      <c r="U1183">
        <v>27719646</v>
      </c>
      <c r="V1183" t="s">
        <v>32</v>
      </c>
      <c r="W1183" t="s">
        <v>1129</v>
      </c>
      <c r="X1183" t="s">
        <v>17195</v>
      </c>
      <c r="Y1183" t="s">
        <v>7625</v>
      </c>
    </row>
    <row r="1184" spans="1:25" x14ac:dyDescent="0.25">
      <c r="A1184" t="s">
        <v>5318</v>
      </c>
      <c r="B1184" s="233" t="s">
        <v>3377</v>
      </c>
      <c r="C1184" t="s">
        <v>5319</v>
      </c>
      <c r="D1184" t="s">
        <v>82</v>
      </c>
      <c r="E1184" t="s">
        <v>6</v>
      </c>
      <c r="F1184" t="s">
        <v>83</v>
      </c>
      <c r="G1184" t="s">
        <v>4</v>
      </c>
      <c r="H1184" t="s">
        <v>8</v>
      </c>
      <c r="I1184">
        <v>70307</v>
      </c>
      <c r="J1184" t="s">
        <v>12827</v>
      </c>
      <c r="K1184" t="s">
        <v>82</v>
      </c>
      <c r="L1184" t="s">
        <v>12861</v>
      </c>
      <c r="M1184" t="s">
        <v>12862</v>
      </c>
      <c r="N1184" t="s">
        <v>5319</v>
      </c>
      <c r="O1184" t="s">
        <v>13535</v>
      </c>
      <c r="P1184">
        <v>22001755</v>
      </c>
      <c r="Q1184">
        <v>85285327</v>
      </c>
      <c r="R1184" t="s">
        <v>11900</v>
      </c>
      <c r="S1184">
        <v>85285327</v>
      </c>
      <c r="T1184" t="s">
        <v>15405</v>
      </c>
      <c r="U1184">
        <v>27687141</v>
      </c>
      <c r="V1184" t="s">
        <v>32</v>
      </c>
      <c r="W1184" t="s">
        <v>6891</v>
      </c>
      <c r="X1184" t="s">
        <v>17196</v>
      </c>
      <c r="Y1184" t="s">
        <v>5319</v>
      </c>
    </row>
    <row r="1185" spans="1:25" x14ac:dyDescent="0.25">
      <c r="A1185" t="s">
        <v>5299</v>
      </c>
      <c r="B1185" t="s">
        <v>3439</v>
      </c>
      <c r="C1185" t="s">
        <v>1858</v>
      </c>
      <c r="D1185" t="s">
        <v>82</v>
      </c>
      <c r="E1185" t="s">
        <v>6</v>
      </c>
      <c r="F1185" t="s">
        <v>83</v>
      </c>
      <c r="G1185" t="s">
        <v>4</v>
      </c>
      <c r="H1185" t="s">
        <v>2</v>
      </c>
      <c r="I1185">
        <v>70301</v>
      </c>
      <c r="J1185" t="s">
        <v>11411</v>
      </c>
      <c r="K1185" t="s">
        <v>82</v>
      </c>
      <c r="L1185" t="s">
        <v>12861</v>
      </c>
      <c r="M1185" t="s">
        <v>12861</v>
      </c>
      <c r="N1185" t="s">
        <v>1858</v>
      </c>
      <c r="O1185" t="s">
        <v>13535</v>
      </c>
      <c r="P1185">
        <v>27683145</v>
      </c>
      <c r="Q1185">
        <v>27683145</v>
      </c>
      <c r="R1185" t="s">
        <v>7977</v>
      </c>
      <c r="S1185">
        <v>85548425</v>
      </c>
      <c r="T1185" t="s">
        <v>15405</v>
      </c>
      <c r="U1185">
        <v>27687141</v>
      </c>
      <c r="V1185" t="s">
        <v>32</v>
      </c>
      <c r="W1185" t="s">
        <v>6892</v>
      </c>
      <c r="X1185" t="s">
        <v>17197</v>
      </c>
      <c r="Y1185" t="s">
        <v>1858</v>
      </c>
    </row>
    <row r="1186" spans="1:25" x14ac:dyDescent="0.25">
      <c r="A1186" t="s">
        <v>5292</v>
      </c>
      <c r="B1186" t="s">
        <v>366</v>
      </c>
      <c r="C1186" t="s">
        <v>5293</v>
      </c>
      <c r="D1186" t="s">
        <v>82</v>
      </c>
      <c r="E1186" t="s">
        <v>6</v>
      </c>
      <c r="F1186" t="s">
        <v>83</v>
      </c>
      <c r="G1186" t="s">
        <v>4</v>
      </c>
      <c r="H1186" t="s">
        <v>2</v>
      </c>
      <c r="I1186">
        <v>70301</v>
      </c>
      <c r="J1186" t="s">
        <v>11411</v>
      </c>
      <c r="K1186" t="s">
        <v>82</v>
      </c>
      <c r="L1186" t="s">
        <v>12861</v>
      </c>
      <c r="M1186" t="s">
        <v>12861</v>
      </c>
      <c r="N1186" t="s">
        <v>5293</v>
      </c>
      <c r="O1186" t="s">
        <v>13535</v>
      </c>
      <c r="P1186" t="s">
        <v>15386</v>
      </c>
      <c r="Q1186" t="s">
        <v>15386</v>
      </c>
      <c r="R1186" t="s">
        <v>7975</v>
      </c>
      <c r="S1186">
        <v>84554248</v>
      </c>
      <c r="T1186" t="s">
        <v>15405</v>
      </c>
      <c r="U1186">
        <v>27687141</v>
      </c>
      <c r="V1186" t="s">
        <v>32</v>
      </c>
      <c r="W1186" t="s">
        <v>6636</v>
      </c>
      <c r="X1186" t="s">
        <v>17198</v>
      </c>
      <c r="Y1186" t="s">
        <v>5293</v>
      </c>
    </row>
    <row r="1187" spans="1:25" x14ac:dyDescent="0.25">
      <c r="A1187" t="s">
        <v>3263</v>
      </c>
      <c r="B1187" t="s">
        <v>3265</v>
      </c>
      <c r="C1187" t="s">
        <v>3264</v>
      </c>
      <c r="D1187" t="s">
        <v>214</v>
      </c>
      <c r="E1187" t="s">
        <v>5</v>
      </c>
      <c r="F1187" t="s">
        <v>64</v>
      </c>
      <c r="G1187" t="s">
        <v>7</v>
      </c>
      <c r="H1187" t="s">
        <v>2</v>
      </c>
      <c r="I1187">
        <v>30601</v>
      </c>
      <c r="J1187" t="s">
        <v>11422</v>
      </c>
      <c r="K1187" t="s">
        <v>214</v>
      </c>
      <c r="L1187" t="s">
        <v>12907</v>
      </c>
      <c r="M1187" t="s">
        <v>10554</v>
      </c>
      <c r="N1187" t="s">
        <v>807</v>
      </c>
      <c r="O1187" t="s">
        <v>13535</v>
      </c>
      <c r="P1187">
        <v>25340244</v>
      </c>
      <c r="Q1187">
        <v>25340244</v>
      </c>
      <c r="R1187" t="s">
        <v>14721</v>
      </c>
      <c r="S1187">
        <v>25340244</v>
      </c>
      <c r="T1187" t="s">
        <v>14494</v>
      </c>
      <c r="U1187">
        <v>25515483</v>
      </c>
      <c r="V1187" t="s">
        <v>32</v>
      </c>
      <c r="W1187" t="s">
        <v>3262</v>
      </c>
      <c r="X1187" t="s">
        <v>17199</v>
      </c>
      <c r="Y1187" t="s">
        <v>3264</v>
      </c>
    </row>
    <row r="1188" spans="1:25" x14ac:dyDescent="0.25">
      <c r="A1188" t="s">
        <v>2509</v>
      </c>
      <c r="B1188" t="s">
        <v>2511</v>
      </c>
      <c r="C1188" t="s">
        <v>2510</v>
      </c>
      <c r="D1188" t="s">
        <v>197</v>
      </c>
      <c r="E1188" t="s">
        <v>3</v>
      </c>
      <c r="F1188" t="s">
        <v>35</v>
      </c>
      <c r="G1188" t="s">
        <v>12</v>
      </c>
      <c r="H1188" t="s">
        <v>3</v>
      </c>
      <c r="I1188">
        <v>21002</v>
      </c>
      <c r="J1188" t="s">
        <v>11468</v>
      </c>
      <c r="K1188" t="s">
        <v>79</v>
      </c>
      <c r="L1188" t="s">
        <v>197</v>
      </c>
      <c r="M1188" t="s">
        <v>10533</v>
      </c>
      <c r="N1188" t="s">
        <v>2510</v>
      </c>
      <c r="O1188" t="s">
        <v>13535</v>
      </c>
      <c r="P1188">
        <v>24755521</v>
      </c>
      <c r="Q1188">
        <v>24755521</v>
      </c>
      <c r="R1188" t="s">
        <v>14722</v>
      </c>
      <c r="S1188">
        <v>85634952</v>
      </c>
      <c r="T1188" t="s">
        <v>15438</v>
      </c>
      <c r="U1188">
        <v>24755008</v>
      </c>
      <c r="V1188" t="s">
        <v>32</v>
      </c>
      <c r="W1188" t="s">
        <v>2508</v>
      </c>
      <c r="X1188" t="s">
        <v>17200</v>
      </c>
      <c r="Y1188" t="s">
        <v>2510</v>
      </c>
    </row>
    <row r="1189" spans="1:25" x14ac:dyDescent="0.25">
      <c r="A1189" t="s">
        <v>2810</v>
      </c>
      <c r="B1189" t="s">
        <v>2812</v>
      </c>
      <c r="C1189" t="s">
        <v>2811</v>
      </c>
      <c r="D1189" t="s">
        <v>197</v>
      </c>
      <c r="E1189" t="s">
        <v>10</v>
      </c>
      <c r="F1189" t="s">
        <v>35</v>
      </c>
      <c r="G1189" t="s">
        <v>12</v>
      </c>
      <c r="H1189" t="s">
        <v>17</v>
      </c>
      <c r="I1189">
        <v>21013</v>
      </c>
      <c r="J1189" t="s">
        <v>11531</v>
      </c>
      <c r="K1189" t="s">
        <v>79</v>
      </c>
      <c r="L1189" t="s">
        <v>197</v>
      </c>
      <c r="M1189" t="s">
        <v>238</v>
      </c>
      <c r="N1189" t="s">
        <v>2811</v>
      </c>
      <c r="O1189" t="s">
        <v>13535</v>
      </c>
      <c r="P1189">
        <v>72984058</v>
      </c>
      <c r="Q1189">
        <v>24778391</v>
      </c>
      <c r="R1189" t="s">
        <v>13864</v>
      </c>
      <c r="S1189">
        <v>88859077</v>
      </c>
      <c r="T1189" t="s">
        <v>14480</v>
      </c>
      <c r="U1189">
        <v>24777082</v>
      </c>
      <c r="V1189" t="s">
        <v>32</v>
      </c>
      <c r="W1189" t="s">
        <v>1894</v>
      </c>
      <c r="X1189" t="s">
        <v>17201</v>
      </c>
      <c r="Y1189" t="s">
        <v>2811</v>
      </c>
    </row>
    <row r="1190" spans="1:25" x14ac:dyDescent="0.25">
      <c r="A1190" t="s">
        <v>2643</v>
      </c>
      <c r="B1190" t="s">
        <v>2644</v>
      </c>
      <c r="C1190" t="s">
        <v>69</v>
      </c>
      <c r="D1190" t="s">
        <v>197</v>
      </c>
      <c r="E1190" t="s">
        <v>6</v>
      </c>
      <c r="F1190" t="s">
        <v>35</v>
      </c>
      <c r="G1190" t="s">
        <v>12</v>
      </c>
      <c r="H1190" t="s">
        <v>7</v>
      </c>
      <c r="I1190">
        <v>21006</v>
      </c>
      <c r="J1190" t="s">
        <v>11525</v>
      </c>
      <c r="K1190" t="s">
        <v>79</v>
      </c>
      <c r="L1190" t="s">
        <v>197</v>
      </c>
      <c r="M1190" t="s">
        <v>10536</v>
      </c>
      <c r="N1190" t="s">
        <v>69</v>
      </c>
      <c r="O1190" t="s">
        <v>13535</v>
      </c>
      <c r="P1190">
        <v>24041031</v>
      </c>
      <c r="Q1190">
        <v>24041149</v>
      </c>
      <c r="R1190" t="s">
        <v>9918</v>
      </c>
      <c r="S1190">
        <v>85633114</v>
      </c>
      <c r="T1190" t="s">
        <v>14476</v>
      </c>
      <c r="U1190">
        <v>83187649</v>
      </c>
      <c r="V1190" t="s">
        <v>32</v>
      </c>
      <c r="W1190" t="s">
        <v>2255</v>
      </c>
      <c r="X1190" t="s">
        <v>17202</v>
      </c>
      <c r="Y1190" t="s">
        <v>69</v>
      </c>
    </row>
    <row r="1191" spans="1:25" x14ac:dyDescent="0.25">
      <c r="A1191" t="s">
        <v>5683</v>
      </c>
      <c r="B1191" t="s">
        <v>178</v>
      </c>
      <c r="C1191" t="s">
        <v>5684</v>
      </c>
      <c r="D1191" t="s">
        <v>3398</v>
      </c>
      <c r="E1191" t="s">
        <v>3</v>
      </c>
      <c r="F1191" t="s">
        <v>64</v>
      </c>
      <c r="G1191" t="s">
        <v>6</v>
      </c>
      <c r="H1191" t="s">
        <v>2</v>
      </c>
      <c r="I1191">
        <v>30501</v>
      </c>
      <c r="J1191" t="s">
        <v>11417</v>
      </c>
      <c r="K1191" t="s">
        <v>214</v>
      </c>
      <c r="L1191" t="s">
        <v>3398</v>
      </c>
      <c r="M1191" t="s">
        <v>3398</v>
      </c>
      <c r="N1191" t="s">
        <v>10799</v>
      </c>
      <c r="O1191" t="s">
        <v>13535</v>
      </c>
      <c r="P1191">
        <v>40342909</v>
      </c>
      <c r="Q1191" t="s">
        <v>15386</v>
      </c>
      <c r="R1191" t="s">
        <v>5685</v>
      </c>
      <c r="S1191">
        <v>85502271</v>
      </c>
      <c r="T1191" t="s">
        <v>15458</v>
      </c>
      <c r="U1191">
        <v>25567876</v>
      </c>
      <c r="V1191" t="s">
        <v>32</v>
      </c>
      <c r="W1191" t="s">
        <v>6701</v>
      </c>
      <c r="X1191" t="s">
        <v>17203</v>
      </c>
      <c r="Y1191" t="s">
        <v>5684</v>
      </c>
    </row>
    <row r="1192" spans="1:25" x14ac:dyDescent="0.25">
      <c r="A1192" t="s">
        <v>4040</v>
      </c>
      <c r="B1192" t="s">
        <v>3449</v>
      </c>
      <c r="C1192" t="s">
        <v>4041</v>
      </c>
      <c r="D1192" t="s">
        <v>4010</v>
      </c>
      <c r="E1192" t="s">
        <v>3</v>
      </c>
      <c r="F1192" t="s">
        <v>208</v>
      </c>
      <c r="G1192" t="s">
        <v>3</v>
      </c>
      <c r="H1192" t="s">
        <v>2</v>
      </c>
      <c r="I1192">
        <v>50201</v>
      </c>
      <c r="J1192" t="s">
        <v>11406</v>
      </c>
      <c r="K1192" t="s">
        <v>209</v>
      </c>
      <c r="L1192" t="s">
        <v>4010</v>
      </c>
      <c r="M1192" t="s">
        <v>4010</v>
      </c>
      <c r="N1192" t="s">
        <v>4041</v>
      </c>
      <c r="O1192" t="s">
        <v>13535</v>
      </c>
      <c r="P1192">
        <v>26851055</v>
      </c>
      <c r="Q1192">
        <v>60022104</v>
      </c>
      <c r="R1192" t="s">
        <v>14723</v>
      </c>
      <c r="S1192">
        <v>60022104</v>
      </c>
      <c r="T1192" t="s">
        <v>15563</v>
      </c>
      <c r="U1192">
        <v>26854961</v>
      </c>
      <c r="V1192" t="s">
        <v>32</v>
      </c>
      <c r="W1192" t="s">
        <v>4039</v>
      </c>
      <c r="X1192" t="s">
        <v>17204</v>
      </c>
      <c r="Y1192" t="s">
        <v>4041</v>
      </c>
    </row>
    <row r="1193" spans="1:25" x14ac:dyDescent="0.25">
      <c r="A1193" t="s">
        <v>1220</v>
      </c>
      <c r="B1193" t="s">
        <v>1221</v>
      </c>
      <c r="C1193" t="s">
        <v>9064</v>
      </c>
      <c r="D1193" t="s">
        <v>1044</v>
      </c>
      <c r="E1193" t="s">
        <v>5</v>
      </c>
      <c r="F1193" t="s">
        <v>124</v>
      </c>
      <c r="G1193" t="s">
        <v>6</v>
      </c>
      <c r="H1193" t="s">
        <v>5</v>
      </c>
      <c r="I1193">
        <v>60504</v>
      </c>
      <c r="J1193" t="s">
        <v>12793</v>
      </c>
      <c r="K1193" t="s">
        <v>125</v>
      </c>
      <c r="L1193" t="s">
        <v>12950</v>
      </c>
      <c r="M1193" t="s">
        <v>13038</v>
      </c>
      <c r="N1193" t="s">
        <v>10800</v>
      </c>
      <c r="O1193" t="s">
        <v>13535</v>
      </c>
      <c r="P1193">
        <v>27438454</v>
      </c>
      <c r="Q1193">
        <v>22153224</v>
      </c>
      <c r="R1193" t="s">
        <v>9295</v>
      </c>
      <c r="S1193">
        <v>27438454</v>
      </c>
      <c r="T1193" t="s">
        <v>14632</v>
      </c>
      <c r="U1193">
        <v>22005213</v>
      </c>
      <c r="V1193" t="s">
        <v>32</v>
      </c>
      <c r="W1193" t="s">
        <v>1219</v>
      </c>
      <c r="X1193" t="s">
        <v>17205</v>
      </c>
      <c r="Y1193" t="s">
        <v>9064</v>
      </c>
    </row>
    <row r="1194" spans="1:25" x14ac:dyDescent="0.25">
      <c r="A1194" t="s">
        <v>1523</v>
      </c>
      <c r="B1194" t="s">
        <v>1524</v>
      </c>
      <c r="C1194" t="s">
        <v>221</v>
      </c>
      <c r="D1194" t="s">
        <v>1044</v>
      </c>
      <c r="E1194" t="s">
        <v>10</v>
      </c>
      <c r="F1194" t="s">
        <v>32</v>
      </c>
      <c r="G1194" t="s">
        <v>1045</v>
      </c>
      <c r="H1194" t="s">
        <v>16</v>
      </c>
      <c r="I1194">
        <v>11912</v>
      </c>
      <c r="J1194" t="s">
        <v>12742</v>
      </c>
      <c r="K1194" t="s">
        <v>33</v>
      </c>
      <c r="L1194" t="s">
        <v>1044</v>
      </c>
      <c r="M1194" t="s">
        <v>87</v>
      </c>
      <c r="N1194" t="s">
        <v>221</v>
      </c>
      <c r="O1194" t="s">
        <v>13535</v>
      </c>
      <c r="P1194">
        <v>27717962</v>
      </c>
      <c r="Q1194" t="s">
        <v>15386</v>
      </c>
      <c r="R1194" t="s">
        <v>14080</v>
      </c>
      <c r="S1194">
        <v>27717962</v>
      </c>
      <c r="T1194" t="s">
        <v>14439</v>
      </c>
      <c r="U1194">
        <v>27725140</v>
      </c>
      <c r="V1194" t="s">
        <v>32</v>
      </c>
      <c r="W1194" t="s">
        <v>872</v>
      </c>
      <c r="X1194" t="s">
        <v>17206</v>
      </c>
      <c r="Y1194" t="s">
        <v>221</v>
      </c>
    </row>
    <row r="1195" spans="1:25" x14ac:dyDescent="0.25">
      <c r="A1195" t="s">
        <v>5523</v>
      </c>
      <c r="B1195" t="s">
        <v>3458</v>
      </c>
      <c r="C1195" t="s">
        <v>1317</v>
      </c>
      <c r="D1195" t="s">
        <v>3000</v>
      </c>
      <c r="E1195" t="s">
        <v>10</v>
      </c>
      <c r="F1195" t="s">
        <v>83</v>
      </c>
      <c r="G1195" t="s">
        <v>3</v>
      </c>
      <c r="H1195" t="s">
        <v>4</v>
      </c>
      <c r="I1195">
        <v>70203</v>
      </c>
      <c r="J1195" t="s">
        <v>14372</v>
      </c>
      <c r="K1195" t="s">
        <v>82</v>
      </c>
      <c r="L1195" t="s">
        <v>3001</v>
      </c>
      <c r="M1195" t="s">
        <v>12967</v>
      </c>
      <c r="N1195" t="s">
        <v>1317</v>
      </c>
      <c r="O1195" t="s">
        <v>13535</v>
      </c>
      <c r="P1195">
        <v>44090957</v>
      </c>
      <c r="Q1195" t="s">
        <v>15386</v>
      </c>
      <c r="R1195" t="s">
        <v>8701</v>
      </c>
      <c r="S1195">
        <v>85642785</v>
      </c>
      <c r="T1195" t="s">
        <v>14588</v>
      </c>
      <c r="U1195">
        <v>83947325</v>
      </c>
      <c r="V1195" t="s">
        <v>32</v>
      </c>
      <c r="W1195" t="s">
        <v>6893</v>
      </c>
      <c r="X1195" t="s">
        <v>17207</v>
      </c>
      <c r="Y1195" t="s">
        <v>1317</v>
      </c>
    </row>
    <row r="1196" spans="1:25" x14ac:dyDescent="0.25">
      <c r="A1196" t="s">
        <v>5636</v>
      </c>
      <c r="B1196" t="s">
        <v>3461</v>
      </c>
      <c r="C1196" t="s">
        <v>4129</v>
      </c>
      <c r="D1196" t="s">
        <v>3000</v>
      </c>
      <c r="E1196" t="s">
        <v>4</v>
      </c>
      <c r="F1196" t="s">
        <v>83</v>
      </c>
      <c r="G1196" t="s">
        <v>3</v>
      </c>
      <c r="H1196" t="s">
        <v>5</v>
      </c>
      <c r="I1196">
        <v>70204</v>
      </c>
      <c r="J1196" t="s">
        <v>12785</v>
      </c>
      <c r="K1196" t="s">
        <v>82</v>
      </c>
      <c r="L1196" t="s">
        <v>3001</v>
      </c>
      <c r="M1196" t="s">
        <v>3241</v>
      </c>
      <c r="N1196" t="s">
        <v>4129</v>
      </c>
      <c r="O1196" t="s">
        <v>13535</v>
      </c>
      <c r="P1196">
        <v>21007274</v>
      </c>
      <c r="Q1196" t="s">
        <v>15386</v>
      </c>
      <c r="R1196" t="s">
        <v>15602</v>
      </c>
      <c r="S1196">
        <v>72066957</v>
      </c>
      <c r="T1196" t="s">
        <v>14589</v>
      </c>
      <c r="U1196">
        <v>21007274</v>
      </c>
      <c r="V1196" t="s">
        <v>32</v>
      </c>
      <c r="W1196" t="s">
        <v>6683</v>
      </c>
      <c r="X1196" t="s">
        <v>17208</v>
      </c>
      <c r="Y1196" t="s">
        <v>4129</v>
      </c>
    </row>
    <row r="1197" spans="1:25" x14ac:dyDescent="0.25">
      <c r="A1197" t="s">
        <v>960</v>
      </c>
      <c r="B1197" t="s">
        <v>6277</v>
      </c>
      <c r="C1197" t="s">
        <v>961</v>
      </c>
      <c r="D1197" t="s">
        <v>311</v>
      </c>
      <c r="E1197" t="s">
        <v>6</v>
      </c>
      <c r="F1197" t="s">
        <v>32</v>
      </c>
      <c r="G1197" t="s">
        <v>8</v>
      </c>
      <c r="H1197" t="s">
        <v>4</v>
      </c>
      <c r="I1197">
        <v>10703</v>
      </c>
      <c r="J1197" t="s">
        <v>12660</v>
      </c>
      <c r="K1197" t="s">
        <v>33</v>
      </c>
      <c r="L1197" t="s">
        <v>12875</v>
      </c>
      <c r="M1197" t="s">
        <v>10486</v>
      </c>
      <c r="N1197" t="s">
        <v>961</v>
      </c>
      <c r="O1197" t="s">
        <v>13535</v>
      </c>
      <c r="P1197">
        <v>24188778</v>
      </c>
      <c r="Q1197" t="s">
        <v>15386</v>
      </c>
      <c r="R1197" t="s">
        <v>13802</v>
      </c>
      <c r="S1197">
        <v>24188778</v>
      </c>
      <c r="T1197" t="s">
        <v>14426</v>
      </c>
      <c r="U1197" t="s">
        <v>15413</v>
      </c>
      <c r="V1197" t="s">
        <v>32</v>
      </c>
      <c r="W1197" t="s">
        <v>959</v>
      </c>
      <c r="X1197" t="s">
        <v>17209</v>
      </c>
      <c r="Y1197" t="s">
        <v>961</v>
      </c>
    </row>
    <row r="1198" spans="1:25" x14ac:dyDescent="0.25">
      <c r="A1198" t="s">
        <v>2131</v>
      </c>
      <c r="B1198" t="s">
        <v>2133</v>
      </c>
      <c r="C1198" t="s">
        <v>2132</v>
      </c>
      <c r="D1198" t="s">
        <v>79</v>
      </c>
      <c r="E1198" t="s">
        <v>10</v>
      </c>
      <c r="F1198" t="s">
        <v>35</v>
      </c>
      <c r="G1198" t="s">
        <v>6</v>
      </c>
      <c r="H1198" t="s">
        <v>7</v>
      </c>
      <c r="I1198">
        <v>20506</v>
      </c>
      <c r="J1198" t="s">
        <v>12769</v>
      </c>
      <c r="K1198" t="s">
        <v>79</v>
      </c>
      <c r="L1198" t="s">
        <v>10522</v>
      </c>
      <c r="M1198" t="s">
        <v>33</v>
      </c>
      <c r="N1198" t="s">
        <v>2132</v>
      </c>
      <c r="O1198" t="s">
        <v>13535</v>
      </c>
      <c r="P1198">
        <v>24468974</v>
      </c>
      <c r="Q1198">
        <v>24468032</v>
      </c>
      <c r="R1198" t="s">
        <v>10801</v>
      </c>
      <c r="S1198">
        <v>24468974</v>
      </c>
      <c r="T1198" t="s">
        <v>14440</v>
      </c>
      <c r="U1198">
        <v>24465922</v>
      </c>
      <c r="V1198" t="s">
        <v>32</v>
      </c>
      <c r="W1198" t="s">
        <v>2130</v>
      </c>
      <c r="X1198" t="s">
        <v>17210</v>
      </c>
      <c r="Y1198" t="s">
        <v>2132</v>
      </c>
    </row>
    <row r="1199" spans="1:25" x14ac:dyDescent="0.25">
      <c r="A1199" t="s">
        <v>2944</v>
      </c>
      <c r="B1199" t="s">
        <v>2945</v>
      </c>
      <c r="C1199" t="s">
        <v>558</v>
      </c>
      <c r="D1199" t="s">
        <v>197</v>
      </c>
      <c r="E1199" t="s">
        <v>10</v>
      </c>
      <c r="F1199" t="s">
        <v>35</v>
      </c>
      <c r="G1199" t="s">
        <v>198</v>
      </c>
      <c r="H1199" t="s">
        <v>5</v>
      </c>
      <c r="I1199">
        <v>21404</v>
      </c>
      <c r="J1199" t="s">
        <v>11555</v>
      </c>
      <c r="K1199" t="s">
        <v>79</v>
      </c>
      <c r="L1199" t="s">
        <v>199</v>
      </c>
      <c r="M1199" t="s">
        <v>81</v>
      </c>
      <c r="N1199" t="s">
        <v>2856</v>
      </c>
      <c r="O1199" t="s">
        <v>13535</v>
      </c>
      <c r="P1199">
        <v>41051048</v>
      </c>
      <c r="Q1199" t="s">
        <v>15386</v>
      </c>
      <c r="R1199" t="s">
        <v>14725</v>
      </c>
      <c r="S1199">
        <v>41051048</v>
      </c>
      <c r="T1199" t="s">
        <v>14480</v>
      </c>
      <c r="U1199">
        <v>24777082</v>
      </c>
      <c r="V1199" t="s">
        <v>32</v>
      </c>
      <c r="W1199" t="s">
        <v>2943</v>
      </c>
      <c r="X1199" t="s">
        <v>17211</v>
      </c>
      <c r="Y1199" t="s">
        <v>558</v>
      </c>
    </row>
    <row r="1200" spans="1:25" x14ac:dyDescent="0.25">
      <c r="A1200" t="s">
        <v>3084</v>
      </c>
      <c r="B1200" t="s">
        <v>3087</v>
      </c>
      <c r="C1200" t="s">
        <v>3085</v>
      </c>
      <c r="D1200" t="s">
        <v>500</v>
      </c>
      <c r="E1200" t="s">
        <v>3</v>
      </c>
      <c r="F1200" t="s">
        <v>32</v>
      </c>
      <c r="G1200" t="s">
        <v>3086</v>
      </c>
      <c r="H1200" t="s">
        <v>4</v>
      </c>
      <c r="I1200">
        <v>11703</v>
      </c>
      <c r="J1200" t="s">
        <v>12725</v>
      </c>
      <c r="K1200" t="s">
        <v>33</v>
      </c>
      <c r="L1200" t="s">
        <v>12900</v>
      </c>
      <c r="M1200" t="s">
        <v>10802</v>
      </c>
      <c r="N1200" t="s">
        <v>10802</v>
      </c>
      <c r="O1200" t="s">
        <v>13535</v>
      </c>
      <c r="P1200">
        <v>25413000</v>
      </c>
      <c r="Q1200" t="s">
        <v>15386</v>
      </c>
      <c r="R1200" t="s">
        <v>10803</v>
      </c>
      <c r="S1200">
        <v>85805313</v>
      </c>
      <c r="T1200" t="s">
        <v>13751</v>
      </c>
      <c r="U1200">
        <v>25412000</v>
      </c>
      <c r="V1200" t="s">
        <v>32</v>
      </c>
      <c r="W1200" t="s">
        <v>1053</v>
      </c>
      <c r="X1200" t="s">
        <v>17212</v>
      </c>
      <c r="Y1200" t="s">
        <v>3085</v>
      </c>
    </row>
    <row r="1201" spans="1:25" x14ac:dyDescent="0.25">
      <c r="A1201" t="s">
        <v>3048</v>
      </c>
      <c r="B1201" t="s">
        <v>3049</v>
      </c>
      <c r="C1201" t="s">
        <v>197</v>
      </c>
      <c r="D1201" t="s">
        <v>500</v>
      </c>
      <c r="E1201" t="s">
        <v>2</v>
      </c>
      <c r="F1201" t="s">
        <v>32</v>
      </c>
      <c r="G1201" t="s">
        <v>6</v>
      </c>
      <c r="H1201" t="s">
        <v>4</v>
      </c>
      <c r="I1201">
        <v>10503</v>
      </c>
      <c r="J1201" t="s">
        <v>12648</v>
      </c>
      <c r="K1201" t="s">
        <v>33</v>
      </c>
      <c r="L1201" t="s">
        <v>12839</v>
      </c>
      <c r="M1201" t="s">
        <v>197</v>
      </c>
      <c r="N1201" t="s">
        <v>197</v>
      </c>
      <c r="O1201" t="s">
        <v>13535</v>
      </c>
      <c r="P1201">
        <v>25463203</v>
      </c>
      <c r="Q1201">
        <v>25463202</v>
      </c>
      <c r="R1201" t="s">
        <v>13201</v>
      </c>
      <c r="S1201">
        <v>84466989</v>
      </c>
      <c r="T1201" t="s">
        <v>14384</v>
      </c>
      <c r="U1201">
        <v>21004869</v>
      </c>
      <c r="V1201" t="s">
        <v>32</v>
      </c>
      <c r="W1201" t="s">
        <v>3047</v>
      </c>
      <c r="X1201" t="s">
        <v>17213</v>
      </c>
      <c r="Y1201" t="s">
        <v>197</v>
      </c>
    </row>
    <row r="1202" spans="1:25" x14ac:dyDescent="0.25">
      <c r="A1202" t="s">
        <v>3061</v>
      </c>
      <c r="B1202" t="s">
        <v>3063</v>
      </c>
      <c r="C1202" t="s">
        <v>3062</v>
      </c>
      <c r="D1202" t="s">
        <v>500</v>
      </c>
      <c r="E1202" t="s">
        <v>2</v>
      </c>
      <c r="F1202" t="s">
        <v>32</v>
      </c>
      <c r="G1202" t="s">
        <v>6</v>
      </c>
      <c r="H1202" t="s">
        <v>4</v>
      </c>
      <c r="I1202">
        <v>10503</v>
      </c>
      <c r="J1202" t="s">
        <v>12648</v>
      </c>
      <c r="K1202" t="s">
        <v>33</v>
      </c>
      <c r="L1202" t="s">
        <v>12839</v>
      </c>
      <c r="M1202" t="s">
        <v>197</v>
      </c>
      <c r="N1202" t="s">
        <v>3062</v>
      </c>
      <c r="O1202" t="s">
        <v>13535</v>
      </c>
      <c r="P1202">
        <v>25464383</v>
      </c>
      <c r="Q1202">
        <v>25464383</v>
      </c>
      <c r="R1202" t="s">
        <v>11822</v>
      </c>
      <c r="S1202">
        <v>25464383</v>
      </c>
      <c r="T1202" t="s">
        <v>14384</v>
      </c>
      <c r="U1202">
        <v>21004869</v>
      </c>
      <c r="V1202" t="s">
        <v>32</v>
      </c>
      <c r="W1202" t="s">
        <v>3060</v>
      </c>
      <c r="X1202" t="s">
        <v>17214</v>
      </c>
      <c r="Y1202" t="s">
        <v>3062</v>
      </c>
    </row>
    <row r="1203" spans="1:25" x14ac:dyDescent="0.25">
      <c r="A1203" t="s">
        <v>3109</v>
      </c>
      <c r="B1203" t="s">
        <v>3112</v>
      </c>
      <c r="C1203" t="s">
        <v>3110</v>
      </c>
      <c r="D1203" t="s">
        <v>500</v>
      </c>
      <c r="E1203" t="s">
        <v>3</v>
      </c>
      <c r="F1203" t="s">
        <v>32</v>
      </c>
      <c r="G1203" t="s">
        <v>3086</v>
      </c>
      <c r="H1203" t="s">
        <v>4</v>
      </c>
      <c r="I1203">
        <v>11703</v>
      </c>
      <c r="J1203" t="s">
        <v>12725</v>
      </c>
      <c r="K1203" t="s">
        <v>33</v>
      </c>
      <c r="L1203" t="s">
        <v>12900</v>
      </c>
      <c r="M1203" t="s">
        <v>10802</v>
      </c>
      <c r="N1203" t="s">
        <v>3111</v>
      </c>
      <c r="O1203" t="s">
        <v>13535</v>
      </c>
      <c r="P1203">
        <v>83488272</v>
      </c>
      <c r="Q1203" t="s">
        <v>15386</v>
      </c>
      <c r="R1203" t="s">
        <v>15603</v>
      </c>
      <c r="S1203">
        <v>83488272</v>
      </c>
      <c r="T1203" t="s">
        <v>13751</v>
      </c>
      <c r="U1203">
        <v>25412000</v>
      </c>
      <c r="V1203" t="s">
        <v>32</v>
      </c>
      <c r="W1203" t="s">
        <v>3108</v>
      </c>
      <c r="X1203" t="s">
        <v>17215</v>
      </c>
      <c r="Y1203" t="s">
        <v>3110</v>
      </c>
    </row>
    <row r="1204" spans="1:25" x14ac:dyDescent="0.25">
      <c r="A1204" t="s">
        <v>3106</v>
      </c>
      <c r="B1204" t="s">
        <v>3107</v>
      </c>
      <c r="C1204" t="s">
        <v>290</v>
      </c>
      <c r="D1204" t="s">
        <v>500</v>
      </c>
      <c r="E1204" t="s">
        <v>3</v>
      </c>
      <c r="F1204" t="s">
        <v>64</v>
      </c>
      <c r="G1204" t="s">
        <v>10</v>
      </c>
      <c r="H1204" t="s">
        <v>3</v>
      </c>
      <c r="I1204">
        <v>30802</v>
      </c>
      <c r="J1204" t="s">
        <v>11460</v>
      </c>
      <c r="K1204" t="s">
        <v>214</v>
      </c>
      <c r="L1204" t="s">
        <v>12906</v>
      </c>
      <c r="M1204" t="s">
        <v>239</v>
      </c>
      <c r="N1204" t="s">
        <v>10805</v>
      </c>
      <c r="O1204" t="s">
        <v>13535</v>
      </c>
      <c r="P1204">
        <v>25712011</v>
      </c>
      <c r="Q1204" t="s">
        <v>15386</v>
      </c>
      <c r="R1204" t="s">
        <v>15604</v>
      </c>
      <c r="S1204">
        <v>25412000</v>
      </c>
      <c r="T1204" t="s">
        <v>13751</v>
      </c>
      <c r="U1204">
        <v>25412000</v>
      </c>
      <c r="V1204" t="s">
        <v>32</v>
      </c>
      <c r="W1204" t="s">
        <v>3105</v>
      </c>
      <c r="X1204" t="s">
        <v>17216</v>
      </c>
      <c r="Y1204" t="s">
        <v>290</v>
      </c>
    </row>
    <row r="1205" spans="1:25" x14ac:dyDescent="0.25">
      <c r="A1205" t="s">
        <v>3078</v>
      </c>
      <c r="B1205" t="s">
        <v>3079</v>
      </c>
      <c r="C1205" t="s">
        <v>1238</v>
      </c>
      <c r="D1205" t="s">
        <v>500</v>
      </c>
      <c r="E1205" t="s">
        <v>3</v>
      </c>
      <c r="F1205" t="s">
        <v>32</v>
      </c>
      <c r="G1205" t="s">
        <v>4</v>
      </c>
      <c r="H1205" t="s">
        <v>10</v>
      </c>
      <c r="I1205">
        <v>10308</v>
      </c>
      <c r="J1205" t="s">
        <v>12628</v>
      </c>
      <c r="K1205" t="s">
        <v>33</v>
      </c>
      <c r="L1205" t="s">
        <v>47</v>
      </c>
      <c r="M1205" t="s">
        <v>388</v>
      </c>
      <c r="N1205" t="s">
        <v>1238</v>
      </c>
      <c r="O1205" t="s">
        <v>13535</v>
      </c>
      <c r="P1205">
        <v>25711022</v>
      </c>
      <c r="Q1205">
        <v>25711022</v>
      </c>
      <c r="R1205" t="s">
        <v>14726</v>
      </c>
      <c r="S1205">
        <v>25711022</v>
      </c>
      <c r="T1205" t="s">
        <v>13751</v>
      </c>
      <c r="U1205">
        <v>25412000</v>
      </c>
      <c r="V1205" t="s">
        <v>32</v>
      </c>
      <c r="W1205" t="s">
        <v>643</v>
      </c>
      <c r="X1205" t="s">
        <v>17217</v>
      </c>
      <c r="Y1205" t="s">
        <v>1238</v>
      </c>
    </row>
    <row r="1206" spans="1:25" x14ac:dyDescent="0.25">
      <c r="A1206" t="s">
        <v>3308</v>
      </c>
      <c r="B1206" t="s">
        <v>3310</v>
      </c>
      <c r="C1206" t="s">
        <v>3309</v>
      </c>
      <c r="D1206" t="s">
        <v>214</v>
      </c>
      <c r="E1206" t="s">
        <v>10</v>
      </c>
      <c r="F1206" t="s">
        <v>64</v>
      </c>
      <c r="G1206" t="s">
        <v>3</v>
      </c>
      <c r="H1206" t="s">
        <v>5</v>
      </c>
      <c r="I1206">
        <v>30204</v>
      </c>
      <c r="J1206" t="s">
        <v>12784</v>
      </c>
      <c r="K1206" t="s">
        <v>214</v>
      </c>
      <c r="L1206" t="s">
        <v>2848</v>
      </c>
      <c r="M1206" t="s">
        <v>10558</v>
      </c>
      <c r="N1206" t="s">
        <v>3309</v>
      </c>
      <c r="O1206" t="s">
        <v>13535</v>
      </c>
      <c r="P1206">
        <v>25771946</v>
      </c>
      <c r="Q1206">
        <v>25741002</v>
      </c>
      <c r="R1206" t="s">
        <v>14727</v>
      </c>
      <c r="S1206">
        <v>85522578</v>
      </c>
      <c r="T1206" t="s">
        <v>14497</v>
      </c>
      <c r="U1206">
        <v>25750008</v>
      </c>
      <c r="V1206" t="s">
        <v>32</v>
      </c>
      <c r="W1206" t="s">
        <v>1307</v>
      </c>
      <c r="X1206" t="s">
        <v>17218</v>
      </c>
      <c r="Y1206" t="s">
        <v>3309</v>
      </c>
    </row>
    <row r="1207" spans="1:25" x14ac:dyDescent="0.25">
      <c r="A1207" t="s">
        <v>3118</v>
      </c>
      <c r="B1207" t="s">
        <v>3119</v>
      </c>
      <c r="C1207" t="s">
        <v>1783</v>
      </c>
      <c r="D1207" t="s">
        <v>500</v>
      </c>
      <c r="E1207" t="s">
        <v>4</v>
      </c>
      <c r="F1207" t="s">
        <v>32</v>
      </c>
      <c r="G1207" t="s">
        <v>3082</v>
      </c>
      <c r="H1207" t="s">
        <v>2</v>
      </c>
      <c r="I1207">
        <v>12001</v>
      </c>
      <c r="J1207" t="s">
        <v>14335</v>
      </c>
      <c r="K1207" t="s">
        <v>33</v>
      </c>
      <c r="L1207" t="s">
        <v>10787</v>
      </c>
      <c r="M1207" t="s">
        <v>966</v>
      </c>
      <c r="N1207" t="s">
        <v>1783</v>
      </c>
      <c r="O1207" t="s">
        <v>13535</v>
      </c>
      <c r="P1207">
        <v>25466152</v>
      </c>
      <c r="Q1207">
        <v>25466152</v>
      </c>
      <c r="R1207" t="s">
        <v>9243</v>
      </c>
      <c r="S1207">
        <v>25466152</v>
      </c>
      <c r="T1207" t="s">
        <v>14483</v>
      </c>
      <c r="U1207">
        <v>25467360</v>
      </c>
      <c r="V1207" t="s">
        <v>32</v>
      </c>
      <c r="W1207" t="s">
        <v>3117</v>
      </c>
      <c r="X1207" t="s">
        <v>17219</v>
      </c>
      <c r="Y1207" t="s">
        <v>1783</v>
      </c>
    </row>
    <row r="1208" spans="1:25" x14ac:dyDescent="0.25">
      <c r="A1208" t="s">
        <v>3274</v>
      </c>
      <c r="B1208" t="s">
        <v>3275</v>
      </c>
      <c r="C1208" t="s">
        <v>1490</v>
      </c>
      <c r="D1208" t="s">
        <v>214</v>
      </c>
      <c r="E1208" t="s">
        <v>5</v>
      </c>
      <c r="F1208" t="s">
        <v>64</v>
      </c>
      <c r="G1208" t="s">
        <v>7</v>
      </c>
      <c r="H1208" t="s">
        <v>2</v>
      </c>
      <c r="I1208">
        <v>30601</v>
      </c>
      <c r="J1208" t="s">
        <v>11422</v>
      </c>
      <c r="K1208" t="s">
        <v>214</v>
      </c>
      <c r="L1208" t="s">
        <v>12907</v>
      </c>
      <c r="M1208" t="s">
        <v>10554</v>
      </c>
      <c r="N1208" t="s">
        <v>1490</v>
      </c>
      <c r="O1208" t="s">
        <v>13535</v>
      </c>
      <c r="P1208">
        <v>25344526</v>
      </c>
      <c r="Q1208">
        <v>25344526</v>
      </c>
      <c r="R1208" t="s">
        <v>15605</v>
      </c>
      <c r="S1208">
        <v>25344586</v>
      </c>
      <c r="T1208" t="s">
        <v>14494</v>
      </c>
      <c r="U1208">
        <v>25515483</v>
      </c>
      <c r="V1208" t="s">
        <v>32</v>
      </c>
      <c r="W1208" t="s">
        <v>3273</v>
      </c>
      <c r="X1208" t="s">
        <v>17220</v>
      </c>
      <c r="Y1208" t="s">
        <v>1490</v>
      </c>
    </row>
    <row r="1209" spans="1:25" x14ac:dyDescent="0.25">
      <c r="A1209" t="s">
        <v>3329</v>
      </c>
      <c r="B1209" t="s">
        <v>3331</v>
      </c>
      <c r="C1209" t="s">
        <v>3330</v>
      </c>
      <c r="D1209" t="s">
        <v>214</v>
      </c>
      <c r="E1209" t="s">
        <v>10</v>
      </c>
      <c r="F1209" t="s">
        <v>64</v>
      </c>
      <c r="G1209" t="s">
        <v>3</v>
      </c>
      <c r="H1209" t="s">
        <v>2</v>
      </c>
      <c r="I1209">
        <v>30201</v>
      </c>
      <c r="J1209" t="s">
        <v>12612</v>
      </c>
      <c r="K1209" t="s">
        <v>214</v>
      </c>
      <c r="L1209" t="s">
        <v>2848</v>
      </c>
      <c r="M1209" t="s">
        <v>2848</v>
      </c>
      <c r="N1209" t="s">
        <v>2453</v>
      </c>
      <c r="O1209" t="s">
        <v>13535</v>
      </c>
      <c r="P1209">
        <v>25749076</v>
      </c>
      <c r="Q1209">
        <v>25742104</v>
      </c>
      <c r="R1209" t="s">
        <v>12324</v>
      </c>
      <c r="S1209">
        <v>25749076</v>
      </c>
      <c r="T1209" t="s">
        <v>14497</v>
      </c>
      <c r="U1209">
        <v>25750008</v>
      </c>
      <c r="V1209" t="s">
        <v>32</v>
      </c>
      <c r="W1209" t="s">
        <v>3244</v>
      </c>
      <c r="X1209" t="s">
        <v>17221</v>
      </c>
      <c r="Y1209" t="s">
        <v>3330</v>
      </c>
    </row>
    <row r="1210" spans="1:25" x14ac:dyDescent="0.25">
      <c r="A1210" t="s">
        <v>7626</v>
      </c>
      <c r="B1210" t="s">
        <v>3364</v>
      </c>
      <c r="C1210" t="s">
        <v>7627</v>
      </c>
      <c r="D1210" t="s">
        <v>214</v>
      </c>
      <c r="E1210" t="s">
        <v>10</v>
      </c>
      <c r="F1210" t="s">
        <v>64</v>
      </c>
      <c r="G1210" t="s">
        <v>3</v>
      </c>
      <c r="H1210" t="s">
        <v>4</v>
      </c>
      <c r="I1210">
        <v>30203</v>
      </c>
      <c r="J1210" t="s">
        <v>12760</v>
      </c>
      <c r="K1210" t="s">
        <v>214</v>
      </c>
      <c r="L1210" t="s">
        <v>2848</v>
      </c>
      <c r="M1210" t="s">
        <v>3346</v>
      </c>
      <c r="N1210" t="s">
        <v>10807</v>
      </c>
      <c r="O1210" t="s">
        <v>13535</v>
      </c>
      <c r="P1210">
        <v>25331676</v>
      </c>
      <c r="Q1210" t="s">
        <v>15386</v>
      </c>
      <c r="R1210" t="s">
        <v>15606</v>
      </c>
      <c r="S1210">
        <v>83944044</v>
      </c>
      <c r="T1210" t="s">
        <v>14497</v>
      </c>
      <c r="U1210">
        <v>25750008</v>
      </c>
      <c r="V1210" t="s">
        <v>32</v>
      </c>
      <c r="W1210" t="s">
        <v>1958</v>
      </c>
      <c r="X1210" t="s">
        <v>17222</v>
      </c>
      <c r="Y1210" t="s">
        <v>7627</v>
      </c>
    </row>
    <row r="1211" spans="1:25" x14ac:dyDescent="0.25">
      <c r="A1211" t="s">
        <v>2437</v>
      </c>
      <c r="B1211" t="s">
        <v>2439</v>
      </c>
      <c r="C1211" t="s">
        <v>2438</v>
      </c>
      <c r="D1211" t="s">
        <v>182</v>
      </c>
      <c r="E1211" t="s">
        <v>2</v>
      </c>
      <c r="F1211" t="s">
        <v>35</v>
      </c>
      <c r="G1211" t="s">
        <v>2</v>
      </c>
      <c r="H1211" t="s">
        <v>198</v>
      </c>
      <c r="I1211">
        <v>20114</v>
      </c>
      <c r="J1211" t="s">
        <v>12749</v>
      </c>
      <c r="K1211" t="s">
        <v>79</v>
      </c>
      <c r="L1211" t="s">
        <v>79</v>
      </c>
      <c r="M1211" t="s">
        <v>182</v>
      </c>
      <c r="N1211" t="s">
        <v>2438</v>
      </c>
      <c r="O1211" t="s">
        <v>13535</v>
      </c>
      <c r="P1211">
        <v>24760356</v>
      </c>
      <c r="Q1211">
        <v>24760356</v>
      </c>
      <c r="R1211" t="s">
        <v>13039</v>
      </c>
      <c r="S1211">
        <v>24760356</v>
      </c>
      <c r="T1211" t="s">
        <v>14471</v>
      </c>
      <c r="U1211">
        <v>27611126</v>
      </c>
      <c r="V1211" t="s">
        <v>32</v>
      </c>
      <c r="W1211" t="s">
        <v>790</v>
      </c>
      <c r="X1211" t="s">
        <v>17223</v>
      </c>
      <c r="Y1211" t="s">
        <v>2438</v>
      </c>
    </row>
    <row r="1212" spans="1:25" x14ac:dyDescent="0.25">
      <c r="A1212" t="s">
        <v>2444</v>
      </c>
      <c r="B1212" t="s">
        <v>2446</v>
      </c>
      <c r="C1212" t="s">
        <v>2445</v>
      </c>
      <c r="D1212" t="s">
        <v>197</v>
      </c>
      <c r="E1212" t="s">
        <v>2</v>
      </c>
      <c r="F1212" t="s">
        <v>35</v>
      </c>
      <c r="G1212" t="s">
        <v>820</v>
      </c>
      <c r="H1212" t="s">
        <v>2</v>
      </c>
      <c r="I1212">
        <v>21601</v>
      </c>
      <c r="J1212" t="s">
        <v>12794</v>
      </c>
      <c r="K1212" t="s">
        <v>79</v>
      </c>
      <c r="L1212" t="s">
        <v>2445</v>
      </c>
      <c r="M1212" t="s">
        <v>2445</v>
      </c>
      <c r="N1212" t="s">
        <v>2445</v>
      </c>
      <c r="O1212" t="s">
        <v>13535</v>
      </c>
      <c r="P1212">
        <v>24655244</v>
      </c>
      <c r="Q1212">
        <v>24655022</v>
      </c>
      <c r="R1212" t="s">
        <v>11793</v>
      </c>
      <c r="S1212">
        <v>24655244</v>
      </c>
      <c r="T1212" t="s">
        <v>15436</v>
      </c>
      <c r="U1212">
        <v>24722182</v>
      </c>
      <c r="V1212" t="s">
        <v>32</v>
      </c>
      <c r="W1212" t="s">
        <v>2339</v>
      </c>
      <c r="X1212" t="s">
        <v>17224</v>
      </c>
      <c r="Y1212" t="s">
        <v>2445</v>
      </c>
    </row>
    <row r="1213" spans="1:25" x14ac:dyDescent="0.25">
      <c r="A1213" t="s">
        <v>2447</v>
      </c>
      <c r="B1213" t="s">
        <v>2449</v>
      </c>
      <c r="C1213" t="s">
        <v>2448</v>
      </c>
      <c r="D1213" t="s">
        <v>197</v>
      </c>
      <c r="E1213" t="s">
        <v>2</v>
      </c>
      <c r="F1213" t="s">
        <v>35</v>
      </c>
      <c r="G1213" t="s">
        <v>12</v>
      </c>
      <c r="H1213" t="s">
        <v>6</v>
      </c>
      <c r="I1213">
        <v>21005</v>
      </c>
      <c r="J1213" t="s">
        <v>11523</v>
      </c>
      <c r="K1213" t="s">
        <v>79</v>
      </c>
      <c r="L1213" t="s">
        <v>197</v>
      </c>
      <c r="M1213" t="s">
        <v>2433</v>
      </c>
      <c r="N1213" t="s">
        <v>2448</v>
      </c>
      <c r="O1213" t="s">
        <v>13535</v>
      </c>
      <c r="P1213">
        <v>24722954</v>
      </c>
      <c r="Q1213">
        <v>24722954</v>
      </c>
      <c r="R1213" t="s">
        <v>13865</v>
      </c>
      <c r="S1213">
        <v>83383259</v>
      </c>
      <c r="T1213" t="s">
        <v>15436</v>
      </c>
      <c r="U1213">
        <v>24722182</v>
      </c>
      <c r="V1213" t="s">
        <v>32</v>
      </c>
      <c r="W1213" t="s">
        <v>2369</v>
      </c>
      <c r="X1213" t="s">
        <v>17225</v>
      </c>
      <c r="Y1213" t="s">
        <v>2448</v>
      </c>
    </row>
    <row r="1214" spans="1:25" x14ac:dyDescent="0.25">
      <c r="A1214" t="s">
        <v>3402</v>
      </c>
      <c r="B1214" t="s">
        <v>3404</v>
      </c>
      <c r="C1214" t="s">
        <v>3403</v>
      </c>
      <c r="D1214" t="s">
        <v>3398</v>
      </c>
      <c r="E1214" t="s">
        <v>2</v>
      </c>
      <c r="F1214" t="s">
        <v>64</v>
      </c>
      <c r="G1214" t="s">
        <v>5</v>
      </c>
      <c r="H1214" t="s">
        <v>2</v>
      </c>
      <c r="I1214">
        <v>30401</v>
      </c>
      <c r="J1214" t="s">
        <v>12630</v>
      </c>
      <c r="K1214" t="s">
        <v>214</v>
      </c>
      <c r="L1214" t="s">
        <v>12913</v>
      </c>
      <c r="M1214" t="s">
        <v>10564</v>
      </c>
      <c r="N1214" t="s">
        <v>828</v>
      </c>
      <c r="O1214" t="s">
        <v>13535</v>
      </c>
      <c r="P1214">
        <v>25322603</v>
      </c>
      <c r="Q1214" t="s">
        <v>15386</v>
      </c>
      <c r="R1214" t="s">
        <v>10808</v>
      </c>
      <c r="S1214">
        <v>88705561</v>
      </c>
      <c r="T1214" t="s">
        <v>3434</v>
      </c>
      <c r="U1214">
        <v>70108916</v>
      </c>
      <c r="V1214" t="s">
        <v>32</v>
      </c>
      <c r="W1214" t="s">
        <v>3368</v>
      </c>
      <c r="X1214" t="s">
        <v>17226</v>
      </c>
      <c r="Y1214" t="s">
        <v>3403</v>
      </c>
    </row>
    <row r="1215" spans="1:25" x14ac:dyDescent="0.25">
      <c r="A1215" t="s">
        <v>5883</v>
      </c>
      <c r="B1215" t="s">
        <v>3494</v>
      </c>
      <c r="C1215" t="s">
        <v>828</v>
      </c>
      <c r="D1215" t="s">
        <v>3398</v>
      </c>
      <c r="E1215" t="s">
        <v>10</v>
      </c>
      <c r="F1215" t="s">
        <v>64</v>
      </c>
      <c r="G1215" t="s">
        <v>6</v>
      </c>
      <c r="H1215" t="s">
        <v>15</v>
      </c>
      <c r="I1215">
        <v>30511</v>
      </c>
      <c r="J1215" t="s">
        <v>11583</v>
      </c>
      <c r="K1215" t="s">
        <v>214</v>
      </c>
      <c r="L1215" t="s">
        <v>3398</v>
      </c>
      <c r="M1215" t="s">
        <v>10566</v>
      </c>
      <c r="N1215" t="s">
        <v>828</v>
      </c>
      <c r="O1215" t="s">
        <v>13535</v>
      </c>
      <c r="P1215">
        <v>25569549</v>
      </c>
      <c r="Q1215">
        <v>25564995</v>
      </c>
      <c r="R1215" t="s">
        <v>10735</v>
      </c>
      <c r="S1215">
        <v>25569549</v>
      </c>
      <c r="T1215" t="s">
        <v>14188</v>
      </c>
      <c r="U1215" t="s">
        <v>15456</v>
      </c>
      <c r="V1215" t="s">
        <v>32</v>
      </c>
      <c r="W1215" t="s">
        <v>6894</v>
      </c>
      <c r="X1215" t="s">
        <v>17227</v>
      </c>
      <c r="Y1215" t="s">
        <v>828</v>
      </c>
    </row>
    <row r="1216" spans="1:25" x14ac:dyDescent="0.25">
      <c r="A1216" t="s">
        <v>3528</v>
      </c>
      <c r="B1216" t="s">
        <v>3497</v>
      </c>
      <c r="C1216" t="s">
        <v>207</v>
      </c>
      <c r="D1216" t="s">
        <v>3398</v>
      </c>
      <c r="E1216" t="s">
        <v>5</v>
      </c>
      <c r="F1216" t="s">
        <v>64</v>
      </c>
      <c r="G1216" t="s">
        <v>6</v>
      </c>
      <c r="H1216" t="s">
        <v>5</v>
      </c>
      <c r="I1216">
        <v>30504</v>
      </c>
      <c r="J1216" t="s">
        <v>11556</v>
      </c>
      <c r="K1216" t="s">
        <v>214</v>
      </c>
      <c r="L1216" t="s">
        <v>3398</v>
      </c>
      <c r="M1216" t="s">
        <v>207</v>
      </c>
      <c r="N1216" t="s">
        <v>207</v>
      </c>
      <c r="O1216" t="s">
        <v>13535</v>
      </c>
      <c r="P1216">
        <v>25388601</v>
      </c>
      <c r="Q1216">
        <v>85843128</v>
      </c>
      <c r="R1216" t="s">
        <v>6439</v>
      </c>
      <c r="S1216">
        <v>25388601</v>
      </c>
      <c r="T1216" t="s">
        <v>14507</v>
      </c>
      <c r="U1216">
        <v>25570767</v>
      </c>
      <c r="V1216" t="s">
        <v>32</v>
      </c>
      <c r="W1216" t="s">
        <v>2113</v>
      </c>
      <c r="X1216" t="s">
        <v>17228</v>
      </c>
      <c r="Y1216" t="s">
        <v>207</v>
      </c>
    </row>
    <row r="1217" spans="1:25" x14ac:dyDescent="0.25">
      <c r="A1217" t="s">
        <v>3523</v>
      </c>
      <c r="B1217" t="s">
        <v>3498</v>
      </c>
      <c r="C1217" t="s">
        <v>3479</v>
      </c>
      <c r="D1217" t="s">
        <v>3398</v>
      </c>
      <c r="E1217" t="s">
        <v>10</v>
      </c>
      <c r="F1217" t="s">
        <v>64</v>
      </c>
      <c r="G1217" t="s">
        <v>6</v>
      </c>
      <c r="H1217" t="s">
        <v>4</v>
      </c>
      <c r="I1217">
        <v>30503</v>
      </c>
      <c r="J1217" t="s">
        <v>11500</v>
      </c>
      <c r="K1217" t="s">
        <v>214</v>
      </c>
      <c r="L1217" t="s">
        <v>3398</v>
      </c>
      <c r="M1217" t="s">
        <v>3479</v>
      </c>
      <c r="N1217" t="s">
        <v>3479</v>
      </c>
      <c r="O1217" t="s">
        <v>13535</v>
      </c>
      <c r="P1217">
        <v>25590384</v>
      </c>
      <c r="Q1217" t="s">
        <v>15386</v>
      </c>
      <c r="R1217" t="s">
        <v>13866</v>
      </c>
      <c r="S1217">
        <v>83157865</v>
      </c>
      <c r="T1217" t="s">
        <v>14188</v>
      </c>
      <c r="U1217">
        <v>25567876</v>
      </c>
      <c r="V1217" t="s">
        <v>32</v>
      </c>
      <c r="W1217" t="s">
        <v>3522</v>
      </c>
      <c r="X1217" t="s">
        <v>17229</v>
      </c>
      <c r="Y1217" t="s">
        <v>3479</v>
      </c>
    </row>
    <row r="1218" spans="1:25" x14ac:dyDescent="0.25">
      <c r="A1218" t="s">
        <v>4887</v>
      </c>
      <c r="B1218" t="s">
        <v>3501</v>
      </c>
      <c r="C1218" t="s">
        <v>4888</v>
      </c>
      <c r="D1218" t="s">
        <v>3398</v>
      </c>
      <c r="E1218" t="s">
        <v>10</v>
      </c>
      <c r="F1218" t="s">
        <v>64</v>
      </c>
      <c r="G1218" t="s">
        <v>6</v>
      </c>
      <c r="H1218" t="s">
        <v>6</v>
      </c>
      <c r="I1218">
        <v>30505</v>
      </c>
      <c r="J1218" t="s">
        <v>11577</v>
      </c>
      <c r="K1218" t="s">
        <v>214</v>
      </c>
      <c r="L1218" t="s">
        <v>3398</v>
      </c>
      <c r="M1218" t="s">
        <v>496</v>
      </c>
      <c r="N1218" t="s">
        <v>4888</v>
      </c>
      <c r="O1218" t="s">
        <v>13535</v>
      </c>
      <c r="P1218">
        <v>25590285</v>
      </c>
      <c r="Q1218" t="s">
        <v>15386</v>
      </c>
      <c r="R1218" t="s">
        <v>11829</v>
      </c>
      <c r="S1218">
        <v>89719084</v>
      </c>
      <c r="T1218" t="s">
        <v>14188</v>
      </c>
      <c r="U1218" t="s">
        <v>15456</v>
      </c>
      <c r="V1218" t="s">
        <v>32</v>
      </c>
      <c r="W1218" t="s">
        <v>4886</v>
      </c>
      <c r="X1218" t="s">
        <v>17230</v>
      </c>
      <c r="Y1218" t="s">
        <v>4888</v>
      </c>
    </row>
    <row r="1219" spans="1:25" x14ac:dyDescent="0.25">
      <c r="A1219" t="s">
        <v>524</v>
      </c>
      <c r="B1219" t="s">
        <v>526</v>
      </c>
      <c r="C1219" t="s">
        <v>525</v>
      </c>
      <c r="D1219" t="s">
        <v>47</v>
      </c>
      <c r="E1219" t="s">
        <v>4</v>
      </c>
      <c r="F1219" t="s">
        <v>32</v>
      </c>
      <c r="G1219" t="s">
        <v>7</v>
      </c>
      <c r="H1219" t="s">
        <v>3</v>
      </c>
      <c r="I1219">
        <v>10602</v>
      </c>
      <c r="J1219" t="s">
        <v>12649</v>
      </c>
      <c r="K1219" t="s">
        <v>33</v>
      </c>
      <c r="L1219" t="s">
        <v>454</v>
      </c>
      <c r="M1219" t="s">
        <v>10636</v>
      </c>
      <c r="N1219" t="s">
        <v>525</v>
      </c>
      <c r="O1219" t="s">
        <v>13535</v>
      </c>
      <c r="P1219">
        <v>22302937</v>
      </c>
      <c r="Q1219">
        <v>22302937</v>
      </c>
      <c r="R1219" t="s">
        <v>15607</v>
      </c>
      <c r="S1219">
        <v>84258471</v>
      </c>
      <c r="T1219" t="s">
        <v>13725</v>
      </c>
      <c r="U1219">
        <v>22301358</v>
      </c>
      <c r="V1219" t="s">
        <v>32</v>
      </c>
      <c r="W1219" t="s">
        <v>503</v>
      </c>
      <c r="X1219" t="s">
        <v>17231</v>
      </c>
      <c r="Y1219" t="s">
        <v>525</v>
      </c>
    </row>
    <row r="1220" spans="1:25" x14ac:dyDescent="0.25">
      <c r="A1220" t="s">
        <v>2559</v>
      </c>
      <c r="B1220" t="s">
        <v>2560</v>
      </c>
      <c r="C1220" t="s">
        <v>1317</v>
      </c>
      <c r="D1220" t="s">
        <v>197</v>
      </c>
      <c r="E1220" t="s">
        <v>198</v>
      </c>
      <c r="F1220" t="s">
        <v>35</v>
      </c>
      <c r="G1220" t="s">
        <v>12</v>
      </c>
      <c r="H1220" t="s">
        <v>2</v>
      </c>
      <c r="I1220">
        <v>21001</v>
      </c>
      <c r="J1220" t="s">
        <v>11434</v>
      </c>
      <c r="K1220" t="s">
        <v>79</v>
      </c>
      <c r="L1220" t="s">
        <v>197</v>
      </c>
      <c r="M1220" t="s">
        <v>11356</v>
      </c>
      <c r="N1220" t="s">
        <v>1317</v>
      </c>
      <c r="O1220" t="s">
        <v>13535</v>
      </c>
      <c r="P1220">
        <v>24605236</v>
      </c>
      <c r="Q1220" t="s">
        <v>15386</v>
      </c>
      <c r="R1220" t="s">
        <v>14728</v>
      </c>
      <c r="S1220">
        <v>87409191</v>
      </c>
      <c r="T1220" t="s">
        <v>14474</v>
      </c>
      <c r="U1220">
        <v>24601646</v>
      </c>
      <c r="V1220" t="s">
        <v>32</v>
      </c>
      <c r="W1220" t="s">
        <v>822</v>
      </c>
      <c r="X1220" t="s">
        <v>17232</v>
      </c>
      <c r="Y1220" t="s">
        <v>1317</v>
      </c>
    </row>
    <row r="1221" spans="1:25" x14ac:dyDescent="0.25">
      <c r="A1221" t="s">
        <v>2710</v>
      </c>
      <c r="B1221" t="s">
        <v>2712</v>
      </c>
      <c r="C1221" t="s">
        <v>2711</v>
      </c>
      <c r="D1221" t="s">
        <v>197</v>
      </c>
      <c r="E1221" t="s">
        <v>7</v>
      </c>
      <c r="F1221" t="s">
        <v>35</v>
      </c>
      <c r="G1221" t="s">
        <v>12</v>
      </c>
      <c r="H1221" t="s">
        <v>8</v>
      </c>
      <c r="I1221">
        <v>21007</v>
      </c>
      <c r="J1221" t="s">
        <v>14347</v>
      </c>
      <c r="K1221" t="s">
        <v>79</v>
      </c>
      <c r="L1221" t="s">
        <v>197</v>
      </c>
      <c r="M1221" t="s">
        <v>10579</v>
      </c>
      <c r="N1221" t="s">
        <v>2711</v>
      </c>
      <c r="O1221" t="s">
        <v>13535</v>
      </c>
      <c r="P1221">
        <v>22005034</v>
      </c>
      <c r="Q1221">
        <v>22005034</v>
      </c>
      <c r="R1221" t="s">
        <v>12295</v>
      </c>
      <c r="S1221">
        <v>22005034</v>
      </c>
      <c r="T1221" t="s">
        <v>14022</v>
      </c>
      <c r="U1221">
        <v>24799162</v>
      </c>
      <c r="V1221" t="s">
        <v>32</v>
      </c>
      <c r="W1221" t="s">
        <v>2709</v>
      </c>
      <c r="X1221" t="s">
        <v>17233</v>
      </c>
      <c r="Y1221" t="s">
        <v>2711</v>
      </c>
    </row>
    <row r="1222" spans="1:25" x14ac:dyDescent="0.25">
      <c r="A1222" t="s">
        <v>2769</v>
      </c>
      <c r="B1222" t="s">
        <v>2770</v>
      </c>
      <c r="C1222" t="s">
        <v>1490</v>
      </c>
      <c r="D1222" t="s">
        <v>197</v>
      </c>
      <c r="E1222" t="s">
        <v>8</v>
      </c>
      <c r="F1222" t="s">
        <v>35</v>
      </c>
      <c r="G1222" t="s">
        <v>12</v>
      </c>
      <c r="H1222" t="s">
        <v>17</v>
      </c>
      <c r="I1222">
        <v>21013</v>
      </c>
      <c r="J1222" t="s">
        <v>11531</v>
      </c>
      <c r="K1222" t="s">
        <v>79</v>
      </c>
      <c r="L1222" t="s">
        <v>197</v>
      </c>
      <c r="M1222" t="s">
        <v>238</v>
      </c>
      <c r="N1222" t="s">
        <v>1490</v>
      </c>
      <c r="O1222" t="s">
        <v>13535</v>
      </c>
      <c r="P1222">
        <v>24699547</v>
      </c>
      <c r="Q1222">
        <v>24699547</v>
      </c>
      <c r="R1222" t="s">
        <v>12292</v>
      </c>
      <c r="S1222">
        <v>86821820</v>
      </c>
      <c r="T1222" t="s">
        <v>14479</v>
      </c>
      <c r="U1222">
        <v>24699197</v>
      </c>
      <c r="V1222" t="s">
        <v>32</v>
      </c>
      <c r="W1222" t="s">
        <v>2419</v>
      </c>
      <c r="X1222" t="s">
        <v>17234</v>
      </c>
      <c r="Y1222" t="s">
        <v>1490</v>
      </c>
    </row>
    <row r="1223" spans="1:25" x14ac:dyDescent="0.25">
      <c r="A1223" t="s">
        <v>3039</v>
      </c>
      <c r="B1223" t="s">
        <v>3040</v>
      </c>
      <c r="C1223" t="s">
        <v>292</v>
      </c>
      <c r="D1223" t="s">
        <v>197</v>
      </c>
      <c r="E1223" t="s">
        <v>15</v>
      </c>
      <c r="F1223" t="s">
        <v>35</v>
      </c>
      <c r="G1223" t="s">
        <v>12</v>
      </c>
      <c r="H1223" t="s">
        <v>16</v>
      </c>
      <c r="I1223">
        <v>21012</v>
      </c>
      <c r="J1223" t="s">
        <v>11530</v>
      </c>
      <c r="K1223" t="s">
        <v>79</v>
      </c>
      <c r="L1223" t="s">
        <v>197</v>
      </c>
      <c r="M1223" t="s">
        <v>292</v>
      </c>
      <c r="N1223" t="s">
        <v>292</v>
      </c>
      <c r="O1223" t="s">
        <v>13535</v>
      </c>
      <c r="P1223">
        <v>22005349</v>
      </c>
      <c r="Q1223" t="s">
        <v>15386</v>
      </c>
      <c r="R1223" t="s">
        <v>13867</v>
      </c>
      <c r="S1223">
        <v>83319595</v>
      </c>
      <c r="T1223" t="s">
        <v>14662</v>
      </c>
      <c r="U1223">
        <v>24780158</v>
      </c>
      <c r="V1223" t="s">
        <v>32</v>
      </c>
      <c r="W1223" t="s">
        <v>2402</v>
      </c>
      <c r="X1223" t="s">
        <v>17235</v>
      </c>
      <c r="Y1223" t="s">
        <v>292</v>
      </c>
    </row>
    <row r="1224" spans="1:25" x14ac:dyDescent="0.25">
      <c r="A1224" t="s">
        <v>3017</v>
      </c>
      <c r="B1224" t="s">
        <v>3020</v>
      </c>
      <c r="C1224" t="s">
        <v>3018</v>
      </c>
      <c r="D1224" t="s">
        <v>197</v>
      </c>
      <c r="E1224" t="s">
        <v>15</v>
      </c>
      <c r="F1224" t="s">
        <v>35</v>
      </c>
      <c r="G1224" t="s">
        <v>12</v>
      </c>
      <c r="H1224" t="s">
        <v>12</v>
      </c>
      <c r="I1224">
        <v>21010</v>
      </c>
      <c r="J1224" t="s">
        <v>11528</v>
      </c>
      <c r="K1224" t="s">
        <v>79</v>
      </c>
      <c r="L1224" t="s">
        <v>197</v>
      </c>
      <c r="M1224" t="s">
        <v>3019</v>
      </c>
      <c r="N1224" t="s">
        <v>3019</v>
      </c>
      <c r="O1224" t="s">
        <v>13535</v>
      </c>
      <c r="P1224">
        <v>24788067</v>
      </c>
      <c r="Q1224">
        <v>24788067</v>
      </c>
      <c r="R1224" t="s">
        <v>14729</v>
      </c>
      <c r="S1224">
        <v>24788067</v>
      </c>
      <c r="T1224" t="s">
        <v>14662</v>
      </c>
      <c r="U1224">
        <v>24780158</v>
      </c>
      <c r="V1224" t="s">
        <v>32</v>
      </c>
      <c r="W1224" t="s">
        <v>2165</v>
      </c>
      <c r="X1224" t="s">
        <v>17236</v>
      </c>
      <c r="Y1224" t="s">
        <v>3018</v>
      </c>
    </row>
    <row r="1225" spans="1:25" x14ac:dyDescent="0.25">
      <c r="A1225" t="s">
        <v>6540</v>
      </c>
      <c r="B1225" t="s">
        <v>6541</v>
      </c>
      <c r="C1225" t="s">
        <v>6542</v>
      </c>
      <c r="D1225" t="s">
        <v>47</v>
      </c>
      <c r="E1225" t="s">
        <v>7</v>
      </c>
      <c r="F1225" t="s">
        <v>32</v>
      </c>
      <c r="G1225" t="s">
        <v>16</v>
      </c>
      <c r="H1225" t="s">
        <v>5</v>
      </c>
      <c r="I1225">
        <v>11204</v>
      </c>
      <c r="J1225" t="s">
        <v>12698</v>
      </c>
      <c r="K1225" t="s">
        <v>33</v>
      </c>
      <c r="L1225" t="s">
        <v>12867</v>
      </c>
      <c r="M1225" t="s">
        <v>674</v>
      </c>
      <c r="N1225" t="s">
        <v>6542</v>
      </c>
      <c r="O1225" t="s">
        <v>13535</v>
      </c>
      <c r="P1225">
        <v>24160710</v>
      </c>
      <c r="Q1225">
        <v>24160710</v>
      </c>
      <c r="R1225" t="s">
        <v>14730</v>
      </c>
      <c r="S1225">
        <v>89258830</v>
      </c>
      <c r="T1225" t="s">
        <v>7708</v>
      </c>
      <c r="U1225">
        <v>24104951</v>
      </c>
      <c r="V1225" t="s">
        <v>32</v>
      </c>
      <c r="W1225" t="s">
        <v>6452</v>
      </c>
      <c r="X1225" t="s">
        <v>17237</v>
      </c>
      <c r="Y1225" t="s">
        <v>6542</v>
      </c>
    </row>
    <row r="1226" spans="1:25" x14ac:dyDescent="0.25">
      <c r="A1226" t="s">
        <v>682</v>
      </c>
      <c r="B1226" t="s">
        <v>684</v>
      </c>
      <c r="C1226" t="s">
        <v>683</v>
      </c>
      <c r="D1226" t="s">
        <v>47</v>
      </c>
      <c r="E1226" t="s">
        <v>7</v>
      </c>
      <c r="F1226" t="s">
        <v>32</v>
      </c>
      <c r="G1226" t="s">
        <v>16</v>
      </c>
      <c r="H1226" t="s">
        <v>5</v>
      </c>
      <c r="I1226">
        <v>11204</v>
      </c>
      <c r="J1226" t="s">
        <v>12698</v>
      </c>
      <c r="K1226" t="s">
        <v>33</v>
      </c>
      <c r="L1226" t="s">
        <v>12867</v>
      </c>
      <c r="M1226" t="s">
        <v>674</v>
      </c>
      <c r="N1226" t="s">
        <v>683</v>
      </c>
      <c r="O1226" t="s">
        <v>13535</v>
      </c>
      <c r="P1226">
        <v>24103920</v>
      </c>
      <c r="Q1226" t="s">
        <v>15386</v>
      </c>
      <c r="R1226" t="s">
        <v>9876</v>
      </c>
      <c r="S1226">
        <v>88160317</v>
      </c>
      <c r="T1226" t="s">
        <v>7708</v>
      </c>
      <c r="U1226">
        <v>24104951</v>
      </c>
      <c r="V1226" t="s">
        <v>32</v>
      </c>
      <c r="W1226" t="s">
        <v>6453</v>
      </c>
      <c r="X1226" t="s">
        <v>17238</v>
      </c>
      <c r="Y1226" t="s">
        <v>683</v>
      </c>
    </row>
    <row r="1227" spans="1:25" x14ac:dyDescent="0.25">
      <c r="A1227" t="s">
        <v>992</v>
      </c>
      <c r="B1227" t="s">
        <v>993</v>
      </c>
      <c r="C1227" t="s">
        <v>966</v>
      </c>
      <c r="D1227" t="s">
        <v>311</v>
      </c>
      <c r="E1227" t="s">
        <v>7</v>
      </c>
      <c r="F1227" t="s">
        <v>32</v>
      </c>
      <c r="G1227" t="s">
        <v>820</v>
      </c>
      <c r="H1227" t="s">
        <v>2</v>
      </c>
      <c r="I1227">
        <v>11601</v>
      </c>
      <c r="J1227" t="s">
        <v>12716</v>
      </c>
      <c r="K1227" t="s">
        <v>33</v>
      </c>
      <c r="L1227" t="s">
        <v>12992</v>
      </c>
      <c r="M1227" t="s">
        <v>966</v>
      </c>
      <c r="N1227" t="s">
        <v>966</v>
      </c>
      <c r="O1227" t="s">
        <v>13535</v>
      </c>
      <c r="P1227">
        <v>24190264</v>
      </c>
      <c r="Q1227" t="s">
        <v>15386</v>
      </c>
      <c r="R1227" t="s">
        <v>10968</v>
      </c>
      <c r="S1227">
        <v>24190264</v>
      </c>
      <c r="T1227" t="s">
        <v>14621</v>
      </c>
      <c r="U1227">
        <v>24190180</v>
      </c>
      <c r="V1227" t="s">
        <v>32</v>
      </c>
      <c r="W1227" t="s">
        <v>148</v>
      </c>
      <c r="X1227" t="s">
        <v>17239</v>
      </c>
      <c r="Y1227" t="s">
        <v>966</v>
      </c>
    </row>
    <row r="1228" spans="1:25" x14ac:dyDescent="0.25">
      <c r="A1228" t="s">
        <v>5923</v>
      </c>
      <c r="B1228" t="s">
        <v>3511</v>
      </c>
      <c r="C1228" t="s">
        <v>1186</v>
      </c>
      <c r="D1228" t="s">
        <v>47</v>
      </c>
      <c r="E1228" t="s">
        <v>4</v>
      </c>
      <c r="F1228" t="s">
        <v>32</v>
      </c>
      <c r="G1228" t="s">
        <v>7</v>
      </c>
      <c r="H1228" t="s">
        <v>4</v>
      </c>
      <c r="I1228">
        <v>10603</v>
      </c>
      <c r="J1228" t="s">
        <v>12651</v>
      </c>
      <c r="K1228" t="s">
        <v>33</v>
      </c>
      <c r="L1228" t="s">
        <v>454</v>
      </c>
      <c r="M1228" t="s">
        <v>10475</v>
      </c>
      <c r="N1228" t="s">
        <v>1186</v>
      </c>
      <c r="O1228" t="s">
        <v>13535</v>
      </c>
      <c r="P1228">
        <v>24107172</v>
      </c>
      <c r="Q1228" t="s">
        <v>15386</v>
      </c>
      <c r="R1228" t="s">
        <v>13868</v>
      </c>
      <c r="S1228">
        <v>87021880</v>
      </c>
      <c r="T1228" t="s">
        <v>13725</v>
      </c>
      <c r="U1228">
        <v>22301358</v>
      </c>
      <c r="V1228" t="s">
        <v>32</v>
      </c>
      <c r="W1228" t="s">
        <v>6895</v>
      </c>
      <c r="X1228" t="s">
        <v>17240</v>
      </c>
      <c r="Y1228" t="s">
        <v>1186</v>
      </c>
    </row>
    <row r="1229" spans="1:25" x14ac:dyDescent="0.25">
      <c r="A1229" t="s">
        <v>514</v>
      </c>
      <c r="B1229" t="s">
        <v>516</v>
      </c>
      <c r="C1229" t="s">
        <v>515</v>
      </c>
      <c r="D1229" t="s">
        <v>47</v>
      </c>
      <c r="E1229" t="s">
        <v>4</v>
      </c>
      <c r="F1229" t="s">
        <v>32</v>
      </c>
      <c r="G1229" t="s">
        <v>7</v>
      </c>
      <c r="H1229" t="s">
        <v>3</v>
      </c>
      <c r="I1229">
        <v>10602</v>
      </c>
      <c r="J1229" t="s">
        <v>12649</v>
      </c>
      <c r="K1229" t="s">
        <v>33</v>
      </c>
      <c r="L1229" t="s">
        <v>454</v>
      </c>
      <c r="M1229" t="s">
        <v>10636</v>
      </c>
      <c r="N1229" t="s">
        <v>10809</v>
      </c>
      <c r="O1229" t="s">
        <v>13535</v>
      </c>
      <c r="P1229">
        <v>24104561</v>
      </c>
      <c r="Q1229">
        <v>24104561</v>
      </c>
      <c r="R1229" t="s">
        <v>8639</v>
      </c>
      <c r="S1229">
        <v>24104561</v>
      </c>
      <c r="T1229" t="s">
        <v>13725</v>
      </c>
      <c r="U1229">
        <v>22301358</v>
      </c>
      <c r="V1229" t="s">
        <v>32</v>
      </c>
      <c r="W1229" t="s">
        <v>513</v>
      </c>
      <c r="X1229" t="s">
        <v>17241</v>
      </c>
      <c r="Y1229" t="s">
        <v>515</v>
      </c>
    </row>
    <row r="1230" spans="1:25" x14ac:dyDescent="0.25">
      <c r="A1230" t="s">
        <v>391</v>
      </c>
      <c r="B1230" t="s">
        <v>394</v>
      </c>
      <c r="C1230" t="s">
        <v>392</v>
      </c>
      <c r="D1230" t="s">
        <v>47</v>
      </c>
      <c r="E1230" t="s">
        <v>5</v>
      </c>
      <c r="F1230" t="s">
        <v>32</v>
      </c>
      <c r="G1230" t="s">
        <v>4</v>
      </c>
      <c r="H1230" t="s">
        <v>3</v>
      </c>
      <c r="I1230">
        <v>10302</v>
      </c>
      <c r="J1230" t="s">
        <v>12620</v>
      </c>
      <c r="K1230" t="s">
        <v>33</v>
      </c>
      <c r="L1230" t="s">
        <v>47</v>
      </c>
      <c r="M1230" t="s">
        <v>51</v>
      </c>
      <c r="N1230" t="s">
        <v>392</v>
      </c>
      <c r="O1230" t="s">
        <v>13535</v>
      </c>
      <c r="P1230">
        <v>22300546</v>
      </c>
      <c r="Q1230" t="s">
        <v>15386</v>
      </c>
      <c r="R1230" t="s">
        <v>11742</v>
      </c>
      <c r="S1230">
        <v>86832359</v>
      </c>
      <c r="T1230" t="s">
        <v>15403</v>
      </c>
      <c r="U1230">
        <v>25480522</v>
      </c>
      <c r="V1230" t="s">
        <v>32</v>
      </c>
      <c r="W1230" t="s">
        <v>6896</v>
      </c>
      <c r="X1230" t="s">
        <v>17242</v>
      </c>
      <c r="Y1230" t="s">
        <v>392</v>
      </c>
    </row>
    <row r="1231" spans="1:25" x14ac:dyDescent="0.25">
      <c r="A1231" t="s">
        <v>440</v>
      </c>
      <c r="B1231" t="s">
        <v>443</v>
      </c>
      <c r="C1231" t="s">
        <v>441</v>
      </c>
      <c r="D1231" t="s">
        <v>47</v>
      </c>
      <c r="E1231" t="s">
        <v>5</v>
      </c>
      <c r="F1231" t="s">
        <v>32</v>
      </c>
      <c r="G1231" t="s">
        <v>4</v>
      </c>
      <c r="H1231" t="s">
        <v>11</v>
      </c>
      <c r="I1231">
        <v>10309</v>
      </c>
      <c r="J1231" t="s">
        <v>12629</v>
      </c>
      <c r="K1231" t="s">
        <v>33</v>
      </c>
      <c r="L1231" t="s">
        <v>47</v>
      </c>
      <c r="M1231" t="s">
        <v>12859</v>
      </c>
      <c r="N1231" t="s">
        <v>441</v>
      </c>
      <c r="O1231" t="s">
        <v>13535</v>
      </c>
      <c r="P1231">
        <v>25402708</v>
      </c>
      <c r="Q1231">
        <v>25402708</v>
      </c>
      <c r="R1231" t="s">
        <v>14731</v>
      </c>
      <c r="S1231">
        <v>86048245</v>
      </c>
      <c r="T1231" t="s">
        <v>15403</v>
      </c>
      <c r="U1231">
        <v>25480522</v>
      </c>
      <c r="V1231" t="s">
        <v>32</v>
      </c>
      <c r="W1231" t="s">
        <v>325</v>
      </c>
      <c r="X1231" t="s">
        <v>17243</v>
      </c>
      <c r="Y1231" t="s">
        <v>441</v>
      </c>
    </row>
    <row r="1232" spans="1:25" x14ac:dyDescent="0.25">
      <c r="A1232" t="s">
        <v>4351</v>
      </c>
      <c r="B1232" t="s">
        <v>3522</v>
      </c>
      <c r="C1232" t="s">
        <v>4352</v>
      </c>
      <c r="D1232" t="s">
        <v>9030</v>
      </c>
      <c r="E1232" t="s">
        <v>2</v>
      </c>
      <c r="F1232" t="s">
        <v>35</v>
      </c>
      <c r="G1232" t="s">
        <v>17</v>
      </c>
      <c r="H1232" t="s">
        <v>2</v>
      </c>
      <c r="I1232">
        <v>21301</v>
      </c>
      <c r="J1232" t="s">
        <v>11541</v>
      </c>
      <c r="K1232" t="s">
        <v>79</v>
      </c>
      <c r="L1232" t="s">
        <v>10587</v>
      </c>
      <c r="M1232" t="s">
        <v>10587</v>
      </c>
      <c r="N1232" t="s">
        <v>4352</v>
      </c>
      <c r="O1232" t="s">
        <v>13535</v>
      </c>
      <c r="P1232">
        <v>44960777</v>
      </c>
      <c r="Q1232">
        <v>44960777</v>
      </c>
      <c r="R1232" t="s">
        <v>11187</v>
      </c>
      <c r="S1232">
        <v>88386816</v>
      </c>
      <c r="T1232" t="s">
        <v>14538</v>
      </c>
      <c r="U1232">
        <v>24700533</v>
      </c>
      <c r="V1232" t="s">
        <v>32</v>
      </c>
      <c r="W1232" t="s">
        <v>2462</v>
      </c>
      <c r="X1232" t="s">
        <v>17244</v>
      </c>
      <c r="Y1232" t="s">
        <v>4352</v>
      </c>
    </row>
    <row r="1233" spans="1:25" x14ac:dyDescent="0.25">
      <c r="A1233" t="s">
        <v>3499</v>
      </c>
      <c r="B1233" t="s">
        <v>3500</v>
      </c>
      <c r="C1233" t="s">
        <v>953</v>
      </c>
      <c r="D1233" t="s">
        <v>3398</v>
      </c>
      <c r="E1233" t="s">
        <v>5</v>
      </c>
      <c r="F1233" t="s">
        <v>64</v>
      </c>
      <c r="G1233" t="s">
        <v>6</v>
      </c>
      <c r="H1233" t="s">
        <v>5</v>
      </c>
      <c r="I1233">
        <v>30504</v>
      </c>
      <c r="J1233" t="s">
        <v>11556</v>
      </c>
      <c r="K1233" t="s">
        <v>214</v>
      </c>
      <c r="L1233" t="s">
        <v>3398</v>
      </c>
      <c r="M1233" t="s">
        <v>207</v>
      </c>
      <c r="N1233" t="s">
        <v>953</v>
      </c>
      <c r="O1233" t="s">
        <v>13535</v>
      </c>
      <c r="P1233">
        <v>25386565</v>
      </c>
      <c r="Q1233" t="s">
        <v>15386</v>
      </c>
      <c r="R1233" t="s">
        <v>7976</v>
      </c>
      <c r="S1233">
        <v>88415011</v>
      </c>
      <c r="T1233" t="s">
        <v>14507</v>
      </c>
      <c r="U1233">
        <v>25570767</v>
      </c>
      <c r="V1233" t="s">
        <v>32</v>
      </c>
      <c r="W1233" t="s">
        <v>3498</v>
      </c>
      <c r="X1233" t="s">
        <v>17245</v>
      </c>
      <c r="Y1233" t="s">
        <v>953</v>
      </c>
    </row>
    <row r="1234" spans="1:25" x14ac:dyDescent="0.25">
      <c r="A1234" t="s">
        <v>3495</v>
      </c>
      <c r="B1234" t="s">
        <v>1788</v>
      </c>
      <c r="C1234" t="s">
        <v>3496</v>
      </c>
      <c r="D1234" t="s">
        <v>3398</v>
      </c>
      <c r="E1234" t="s">
        <v>10</v>
      </c>
      <c r="F1234" t="s">
        <v>64</v>
      </c>
      <c r="G1234" t="s">
        <v>6</v>
      </c>
      <c r="H1234" t="s">
        <v>6</v>
      </c>
      <c r="I1234">
        <v>30505</v>
      </c>
      <c r="J1234" t="s">
        <v>11577</v>
      </c>
      <c r="K1234" t="s">
        <v>214</v>
      </c>
      <c r="L1234" t="s">
        <v>3398</v>
      </c>
      <c r="M1234" t="s">
        <v>496</v>
      </c>
      <c r="N1234" t="s">
        <v>3496</v>
      </c>
      <c r="O1234" t="s">
        <v>13535</v>
      </c>
      <c r="P1234">
        <v>25591185</v>
      </c>
      <c r="Q1234" t="s">
        <v>15386</v>
      </c>
      <c r="R1234" t="s">
        <v>15608</v>
      </c>
      <c r="S1234">
        <v>83152192</v>
      </c>
      <c r="T1234" t="s">
        <v>14188</v>
      </c>
      <c r="U1234">
        <v>25567876</v>
      </c>
      <c r="V1234" t="s">
        <v>32</v>
      </c>
      <c r="W1234" t="s">
        <v>3494</v>
      </c>
      <c r="X1234" t="s">
        <v>17246</v>
      </c>
      <c r="Y1234" t="s">
        <v>3496</v>
      </c>
    </row>
    <row r="1235" spans="1:25" x14ac:dyDescent="0.25">
      <c r="A1235" t="s">
        <v>3512</v>
      </c>
      <c r="B1235" t="s">
        <v>3513</v>
      </c>
      <c r="C1235" t="s">
        <v>143</v>
      </c>
      <c r="D1235" t="s">
        <v>3398</v>
      </c>
      <c r="E1235" t="s">
        <v>5</v>
      </c>
      <c r="F1235" t="s">
        <v>64</v>
      </c>
      <c r="G1235" t="s">
        <v>6</v>
      </c>
      <c r="H1235" t="s">
        <v>5</v>
      </c>
      <c r="I1235">
        <v>30504</v>
      </c>
      <c r="J1235" t="s">
        <v>11556</v>
      </c>
      <c r="K1235" t="s">
        <v>214</v>
      </c>
      <c r="L1235" t="s">
        <v>3398</v>
      </c>
      <c r="M1235" t="s">
        <v>207</v>
      </c>
      <c r="N1235" t="s">
        <v>143</v>
      </c>
      <c r="O1235" t="s">
        <v>13535</v>
      </c>
      <c r="P1235">
        <v>25386378</v>
      </c>
      <c r="Q1235">
        <v>25566609</v>
      </c>
      <c r="R1235" t="s">
        <v>15609</v>
      </c>
      <c r="S1235">
        <v>25666609</v>
      </c>
      <c r="T1235" t="s">
        <v>14507</v>
      </c>
      <c r="U1235">
        <v>25567876</v>
      </c>
      <c r="V1235" t="s">
        <v>32</v>
      </c>
      <c r="W1235" t="s">
        <v>3511</v>
      </c>
      <c r="X1235" t="s">
        <v>17247</v>
      </c>
      <c r="Y1235" t="s">
        <v>143</v>
      </c>
    </row>
    <row r="1236" spans="1:25" x14ac:dyDescent="0.25">
      <c r="A1236" t="s">
        <v>3530</v>
      </c>
      <c r="B1236" t="s">
        <v>3526</v>
      </c>
      <c r="C1236" t="s">
        <v>2361</v>
      </c>
      <c r="D1236" t="s">
        <v>3398</v>
      </c>
      <c r="E1236" t="s">
        <v>5</v>
      </c>
      <c r="F1236" t="s">
        <v>64</v>
      </c>
      <c r="G1236" t="s">
        <v>6</v>
      </c>
      <c r="H1236" t="s">
        <v>5</v>
      </c>
      <c r="I1236">
        <v>30504</v>
      </c>
      <c r="J1236" t="s">
        <v>11556</v>
      </c>
      <c r="K1236" t="s">
        <v>214</v>
      </c>
      <c r="L1236" t="s">
        <v>3398</v>
      </c>
      <c r="M1236" t="s">
        <v>207</v>
      </c>
      <c r="N1236" t="s">
        <v>2361</v>
      </c>
      <c r="O1236" t="s">
        <v>13535</v>
      </c>
      <c r="P1236">
        <v>25386463</v>
      </c>
      <c r="Q1236" t="s">
        <v>15386</v>
      </c>
      <c r="R1236" t="s">
        <v>14732</v>
      </c>
      <c r="S1236">
        <v>87196818</v>
      </c>
      <c r="T1236" t="s">
        <v>14507</v>
      </c>
      <c r="U1236">
        <v>25570767</v>
      </c>
      <c r="V1236" t="s">
        <v>32</v>
      </c>
      <c r="W1236" t="s">
        <v>3529</v>
      </c>
      <c r="X1236" t="s">
        <v>17248</v>
      </c>
      <c r="Y1236" t="s">
        <v>2361</v>
      </c>
    </row>
    <row r="1237" spans="1:25" x14ac:dyDescent="0.25">
      <c r="A1237" t="s">
        <v>2112</v>
      </c>
      <c r="B1237" t="s">
        <v>2113</v>
      </c>
      <c r="C1237" t="s">
        <v>34</v>
      </c>
      <c r="D1237" t="s">
        <v>79</v>
      </c>
      <c r="E1237" t="s">
        <v>10</v>
      </c>
      <c r="F1237" t="s">
        <v>35</v>
      </c>
      <c r="G1237" t="s">
        <v>6</v>
      </c>
      <c r="H1237" t="s">
        <v>5</v>
      </c>
      <c r="I1237">
        <v>20504</v>
      </c>
      <c r="J1237" t="s">
        <v>11497</v>
      </c>
      <c r="K1237" t="s">
        <v>79</v>
      </c>
      <c r="L1237" t="s">
        <v>10522</v>
      </c>
      <c r="M1237" t="s">
        <v>239</v>
      </c>
      <c r="N1237" t="s">
        <v>34</v>
      </c>
      <c r="O1237" t="s">
        <v>13535</v>
      </c>
      <c r="P1237">
        <v>24467784</v>
      </c>
      <c r="Q1237" t="s">
        <v>15386</v>
      </c>
      <c r="R1237" t="s">
        <v>13869</v>
      </c>
      <c r="S1237">
        <v>24467784</v>
      </c>
      <c r="T1237" t="s">
        <v>14440</v>
      </c>
      <c r="U1237">
        <v>24465922</v>
      </c>
      <c r="V1237" t="s">
        <v>32</v>
      </c>
      <c r="W1237" t="s">
        <v>2006</v>
      </c>
      <c r="X1237" t="s">
        <v>17249</v>
      </c>
      <c r="Y1237" t="s">
        <v>34</v>
      </c>
    </row>
    <row r="1238" spans="1:25" x14ac:dyDescent="0.25">
      <c r="A1238" t="s">
        <v>4370</v>
      </c>
      <c r="B1238" t="s">
        <v>3529</v>
      </c>
      <c r="C1238" t="s">
        <v>13886</v>
      </c>
      <c r="D1238" t="s">
        <v>9030</v>
      </c>
      <c r="E1238" t="s">
        <v>2</v>
      </c>
      <c r="F1238" t="s">
        <v>35</v>
      </c>
      <c r="G1238" t="s">
        <v>17</v>
      </c>
      <c r="H1238" t="s">
        <v>8</v>
      </c>
      <c r="I1238">
        <v>21307</v>
      </c>
      <c r="J1238" t="s">
        <v>11549</v>
      </c>
      <c r="K1238" t="s">
        <v>79</v>
      </c>
      <c r="L1238" t="s">
        <v>10587</v>
      </c>
      <c r="M1238" t="s">
        <v>12998</v>
      </c>
      <c r="N1238" t="s">
        <v>239</v>
      </c>
      <c r="O1238" t="s">
        <v>13535</v>
      </c>
      <c r="P1238">
        <v>44051983</v>
      </c>
      <c r="Q1238">
        <v>24701078</v>
      </c>
      <c r="R1238" t="s">
        <v>15610</v>
      </c>
      <c r="S1238">
        <v>24700352</v>
      </c>
      <c r="T1238" t="s">
        <v>14538</v>
      </c>
      <c r="U1238">
        <v>24700533</v>
      </c>
      <c r="V1238" t="s">
        <v>32</v>
      </c>
      <c r="W1238" t="s">
        <v>4369</v>
      </c>
      <c r="X1238" t="s">
        <v>17250</v>
      </c>
      <c r="Y1238" t="s">
        <v>13886</v>
      </c>
    </row>
    <row r="1239" spans="1:25" x14ac:dyDescent="0.25">
      <c r="A1239" t="s">
        <v>3645</v>
      </c>
      <c r="B1239" t="s">
        <v>3531</v>
      </c>
      <c r="C1239" t="s">
        <v>8560</v>
      </c>
      <c r="D1239" t="s">
        <v>184</v>
      </c>
      <c r="E1239" t="s">
        <v>5</v>
      </c>
      <c r="F1239" t="s">
        <v>183</v>
      </c>
      <c r="G1239" t="s">
        <v>6</v>
      </c>
      <c r="H1239" t="s">
        <v>5</v>
      </c>
      <c r="I1239">
        <v>40504</v>
      </c>
      <c r="J1239" t="s">
        <v>14356</v>
      </c>
      <c r="K1239" t="s">
        <v>184</v>
      </c>
      <c r="L1239" t="s">
        <v>143</v>
      </c>
      <c r="M1239" t="s">
        <v>10716</v>
      </c>
      <c r="N1239" t="s">
        <v>8560</v>
      </c>
      <c r="O1239" t="s">
        <v>13535</v>
      </c>
      <c r="P1239">
        <v>22677100</v>
      </c>
      <c r="Q1239" t="s">
        <v>15386</v>
      </c>
      <c r="R1239" t="s">
        <v>12351</v>
      </c>
      <c r="S1239">
        <v>22677100</v>
      </c>
      <c r="T1239" t="s">
        <v>14513</v>
      </c>
      <c r="U1239">
        <v>22623025</v>
      </c>
      <c r="V1239" t="s">
        <v>32</v>
      </c>
      <c r="W1239" t="s">
        <v>3644</v>
      </c>
      <c r="X1239" t="s">
        <v>17251</v>
      </c>
      <c r="Y1239" t="s">
        <v>8560</v>
      </c>
    </row>
    <row r="1240" spans="1:25" x14ac:dyDescent="0.25">
      <c r="A1240" t="s">
        <v>3656</v>
      </c>
      <c r="B1240" t="s">
        <v>3535</v>
      </c>
      <c r="C1240" t="s">
        <v>3657</v>
      </c>
      <c r="D1240" t="s">
        <v>184</v>
      </c>
      <c r="E1240" t="s">
        <v>5</v>
      </c>
      <c r="F1240" t="s">
        <v>183</v>
      </c>
      <c r="G1240" t="s">
        <v>6</v>
      </c>
      <c r="H1240" t="s">
        <v>5</v>
      </c>
      <c r="I1240">
        <v>40504</v>
      </c>
      <c r="J1240" t="s">
        <v>14356</v>
      </c>
      <c r="K1240" t="s">
        <v>184</v>
      </c>
      <c r="L1240" t="s">
        <v>143</v>
      </c>
      <c r="M1240" t="s">
        <v>10716</v>
      </c>
      <c r="N1240" t="s">
        <v>10810</v>
      </c>
      <c r="O1240" t="s">
        <v>13535</v>
      </c>
      <c r="P1240">
        <v>40816471</v>
      </c>
      <c r="Q1240">
        <v>40816471</v>
      </c>
      <c r="R1240" t="s">
        <v>15611</v>
      </c>
      <c r="S1240">
        <v>40816471</v>
      </c>
      <c r="T1240" t="s">
        <v>14513</v>
      </c>
      <c r="U1240">
        <v>22623025</v>
      </c>
      <c r="V1240" t="s">
        <v>32</v>
      </c>
      <c r="W1240" t="s">
        <v>3655</v>
      </c>
      <c r="X1240" t="s">
        <v>17252</v>
      </c>
      <c r="Y1240" t="s">
        <v>3657</v>
      </c>
    </row>
    <row r="1241" spans="1:25" x14ac:dyDescent="0.25">
      <c r="A1241" t="s">
        <v>3706</v>
      </c>
      <c r="B1241" t="s">
        <v>3540</v>
      </c>
      <c r="C1241" t="s">
        <v>431</v>
      </c>
      <c r="D1241" t="s">
        <v>184</v>
      </c>
      <c r="E1241" t="s">
        <v>7</v>
      </c>
      <c r="F1241" t="s">
        <v>183</v>
      </c>
      <c r="G1241" t="s">
        <v>7</v>
      </c>
      <c r="H1241" t="s">
        <v>3</v>
      </c>
      <c r="I1241">
        <v>40602</v>
      </c>
      <c r="J1241" t="s">
        <v>12732</v>
      </c>
      <c r="K1241" t="s">
        <v>184</v>
      </c>
      <c r="L1241" t="s">
        <v>239</v>
      </c>
      <c r="M1241" t="s">
        <v>33</v>
      </c>
      <c r="N1241" t="s">
        <v>431</v>
      </c>
      <c r="O1241" t="s">
        <v>13535</v>
      </c>
      <c r="P1241">
        <v>22682307</v>
      </c>
      <c r="Q1241">
        <v>22687683</v>
      </c>
      <c r="R1241" t="s">
        <v>15612</v>
      </c>
      <c r="S1241">
        <v>22682307</v>
      </c>
      <c r="T1241" t="s">
        <v>14514</v>
      </c>
      <c r="U1241">
        <v>22618569</v>
      </c>
      <c r="V1241" t="s">
        <v>32</v>
      </c>
      <c r="W1241" t="s">
        <v>3705</v>
      </c>
      <c r="X1241" t="s">
        <v>17253</v>
      </c>
      <c r="Y1241" t="s">
        <v>431</v>
      </c>
    </row>
    <row r="1242" spans="1:25" x14ac:dyDescent="0.25">
      <c r="A1242" t="s">
        <v>3674</v>
      </c>
      <c r="B1242" t="s">
        <v>3542</v>
      </c>
      <c r="C1242" t="s">
        <v>207</v>
      </c>
      <c r="D1242" t="s">
        <v>184</v>
      </c>
      <c r="E1242" t="s">
        <v>7</v>
      </c>
      <c r="F1242" t="s">
        <v>183</v>
      </c>
      <c r="G1242" t="s">
        <v>7</v>
      </c>
      <c r="H1242" t="s">
        <v>3</v>
      </c>
      <c r="I1242">
        <v>40602</v>
      </c>
      <c r="J1242" t="s">
        <v>12732</v>
      </c>
      <c r="K1242" t="s">
        <v>184</v>
      </c>
      <c r="L1242" t="s">
        <v>239</v>
      </c>
      <c r="M1242" t="s">
        <v>33</v>
      </c>
      <c r="N1242" t="s">
        <v>207</v>
      </c>
      <c r="O1242" t="s">
        <v>13535</v>
      </c>
      <c r="P1242">
        <v>22687169</v>
      </c>
      <c r="Q1242">
        <v>22687169</v>
      </c>
      <c r="R1242" t="s">
        <v>15613</v>
      </c>
      <c r="S1242">
        <v>22680366</v>
      </c>
      <c r="T1242" t="s">
        <v>14514</v>
      </c>
      <c r="U1242">
        <v>22618569</v>
      </c>
      <c r="V1242" t="s">
        <v>32</v>
      </c>
      <c r="W1242" t="s">
        <v>3560</v>
      </c>
      <c r="X1242" t="s">
        <v>17254</v>
      </c>
      <c r="Y1242" t="s">
        <v>207</v>
      </c>
    </row>
    <row r="1243" spans="1:25" x14ac:dyDescent="0.25">
      <c r="A1243" t="s">
        <v>3711</v>
      </c>
      <c r="B1243" t="s">
        <v>3543</v>
      </c>
      <c r="C1243" t="s">
        <v>2015</v>
      </c>
      <c r="D1243" t="s">
        <v>182</v>
      </c>
      <c r="E1243" t="s">
        <v>2</v>
      </c>
      <c r="F1243" t="s">
        <v>183</v>
      </c>
      <c r="G1243" t="s">
        <v>12</v>
      </c>
      <c r="H1243" t="s">
        <v>2</v>
      </c>
      <c r="I1243">
        <v>41001</v>
      </c>
      <c r="J1243" t="s">
        <v>12674</v>
      </c>
      <c r="K1243" t="s">
        <v>184</v>
      </c>
      <c r="L1243" t="s">
        <v>182</v>
      </c>
      <c r="M1243" t="s">
        <v>3023</v>
      </c>
      <c r="N1243" t="s">
        <v>2015</v>
      </c>
      <c r="O1243" t="s">
        <v>13535</v>
      </c>
      <c r="P1243">
        <v>27610552</v>
      </c>
      <c r="Q1243">
        <v>27610552</v>
      </c>
      <c r="R1243" t="s">
        <v>9315</v>
      </c>
      <c r="S1243">
        <v>27610552</v>
      </c>
      <c r="T1243" t="s">
        <v>14471</v>
      </c>
      <c r="U1243">
        <v>27611126</v>
      </c>
      <c r="V1243" t="s">
        <v>32</v>
      </c>
      <c r="W1243" t="s">
        <v>2297</v>
      </c>
      <c r="X1243" t="s">
        <v>17255</v>
      </c>
      <c r="Y1243" t="s">
        <v>2015</v>
      </c>
    </row>
    <row r="1244" spans="1:25" x14ac:dyDescent="0.25">
      <c r="A1244" t="s">
        <v>3724</v>
      </c>
      <c r="B1244" t="s">
        <v>313</v>
      </c>
      <c r="C1244" t="s">
        <v>80</v>
      </c>
      <c r="D1244" t="s">
        <v>182</v>
      </c>
      <c r="E1244" t="s">
        <v>2</v>
      </c>
      <c r="F1244" t="s">
        <v>183</v>
      </c>
      <c r="G1244" t="s">
        <v>12</v>
      </c>
      <c r="H1244" t="s">
        <v>3</v>
      </c>
      <c r="I1244">
        <v>41002</v>
      </c>
      <c r="J1244" t="s">
        <v>12745</v>
      </c>
      <c r="K1244" t="s">
        <v>184</v>
      </c>
      <c r="L1244" t="s">
        <v>182</v>
      </c>
      <c r="M1244" t="s">
        <v>1775</v>
      </c>
      <c r="N1244" t="s">
        <v>80</v>
      </c>
      <c r="O1244" t="s">
        <v>13535</v>
      </c>
      <c r="P1244">
        <v>61903566</v>
      </c>
      <c r="Q1244" t="s">
        <v>15386</v>
      </c>
      <c r="R1244" t="s">
        <v>15001</v>
      </c>
      <c r="S1244">
        <v>61903566</v>
      </c>
      <c r="T1244" t="s">
        <v>14471</v>
      </c>
      <c r="U1244">
        <v>27611126</v>
      </c>
      <c r="V1244" t="s">
        <v>32</v>
      </c>
      <c r="W1244" t="s">
        <v>3723</v>
      </c>
      <c r="X1244" t="s">
        <v>17256</v>
      </c>
      <c r="Y1244" t="s">
        <v>80</v>
      </c>
    </row>
    <row r="1245" spans="1:25" x14ac:dyDescent="0.25">
      <c r="A1245" t="s">
        <v>3792</v>
      </c>
      <c r="B1245" t="s">
        <v>905</v>
      </c>
      <c r="C1245" t="s">
        <v>3793</v>
      </c>
      <c r="D1245" t="s">
        <v>182</v>
      </c>
      <c r="E1245" t="s">
        <v>3</v>
      </c>
      <c r="F1245" t="s">
        <v>183</v>
      </c>
      <c r="G1245" t="s">
        <v>12</v>
      </c>
      <c r="H1245" t="s">
        <v>4</v>
      </c>
      <c r="I1245">
        <v>41003</v>
      </c>
      <c r="J1245" t="s">
        <v>14359</v>
      </c>
      <c r="K1245" t="s">
        <v>184</v>
      </c>
      <c r="L1245" t="s">
        <v>182</v>
      </c>
      <c r="M1245" t="s">
        <v>10576</v>
      </c>
      <c r="N1245" t="s">
        <v>3793</v>
      </c>
      <c r="O1245" t="s">
        <v>13535</v>
      </c>
      <c r="P1245">
        <v>44056137</v>
      </c>
      <c r="Q1245" t="s">
        <v>15386</v>
      </c>
      <c r="R1245" t="s">
        <v>6544</v>
      </c>
      <c r="S1245">
        <v>44056137</v>
      </c>
      <c r="T1245" t="s">
        <v>14523</v>
      </c>
      <c r="U1245" t="s">
        <v>15386</v>
      </c>
      <c r="V1245" t="s">
        <v>32</v>
      </c>
      <c r="W1245" t="s">
        <v>2272</v>
      </c>
      <c r="X1245" t="s">
        <v>17257</v>
      </c>
      <c r="Y1245" t="s">
        <v>3793</v>
      </c>
    </row>
    <row r="1246" spans="1:25" x14ac:dyDescent="0.25">
      <c r="A1246" t="s">
        <v>3774</v>
      </c>
      <c r="B1246" t="s">
        <v>915</v>
      </c>
      <c r="C1246" t="s">
        <v>3775</v>
      </c>
      <c r="D1246" t="s">
        <v>182</v>
      </c>
      <c r="E1246" t="s">
        <v>3</v>
      </c>
      <c r="F1246" t="s">
        <v>183</v>
      </c>
      <c r="G1246" t="s">
        <v>12</v>
      </c>
      <c r="H1246" t="s">
        <v>4</v>
      </c>
      <c r="I1246">
        <v>41003</v>
      </c>
      <c r="J1246" t="s">
        <v>14359</v>
      </c>
      <c r="K1246" t="s">
        <v>184</v>
      </c>
      <c r="L1246" t="s">
        <v>182</v>
      </c>
      <c r="M1246" t="s">
        <v>10576</v>
      </c>
      <c r="N1246" t="s">
        <v>3775</v>
      </c>
      <c r="O1246" t="s">
        <v>13535</v>
      </c>
      <c r="P1246">
        <v>86444056</v>
      </c>
      <c r="Q1246">
        <v>86230100</v>
      </c>
      <c r="R1246" t="s">
        <v>3804</v>
      </c>
      <c r="S1246">
        <v>86230100</v>
      </c>
      <c r="T1246" t="s">
        <v>14523</v>
      </c>
      <c r="U1246" t="s">
        <v>15386</v>
      </c>
      <c r="V1246" t="s">
        <v>32</v>
      </c>
      <c r="W1246" t="s">
        <v>6897</v>
      </c>
      <c r="X1246" t="s">
        <v>17258</v>
      </c>
      <c r="Y1246" t="s">
        <v>3775</v>
      </c>
    </row>
    <row r="1247" spans="1:25" x14ac:dyDescent="0.25">
      <c r="A1247" t="s">
        <v>3815</v>
      </c>
      <c r="B1247" t="s">
        <v>2111</v>
      </c>
      <c r="C1247" t="s">
        <v>3816</v>
      </c>
      <c r="D1247" t="s">
        <v>182</v>
      </c>
      <c r="E1247" t="s">
        <v>3</v>
      </c>
      <c r="F1247" t="s">
        <v>183</v>
      </c>
      <c r="G1247" t="s">
        <v>12</v>
      </c>
      <c r="H1247" t="s">
        <v>4</v>
      </c>
      <c r="I1247">
        <v>41003</v>
      </c>
      <c r="J1247" t="s">
        <v>14359</v>
      </c>
      <c r="K1247" t="s">
        <v>184</v>
      </c>
      <c r="L1247" t="s">
        <v>182</v>
      </c>
      <c r="M1247" t="s">
        <v>10576</v>
      </c>
      <c r="N1247" t="s">
        <v>3816</v>
      </c>
      <c r="O1247" t="s">
        <v>13535</v>
      </c>
      <c r="P1247">
        <v>27643020</v>
      </c>
      <c r="Q1247" t="s">
        <v>15386</v>
      </c>
      <c r="R1247" t="s">
        <v>13042</v>
      </c>
      <c r="S1247">
        <v>27644245</v>
      </c>
      <c r="T1247" t="s">
        <v>14523</v>
      </c>
      <c r="U1247">
        <v>27644108</v>
      </c>
      <c r="V1247" t="s">
        <v>32</v>
      </c>
      <c r="W1247" t="s">
        <v>6550</v>
      </c>
      <c r="X1247" t="s">
        <v>17259</v>
      </c>
      <c r="Y1247" t="s">
        <v>3816</v>
      </c>
    </row>
    <row r="1248" spans="1:25" x14ac:dyDescent="0.25">
      <c r="A1248" t="s">
        <v>3763</v>
      </c>
      <c r="B1248" t="s">
        <v>3548</v>
      </c>
      <c r="C1248" t="s">
        <v>90</v>
      </c>
      <c r="D1248" t="s">
        <v>182</v>
      </c>
      <c r="E1248" t="s">
        <v>6</v>
      </c>
      <c r="F1248" t="s">
        <v>183</v>
      </c>
      <c r="G1248" t="s">
        <v>12</v>
      </c>
      <c r="H1248" t="s">
        <v>2</v>
      </c>
      <c r="I1248">
        <v>41001</v>
      </c>
      <c r="J1248" t="s">
        <v>12674</v>
      </c>
      <c r="K1248" t="s">
        <v>184</v>
      </c>
      <c r="L1248" t="s">
        <v>182</v>
      </c>
      <c r="M1248" t="s">
        <v>3023</v>
      </c>
      <c r="N1248" t="s">
        <v>90</v>
      </c>
      <c r="O1248" t="s">
        <v>13535</v>
      </c>
      <c r="P1248">
        <v>71874395</v>
      </c>
      <c r="Q1248">
        <v>84010913</v>
      </c>
      <c r="R1248" t="s">
        <v>15614</v>
      </c>
      <c r="S1248">
        <v>84010913</v>
      </c>
      <c r="T1248" t="s">
        <v>7735</v>
      </c>
      <c r="U1248">
        <v>88766625</v>
      </c>
      <c r="V1248" t="s">
        <v>32</v>
      </c>
      <c r="W1248" t="s">
        <v>1167</v>
      </c>
      <c r="X1248" t="s">
        <v>17260</v>
      </c>
      <c r="Y1248" t="s">
        <v>90</v>
      </c>
    </row>
    <row r="1249" spans="1:25" x14ac:dyDescent="0.25">
      <c r="A1249" t="s">
        <v>4650</v>
      </c>
      <c r="B1249" t="s">
        <v>3549</v>
      </c>
      <c r="C1249" t="s">
        <v>4651</v>
      </c>
      <c r="D1249" t="s">
        <v>125</v>
      </c>
      <c r="E1249" t="s">
        <v>7</v>
      </c>
      <c r="F1249" t="s">
        <v>124</v>
      </c>
      <c r="G1249" t="s">
        <v>16</v>
      </c>
      <c r="H1249" t="s">
        <v>2</v>
      </c>
      <c r="I1249">
        <v>61201</v>
      </c>
      <c r="J1249" t="s">
        <v>13510</v>
      </c>
      <c r="K1249" t="s">
        <v>125</v>
      </c>
      <c r="L1249" t="s">
        <v>5307</v>
      </c>
      <c r="M1249" t="s">
        <v>5307</v>
      </c>
      <c r="N1249" t="s">
        <v>9245</v>
      </c>
      <c r="O1249" t="s">
        <v>13535</v>
      </c>
      <c r="P1249">
        <v>26455155</v>
      </c>
      <c r="Q1249">
        <v>26455155</v>
      </c>
      <c r="R1249" t="s">
        <v>14733</v>
      </c>
      <c r="S1249">
        <v>26455155</v>
      </c>
      <c r="T1249" t="s">
        <v>14551</v>
      </c>
      <c r="U1249">
        <v>26455244</v>
      </c>
      <c r="V1249" t="s">
        <v>32</v>
      </c>
      <c r="W1249" t="s">
        <v>4557</v>
      </c>
      <c r="X1249" t="s">
        <v>17261</v>
      </c>
      <c r="Y1249" t="s">
        <v>4651</v>
      </c>
    </row>
    <row r="1250" spans="1:25" x14ac:dyDescent="0.25">
      <c r="A1250" t="s">
        <v>4688</v>
      </c>
      <c r="B1250" t="s">
        <v>2074</v>
      </c>
      <c r="C1250" t="s">
        <v>4689</v>
      </c>
      <c r="D1250" t="s">
        <v>125</v>
      </c>
      <c r="E1250" t="s">
        <v>8</v>
      </c>
      <c r="F1250" t="s">
        <v>124</v>
      </c>
      <c r="G1250" t="s">
        <v>3</v>
      </c>
      <c r="H1250" t="s">
        <v>5</v>
      </c>
      <c r="I1250">
        <v>60204</v>
      </c>
      <c r="J1250" t="s">
        <v>11540</v>
      </c>
      <c r="K1250" t="s">
        <v>125</v>
      </c>
      <c r="L1250" t="s">
        <v>10596</v>
      </c>
      <c r="M1250" t="s">
        <v>143</v>
      </c>
      <c r="N1250" t="s">
        <v>4689</v>
      </c>
      <c r="O1250" t="s">
        <v>13535</v>
      </c>
      <c r="P1250">
        <v>26367625</v>
      </c>
      <c r="Q1250">
        <v>26367625</v>
      </c>
      <c r="R1250" t="s">
        <v>11876</v>
      </c>
      <c r="S1250">
        <v>26367625</v>
      </c>
      <c r="T1250" t="s">
        <v>14553</v>
      </c>
      <c r="U1250">
        <v>26350583</v>
      </c>
      <c r="V1250" t="s">
        <v>32</v>
      </c>
      <c r="W1250" t="s">
        <v>1566</v>
      </c>
      <c r="X1250" t="s">
        <v>17262</v>
      </c>
      <c r="Y1250" t="s">
        <v>4689</v>
      </c>
    </row>
    <row r="1251" spans="1:25" x14ac:dyDescent="0.25">
      <c r="A1251" t="s">
        <v>4713</v>
      </c>
      <c r="B1251" t="s">
        <v>2031</v>
      </c>
      <c r="C1251" t="s">
        <v>1089</v>
      </c>
      <c r="D1251" t="s">
        <v>125</v>
      </c>
      <c r="E1251" t="s">
        <v>5</v>
      </c>
      <c r="F1251" t="s">
        <v>124</v>
      </c>
      <c r="G1251" t="s">
        <v>5</v>
      </c>
      <c r="H1251" t="s">
        <v>4</v>
      </c>
      <c r="I1251">
        <v>60403</v>
      </c>
      <c r="J1251" t="s">
        <v>11496</v>
      </c>
      <c r="K1251" t="s">
        <v>125</v>
      </c>
      <c r="L1251" t="s">
        <v>12948</v>
      </c>
      <c r="M1251" t="s">
        <v>239</v>
      </c>
      <c r="N1251" t="s">
        <v>1089</v>
      </c>
      <c r="O1251" t="s">
        <v>13535</v>
      </c>
      <c r="P1251">
        <v>26393061</v>
      </c>
      <c r="Q1251">
        <v>26393061</v>
      </c>
      <c r="R1251" t="s">
        <v>12400</v>
      </c>
      <c r="S1251">
        <v>26393061</v>
      </c>
      <c r="T1251" t="s">
        <v>15487</v>
      </c>
      <c r="U1251">
        <v>26399237</v>
      </c>
      <c r="V1251" t="s">
        <v>32</v>
      </c>
      <c r="W1251" t="s">
        <v>4712</v>
      </c>
      <c r="X1251" t="s">
        <v>17263</v>
      </c>
      <c r="Y1251" t="s">
        <v>1089</v>
      </c>
    </row>
    <row r="1252" spans="1:25" x14ac:dyDescent="0.25">
      <c r="A1252" t="s">
        <v>4711</v>
      </c>
      <c r="B1252" t="s">
        <v>1785</v>
      </c>
      <c r="C1252" t="s">
        <v>239</v>
      </c>
      <c r="D1252" t="s">
        <v>125</v>
      </c>
      <c r="E1252" t="s">
        <v>5</v>
      </c>
      <c r="F1252" t="s">
        <v>124</v>
      </c>
      <c r="G1252" t="s">
        <v>5</v>
      </c>
      <c r="H1252" t="s">
        <v>4</v>
      </c>
      <c r="I1252">
        <v>60403</v>
      </c>
      <c r="J1252" t="s">
        <v>11496</v>
      </c>
      <c r="K1252" t="s">
        <v>125</v>
      </c>
      <c r="L1252" t="s">
        <v>12948</v>
      </c>
      <c r="M1252" t="s">
        <v>239</v>
      </c>
      <c r="N1252" t="s">
        <v>239</v>
      </c>
      <c r="O1252" t="s">
        <v>13535</v>
      </c>
      <c r="P1252">
        <v>26396103</v>
      </c>
      <c r="Q1252">
        <v>26396103</v>
      </c>
      <c r="R1252" t="s">
        <v>14734</v>
      </c>
      <c r="S1252">
        <v>83046940</v>
      </c>
      <c r="T1252" t="s">
        <v>15487</v>
      </c>
      <c r="U1252">
        <v>83306416</v>
      </c>
      <c r="V1252" t="s">
        <v>32</v>
      </c>
      <c r="W1252" t="s">
        <v>974</v>
      </c>
      <c r="X1252" t="s">
        <v>17264</v>
      </c>
      <c r="Y1252" t="s">
        <v>239</v>
      </c>
    </row>
    <row r="1253" spans="1:25" x14ac:dyDescent="0.25">
      <c r="A1253" t="s">
        <v>4510</v>
      </c>
      <c r="B1253" t="s">
        <v>1950</v>
      </c>
      <c r="C1253" t="s">
        <v>51</v>
      </c>
      <c r="D1253" t="s">
        <v>1609</v>
      </c>
      <c r="E1253" t="s">
        <v>6</v>
      </c>
      <c r="F1253" t="s">
        <v>208</v>
      </c>
      <c r="G1253" t="s">
        <v>10</v>
      </c>
      <c r="H1253" t="s">
        <v>3</v>
      </c>
      <c r="I1253">
        <v>50802</v>
      </c>
      <c r="J1253" t="s">
        <v>15550</v>
      </c>
      <c r="K1253" t="s">
        <v>209</v>
      </c>
      <c r="L1253" t="s">
        <v>2685</v>
      </c>
      <c r="M1253" t="s">
        <v>2672</v>
      </c>
      <c r="N1253" t="s">
        <v>51</v>
      </c>
      <c r="O1253" t="s">
        <v>13535</v>
      </c>
      <c r="P1253">
        <v>22007546</v>
      </c>
      <c r="Q1253">
        <v>26964155</v>
      </c>
      <c r="R1253" t="s">
        <v>6545</v>
      </c>
      <c r="S1253">
        <v>22007546</v>
      </c>
      <c r="T1253" t="s">
        <v>14458</v>
      </c>
      <c r="U1253">
        <v>21005138</v>
      </c>
      <c r="V1253" t="s">
        <v>32</v>
      </c>
      <c r="W1253" t="s">
        <v>2852</v>
      </c>
      <c r="X1253" t="s">
        <v>17265</v>
      </c>
      <c r="Y1253" t="s">
        <v>51</v>
      </c>
    </row>
    <row r="1254" spans="1:25" x14ac:dyDescent="0.25">
      <c r="A1254" t="s">
        <v>4511</v>
      </c>
      <c r="B1254" t="s">
        <v>3556</v>
      </c>
      <c r="C1254" t="s">
        <v>4512</v>
      </c>
      <c r="D1254" t="s">
        <v>1609</v>
      </c>
      <c r="E1254" t="s">
        <v>4</v>
      </c>
      <c r="F1254" t="s">
        <v>208</v>
      </c>
      <c r="G1254" t="s">
        <v>10</v>
      </c>
      <c r="H1254" t="s">
        <v>7</v>
      </c>
      <c r="I1254">
        <v>50806</v>
      </c>
      <c r="J1254" t="s">
        <v>15562</v>
      </c>
      <c r="K1254" t="s">
        <v>209</v>
      </c>
      <c r="L1254" t="s">
        <v>2685</v>
      </c>
      <c r="M1254" t="s">
        <v>10811</v>
      </c>
      <c r="N1254" t="s">
        <v>10811</v>
      </c>
      <c r="O1254" t="s">
        <v>13535</v>
      </c>
      <c r="P1254">
        <v>22006820</v>
      </c>
      <c r="Q1254">
        <v>22006820</v>
      </c>
      <c r="R1254" t="s">
        <v>14735</v>
      </c>
      <c r="S1254">
        <v>87354346</v>
      </c>
      <c r="T1254" t="s">
        <v>14543</v>
      </c>
      <c r="U1254">
        <v>26955509</v>
      </c>
      <c r="V1254" t="s">
        <v>32</v>
      </c>
      <c r="W1254" t="s">
        <v>6577</v>
      </c>
      <c r="X1254" t="s">
        <v>17266</v>
      </c>
      <c r="Y1254" t="s">
        <v>4512</v>
      </c>
    </row>
    <row r="1255" spans="1:25" x14ac:dyDescent="0.25">
      <c r="A1255" t="s">
        <v>4347</v>
      </c>
      <c r="B1255" t="s">
        <v>3559</v>
      </c>
      <c r="C1255" t="s">
        <v>4348</v>
      </c>
      <c r="D1255" t="s">
        <v>9030</v>
      </c>
      <c r="E1255" t="s">
        <v>2</v>
      </c>
      <c r="F1255" t="s">
        <v>35</v>
      </c>
      <c r="G1255" t="s">
        <v>17</v>
      </c>
      <c r="H1255" t="s">
        <v>8</v>
      </c>
      <c r="I1255">
        <v>21307</v>
      </c>
      <c r="J1255" t="s">
        <v>11549</v>
      </c>
      <c r="K1255" t="s">
        <v>79</v>
      </c>
      <c r="L1255" t="s">
        <v>10587</v>
      </c>
      <c r="M1255" t="s">
        <v>12998</v>
      </c>
      <c r="N1255" t="s">
        <v>1443</v>
      </c>
      <c r="O1255" t="s">
        <v>13535</v>
      </c>
      <c r="P1255">
        <v>44056313</v>
      </c>
      <c r="Q1255" t="s">
        <v>15386</v>
      </c>
      <c r="R1255" t="s">
        <v>13870</v>
      </c>
      <c r="S1255">
        <v>72550175</v>
      </c>
      <c r="T1255" t="s">
        <v>14538</v>
      </c>
      <c r="U1255">
        <v>24700533</v>
      </c>
      <c r="V1255" t="s">
        <v>32</v>
      </c>
      <c r="W1255" t="s">
        <v>3519</v>
      </c>
      <c r="X1255" t="s">
        <v>17267</v>
      </c>
      <c r="Y1255" t="s">
        <v>4348</v>
      </c>
    </row>
    <row r="1256" spans="1:25" x14ac:dyDescent="0.25">
      <c r="A1256" t="s">
        <v>3822</v>
      </c>
      <c r="B1256" t="s">
        <v>3561</v>
      </c>
      <c r="C1256" t="s">
        <v>3823</v>
      </c>
      <c r="D1256" t="s">
        <v>9030</v>
      </c>
      <c r="E1256" t="s">
        <v>3</v>
      </c>
      <c r="F1256" t="s">
        <v>35</v>
      </c>
      <c r="G1256" t="s">
        <v>17</v>
      </c>
      <c r="H1256" t="s">
        <v>3</v>
      </c>
      <c r="I1256">
        <v>21302</v>
      </c>
      <c r="J1256" t="s">
        <v>11542</v>
      </c>
      <c r="K1256" t="s">
        <v>79</v>
      </c>
      <c r="L1256" t="s">
        <v>10587</v>
      </c>
      <c r="M1256" t="s">
        <v>10749</v>
      </c>
      <c r="N1256" t="s">
        <v>10749</v>
      </c>
      <c r="O1256" t="s">
        <v>13535</v>
      </c>
      <c r="P1256">
        <v>72964988</v>
      </c>
      <c r="Q1256" t="s">
        <v>15386</v>
      </c>
      <c r="R1256" t="s">
        <v>15615</v>
      </c>
      <c r="S1256">
        <v>88544890</v>
      </c>
      <c r="T1256" t="s">
        <v>14703</v>
      </c>
      <c r="U1256">
        <v>87657026</v>
      </c>
      <c r="V1256" t="s">
        <v>32</v>
      </c>
      <c r="W1256" t="s">
        <v>3727</v>
      </c>
      <c r="X1256" t="s">
        <v>17268</v>
      </c>
      <c r="Y1256" t="s">
        <v>3823</v>
      </c>
    </row>
    <row r="1257" spans="1:25" x14ac:dyDescent="0.25">
      <c r="A1257" t="s">
        <v>5808</v>
      </c>
      <c r="B1257" t="s">
        <v>3565</v>
      </c>
      <c r="C1257" t="s">
        <v>328</v>
      </c>
      <c r="D1257" t="s">
        <v>1609</v>
      </c>
      <c r="E1257" t="s">
        <v>2</v>
      </c>
      <c r="F1257" t="s">
        <v>208</v>
      </c>
      <c r="G1257" t="s">
        <v>7</v>
      </c>
      <c r="H1257" t="s">
        <v>2</v>
      </c>
      <c r="I1257">
        <v>50601</v>
      </c>
      <c r="J1257" t="s">
        <v>11424</v>
      </c>
      <c r="K1257" t="s">
        <v>209</v>
      </c>
      <c r="L1257" t="s">
        <v>1609</v>
      </c>
      <c r="M1257" t="s">
        <v>1609</v>
      </c>
      <c r="N1257" t="s">
        <v>328</v>
      </c>
      <c r="O1257" t="s">
        <v>13535</v>
      </c>
      <c r="P1257">
        <v>26686649</v>
      </c>
      <c r="Q1257">
        <v>26686649</v>
      </c>
      <c r="R1257" t="s">
        <v>9246</v>
      </c>
      <c r="S1257">
        <v>26686649</v>
      </c>
      <c r="T1257" t="s">
        <v>14540</v>
      </c>
      <c r="U1257">
        <v>26692611</v>
      </c>
      <c r="V1257" t="s">
        <v>32</v>
      </c>
      <c r="W1257" t="s">
        <v>6898</v>
      </c>
      <c r="X1257" t="s">
        <v>17269</v>
      </c>
      <c r="Y1257" t="s">
        <v>328</v>
      </c>
    </row>
    <row r="1258" spans="1:25" x14ac:dyDescent="0.25">
      <c r="A1258" t="s">
        <v>4042</v>
      </c>
      <c r="B1258" t="s">
        <v>3566</v>
      </c>
      <c r="C1258" t="s">
        <v>4043</v>
      </c>
      <c r="D1258" t="s">
        <v>4010</v>
      </c>
      <c r="E1258" t="s">
        <v>3</v>
      </c>
      <c r="F1258" t="s">
        <v>208</v>
      </c>
      <c r="G1258" t="s">
        <v>3</v>
      </c>
      <c r="H1258" t="s">
        <v>2</v>
      </c>
      <c r="I1258">
        <v>50201</v>
      </c>
      <c r="J1258" t="s">
        <v>11406</v>
      </c>
      <c r="K1258" t="s">
        <v>209</v>
      </c>
      <c r="L1258" t="s">
        <v>4010</v>
      </c>
      <c r="M1258" t="s">
        <v>4010</v>
      </c>
      <c r="N1258" t="s">
        <v>10812</v>
      </c>
      <c r="O1258" t="s">
        <v>13535</v>
      </c>
      <c r="P1258">
        <v>22006437</v>
      </c>
      <c r="Q1258" t="s">
        <v>15386</v>
      </c>
      <c r="R1258" t="s">
        <v>7736</v>
      </c>
      <c r="S1258">
        <v>22006437</v>
      </c>
      <c r="T1258" t="s">
        <v>15563</v>
      </c>
      <c r="U1258">
        <v>26869107</v>
      </c>
      <c r="V1258" t="s">
        <v>32</v>
      </c>
      <c r="W1258" t="s">
        <v>3798</v>
      </c>
      <c r="X1258" t="s">
        <v>17270</v>
      </c>
      <c r="Y1258" t="s">
        <v>4043</v>
      </c>
    </row>
    <row r="1259" spans="1:25" x14ac:dyDescent="0.25">
      <c r="A1259" t="s">
        <v>4094</v>
      </c>
      <c r="B1259" t="s">
        <v>3568</v>
      </c>
      <c r="C1259" t="s">
        <v>4095</v>
      </c>
      <c r="D1259" t="s">
        <v>4010</v>
      </c>
      <c r="E1259" t="s">
        <v>5</v>
      </c>
      <c r="F1259" t="s">
        <v>208</v>
      </c>
      <c r="G1259" t="s">
        <v>3</v>
      </c>
      <c r="H1259" t="s">
        <v>4</v>
      </c>
      <c r="I1259">
        <v>50203</v>
      </c>
      <c r="J1259" t="s">
        <v>11483</v>
      </c>
      <c r="K1259" t="s">
        <v>209</v>
      </c>
      <c r="L1259" t="s">
        <v>4010</v>
      </c>
      <c r="M1259" t="s">
        <v>221</v>
      </c>
      <c r="N1259" t="s">
        <v>4096</v>
      </c>
      <c r="O1259" t="s">
        <v>13535</v>
      </c>
      <c r="P1259">
        <v>22007512</v>
      </c>
      <c r="Q1259" t="s">
        <v>15386</v>
      </c>
      <c r="R1259" t="s">
        <v>7737</v>
      </c>
      <c r="S1259">
        <v>22007512</v>
      </c>
      <c r="T1259" t="s">
        <v>14673</v>
      </c>
      <c r="U1259">
        <v>26866764</v>
      </c>
      <c r="V1259" t="s">
        <v>32</v>
      </c>
      <c r="W1259" t="s">
        <v>6899</v>
      </c>
      <c r="X1259" t="s">
        <v>17271</v>
      </c>
      <c r="Y1259" t="s">
        <v>4095</v>
      </c>
    </row>
    <row r="1260" spans="1:25" x14ac:dyDescent="0.25">
      <c r="A1260" t="s">
        <v>4092</v>
      </c>
      <c r="B1260" t="s">
        <v>3569</v>
      </c>
      <c r="C1260" t="s">
        <v>4093</v>
      </c>
      <c r="D1260" t="s">
        <v>4010</v>
      </c>
      <c r="E1260" t="s">
        <v>5</v>
      </c>
      <c r="F1260" t="s">
        <v>208</v>
      </c>
      <c r="G1260" t="s">
        <v>3</v>
      </c>
      <c r="H1260" t="s">
        <v>4</v>
      </c>
      <c r="I1260">
        <v>50203</v>
      </c>
      <c r="J1260" t="s">
        <v>11483</v>
      </c>
      <c r="K1260" t="s">
        <v>209</v>
      </c>
      <c r="L1260" t="s">
        <v>4010</v>
      </c>
      <c r="M1260" t="s">
        <v>221</v>
      </c>
      <c r="N1260" t="s">
        <v>3942</v>
      </c>
      <c r="O1260" t="s">
        <v>13535</v>
      </c>
      <c r="P1260">
        <v>84665356</v>
      </c>
      <c r="Q1260" t="s">
        <v>15386</v>
      </c>
      <c r="R1260" t="s">
        <v>7738</v>
      </c>
      <c r="S1260">
        <v>84665353</v>
      </c>
      <c r="T1260" t="s">
        <v>14673</v>
      </c>
      <c r="U1260" t="s">
        <v>15569</v>
      </c>
      <c r="V1260" t="s">
        <v>32</v>
      </c>
      <c r="W1260" t="s">
        <v>2185</v>
      </c>
      <c r="X1260" t="s">
        <v>17272</v>
      </c>
      <c r="Y1260" t="s">
        <v>4093</v>
      </c>
    </row>
    <row r="1261" spans="1:25" x14ac:dyDescent="0.25">
      <c r="A1261" t="s">
        <v>4086</v>
      </c>
      <c r="B1261" t="s">
        <v>3572</v>
      </c>
      <c r="C1261" t="s">
        <v>4087</v>
      </c>
      <c r="D1261" t="s">
        <v>4010</v>
      </c>
      <c r="E1261" t="s">
        <v>5</v>
      </c>
      <c r="F1261" t="s">
        <v>208</v>
      </c>
      <c r="G1261" t="s">
        <v>3</v>
      </c>
      <c r="H1261" t="s">
        <v>4</v>
      </c>
      <c r="I1261">
        <v>50203</v>
      </c>
      <c r="J1261" t="s">
        <v>11483</v>
      </c>
      <c r="K1261" t="s">
        <v>209</v>
      </c>
      <c r="L1261" t="s">
        <v>4010</v>
      </c>
      <c r="M1261" t="s">
        <v>221</v>
      </c>
      <c r="N1261" t="s">
        <v>598</v>
      </c>
      <c r="O1261" t="s">
        <v>13535</v>
      </c>
      <c r="P1261">
        <v>26811247</v>
      </c>
      <c r="Q1261" t="s">
        <v>15386</v>
      </c>
      <c r="R1261" t="s">
        <v>10813</v>
      </c>
      <c r="S1261" t="s">
        <v>15386</v>
      </c>
      <c r="T1261" t="s">
        <v>14673</v>
      </c>
      <c r="U1261" t="s">
        <v>15569</v>
      </c>
      <c r="V1261" t="s">
        <v>32</v>
      </c>
      <c r="W1261" t="s">
        <v>1510</v>
      </c>
      <c r="X1261" t="s">
        <v>17273</v>
      </c>
      <c r="Y1261" t="s">
        <v>4087</v>
      </c>
    </row>
    <row r="1262" spans="1:25" x14ac:dyDescent="0.25">
      <c r="A1262" t="s">
        <v>4111</v>
      </c>
      <c r="B1262" t="s">
        <v>3574</v>
      </c>
      <c r="C1262" t="s">
        <v>4112</v>
      </c>
      <c r="D1262" t="s">
        <v>4010</v>
      </c>
      <c r="E1262" t="s">
        <v>6</v>
      </c>
      <c r="F1262" t="s">
        <v>208</v>
      </c>
      <c r="G1262" t="s">
        <v>15</v>
      </c>
      <c r="H1262" t="s">
        <v>5</v>
      </c>
      <c r="I1262">
        <v>51104</v>
      </c>
      <c r="J1262" t="s">
        <v>11574</v>
      </c>
      <c r="K1262" t="s">
        <v>209</v>
      </c>
      <c r="L1262" t="s">
        <v>4110</v>
      </c>
      <c r="M1262" t="s">
        <v>4113</v>
      </c>
      <c r="N1262" t="s">
        <v>4113</v>
      </c>
      <c r="O1262" t="s">
        <v>13535</v>
      </c>
      <c r="P1262">
        <v>26596011</v>
      </c>
      <c r="Q1262">
        <v>26596011</v>
      </c>
      <c r="R1262" t="s">
        <v>15616</v>
      </c>
      <c r="S1262">
        <v>83162201</v>
      </c>
      <c r="T1262" t="s">
        <v>15476</v>
      </c>
      <c r="U1262">
        <v>63790353</v>
      </c>
      <c r="V1262" t="s">
        <v>32</v>
      </c>
      <c r="W1262" t="s">
        <v>3828</v>
      </c>
      <c r="X1262" t="s">
        <v>17274</v>
      </c>
      <c r="Y1262" t="s">
        <v>4112</v>
      </c>
    </row>
    <row r="1263" spans="1:25" x14ac:dyDescent="0.25">
      <c r="A1263" t="s">
        <v>4121</v>
      </c>
      <c r="B1263" t="s">
        <v>3577</v>
      </c>
      <c r="C1263" t="s">
        <v>4122</v>
      </c>
      <c r="D1263" t="s">
        <v>4010</v>
      </c>
      <c r="E1263" t="s">
        <v>6</v>
      </c>
      <c r="F1263" t="s">
        <v>208</v>
      </c>
      <c r="G1263" t="s">
        <v>15</v>
      </c>
      <c r="H1263" t="s">
        <v>6</v>
      </c>
      <c r="I1263">
        <v>51105</v>
      </c>
      <c r="J1263" t="s">
        <v>11593</v>
      </c>
      <c r="K1263" t="s">
        <v>209</v>
      </c>
      <c r="L1263" t="s">
        <v>4110</v>
      </c>
      <c r="M1263" t="s">
        <v>10814</v>
      </c>
      <c r="N1263" t="s">
        <v>10814</v>
      </c>
      <c r="O1263" t="s">
        <v>13535</v>
      </c>
      <c r="P1263">
        <v>26599329</v>
      </c>
      <c r="Q1263">
        <v>26599329</v>
      </c>
      <c r="R1263" t="s">
        <v>14737</v>
      </c>
      <c r="S1263">
        <v>61760039</v>
      </c>
      <c r="T1263" t="s">
        <v>15476</v>
      </c>
      <c r="U1263">
        <v>89152796</v>
      </c>
      <c r="V1263" t="s">
        <v>32</v>
      </c>
      <c r="W1263" t="s">
        <v>6900</v>
      </c>
      <c r="X1263" t="s">
        <v>17275</v>
      </c>
      <c r="Y1263" t="s">
        <v>4122</v>
      </c>
    </row>
    <row r="1264" spans="1:25" x14ac:dyDescent="0.25">
      <c r="A1264" t="s">
        <v>4224</v>
      </c>
      <c r="B1264" t="s">
        <v>3578</v>
      </c>
      <c r="C1264" t="s">
        <v>4225</v>
      </c>
      <c r="D1264" t="s">
        <v>207</v>
      </c>
      <c r="E1264" t="s">
        <v>2</v>
      </c>
      <c r="F1264" t="s">
        <v>208</v>
      </c>
      <c r="G1264" t="s">
        <v>4</v>
      </c>
      <c r="H1264" t="s">
        <v>2</v>
      </c>
      <c r="I1264">
        <v>50301</v>
      </c>
      <c r="J1264" t="s">
        <v>11409</v>
      </c>
      <c r="K1264" t="s">
        <v>209</v>
      </c>
      <c r="L1264" t="s">
        <v>207</v>
      </c>
      <c r="M1264" t="s">
        <v>207</v>
      </c>
      <c r="N1264" t="s">
        <v>9205</v>
      </c>
      <c r="O1264" t="s">
        <v>13535</v>
      </c>
      <c r="P1264">
        <v>26801400</v>
      </c>
      <c r="Q1264">
        <v>26801400</v>
      </c>
      <c r="R1264" t="s">
        <v>9966</v>
      </c>
      <c r="S1264">
        <v>26801400</v>
      </c>
      <c r="T1264" t="s">
        <v>14534</v>
      </c>
      <c r="U1264">
        <v>21004099</v>
      </c>
      <c r="V1264" t="s">
        <v>32</v>
      </c>
      <c r="W1264" t="s">
        <v>3878</v>
      </c>
      <c r="X1264" t="s">
        <v>17276</v>
      </c>
      <c r="Y1264" t="s">
        <v>4225</v>
      </c>
    </row>
    <row r="1265" spans="1:25" x14ac:dyDescent="0.25">
      <c r="A1265" t="s">
        <v>4219</v>
      </c>
      <c r="B1265" t="s">
        <v>3581</v>
      </c>
      <c r="C1265" t="s">
        <v>7925</v>
      </c>
      <c r="D1265" t="s">
        <v>207</v>
      </c>
      <c r="E1265" t="s">
        <v>2</v>
      </c>
      <c r="F1265" t="s">
        <v>208</v>
      </c>
      <c r="G1265" t="s">
        <v>4</v>
      </c>
      <c r="H1265" t="s">
        <v>2</v>
      </c>
      <c r="I1265">
        <v>50301</v>
      </c>
      <c r="J1265" t="s">
        <v>11409</v>
      </c>
      <c r="K1265" t="s">
        <v>209</v>
      </c>
      <c r="L1265" t="s">
        <v>207</v>
      </c>
      <c r="M1265" t="s">
        <v>207</v>
      </c>
      <c r="N1265" t="s">
        <v>10815</v>
      </c>
      <c r="O1265" t="s">
        <v>13535</v>
      </c>
      <c r="P1265">
        <v>26802985</v>
      </c>
      <c r="Q1265">
        <v>26802985</v>
      </c>
      <c r="R1265" t="s">
        <v>10936</v>
      </c>
      <c r="S1265">
        <v>88027496</v>
      </c>
      <c r="T1265" t="s">
        <v>14534</v>
      </c>
      <c r="U1265">
        <v>26801666</v>
      </c>
      <c r="V1265" t="s">
        <v>32</v>
      </c>
      <c r="W1265" t="s">
        <v>4006</v>
      </c>
      <c r="X1265" t="s">
        <v>17277</v>
      </c>
      <c r="Y1265" t="s">
        <v>7925</v>
      </c>
    </row>
    <row r="1266" spans="1:25" x14ac:dyDescent="0.25">
      <c r="A1266" t="s">
        <v>4226</v>
      </c>
      <c r="B1266" t="s">
        <v>3583</v>
      </c>
      <c r="C1266" t="s">
        <v>156</v>
      </c>
      <c r="D1266" t="s">
        <v>207</v>
      </c>
      <c r="E1266" t="s">
        <v>2</v>
      </c>
      <c r="F1266" t="s">
        <v>208</v>
      </c>
      <c r="G1266" t="s">
        <v>4</v>
      </c>
      <c r="H1266" t="s">
        <v>2</v>
      </c>
      <c r="I1266">
        <v>50301</v>
      </c>
      <c r="J1266" t="s">
        <v>11409</v>
      </c>
      <c r="K1266" t="s">
        <v>209</v>
      </c>
      <c r="L1266" t="s">
        <v>207</v>
      </c>
      <c r="M1266" t="s">
        <v>207</v>
      </c>
      <c r="N1266" t="s">
        <v>156</v>
      </c>
      <c r="O1266" t="s">
        <v>13535</v>
      </c>
      <c r="P1266">
        <v>26818156</v>
      </c>
      <c r="Q1266">
        <v>26818156</v>
      </c>
      <c r="R1266" t="s">
        <v>7926</v>
      </c>
      <c r="S1266">
        <v>88664116</v>
      </c>
      <c r="T1266" t="s">
        <v>14534</v>
      </c>
      <c r="U1266">
        <v>21004099</v>
      </c>
      <c r="V1266" t="s">
        <v>32</v>
      </c>
      <c r="W1266" t="s">
        <v>3876</v>
      </c>
      <c r="X1266" t="s">
        <v>17278</v>
      </c>
      <c r="Y1266" t="s">
        <v>156</v>
      </c>
    </row>
    <row r="1267" spans="1:25" x14ac:dyDescent="0.25">
      <c r="A1267" t="s">
        <v>4229</v>
      </c>
      <c r="B1267" t="s">
        <v>3586</v>
      </c>
      <c r="C1267" t="s">
        <v>3211</v>
      </c>
      <c r="D1267" t="s">
        <v>207</v>
      </c>
      <c r="E1267" t="s">
        <v>2</v>
      </c>
      <c r="F1267" t="s">
        <v>208</v>
      </c>
      <c r="G1267" t="s">
        <v>4</v>
      </c>
      <c r="H1267" t="s">
        <v>2</v>
      </c>
      <c r="I1267">
        <v>50301</v>
      </c>
      <c r="J1267" t="s">
        <v>11409</v>
      </c>
      <c r="K1267" t="s">
        <v>209</v>
      </c>
      <c r="L1267" t="s">
        <v>207</v>
      </c>
      <c r="M1267" t="s">
        <v>207</v>
      </c>
      <c r="N1267" t="s">
        <v>3211</v>
      </c>
      <c r="O1267" t="s">
        <v>13535</v>
      </c>
      <c r="P1267">
        <v>26804790</v>
      </c>
      <c r="Q1267">
        <v>85597624</v>
      </c>
      <c r="R1267" t="s">
        <v>4230</v>
      </c>
      <c r="S1267">
        <v>85597624</v>
      </c>
      <c r="T1267" t="s">
        <v>14534</v>
      </c>
      <c r="U1267">
        <v>21004099</v>
      </c>
      <c r="V1267" t="s">
        <v>32</v>
      </c>
      <c r="W1267" t="s">
        <v>6901</v>
      </c>
      <c r="X1267" t="s">
        <v>17279</v>
      </c>
      <c r="Y1267" t="s">
        <v>3211</v>
      </c>
    </row>
    <row r="1268" spans="1:25" x14ac:dyDescent="0.25">
      <c r="A1268" t="s">
        <v>2147</v>
      </c>
      <c r="B1268" t="s">
        <v>2149</v>
      </c>
      <c r="C1268" t="s">
        <v>2148</v>
      </c>
      <c r="D1268" t="s">
        <v>78</v>
      </c>
      <c r="E1268" t="s">
        <v>2</v>
      </c>
      <c r="F1268" t="s">
        <v>35</v>
      </c>
      <c r="G1268" t="s">
        <v>3</v>
      </c>
      <c r="H1268" t="s">
        <v>7</v>
      </c>
      <c r="I1268">
        <v>20206</v>
      </c>
      <c r="J1268" t="s">
        <v>12753</v>
      </c>
      <c r="K1268" t="s">
        <v>79</v>
      </c>
      <c r="L1268" t="s">
        <v>80</v>
      </c>
      <c r="M1268" t="s">
        <v>143</v>
      </c>
      <c r="N1268" t="s">
        <v>2148</v>
      </c>
      <c r="O1268" t="s">
        <v>13535</v>
      </c>
      <c r="P1268">
        <v>88254921</v>
      </c>
      <c r="Q1268" t="s">
        <v>15386</v>
      </c>
      <c r="R1268" t="s">
        <v>13901</v>
      </c>
      <c r="S1268">
        <v>83078054</v>
      </c>
      <c r="T1268" t="s">
        <v>14460</v>
      </c>
      <c r="U1268">
        <v>24456978</v>
      </c>
      <c r="V1268" t="s">
        <v>32</v>
      </c>
      <c r="W1268" t="s">
        <v>1784</v>
      </c>
      <c r="X1268" t="s">
        <v>17280</v>
      </c>
      <c r="Y1268" t="s">
        <v>2148</v>
      </c>
    </row>
    <row r="1269" spans="1:25" x14ac:dyDescent="0.25">
      <c r="A1269" t="s">
        <v>2144</v>
      </c>
      <c r="B1269" t="s">
        <v>2145</v>
      </c>
      <c r="C1269" t="s">
        <v>6902</v>
      </c>
      <c r="D1269" t="s">
        <v>78</v>
      </c>
      <c r="E1269" t="s">
        <v>2</v>
      </c>
      <c r="F1269" t="s">
        <v>35</v>
      </c>
      <c r="G1269" t="s">
        <v>3</v>
      </c>
      <c r="H1269" t="s">
        <v>7</v>
      </c>
      <c r="I1269">
        <v>20206</v>
      </c>
      <c r="J1269" t="s">
        <v>12753</v>
      </c>
      <c r="K1269" t="s">
        <v>79</v>
      </c>
      <c r="L1269" t="s">
        <v>80</v>
      </c>
      <c r="M1269" t="s">
        <v>143</v>
      </c>
      <c r="N1269" t="s">
        <v>10768</v>
      </c>
      <c r="O1269" t="s">
        <v>13535</v>
      </c>
      <c r="P1269">
        <v>24534632</v>
      </c>
      <c r="Q1269">
        <v>24564632</v>
      </c>
      <c r="R1269" t="s">
        <v>13043</v>
      </c>
      <c r="S1269">
        <v>24534632</v>
      </c>
      <c r="T1269" t="s">
        <v>14460</v>
      </c>
      <c r="U1269">
        <v>24456978</v>
      </c>
      <c r="V1269" t="s">
        <v>32</v>
      </c>
      <c r="W1269" t="s">
        <v>6501</v>
      </c>
      <c r="X1269" t="s">
        <v>17281</v>
      </c>
      <c r="Y1269" t="s">
        <v>6902</v>
      </c>
    </row>
    <row r="1270" spans="1:25" x14ac:dyDescent="0.25">
      <c r="A1270" t="s">
        <v>4389</v>
      </c>
      <c r="B1270" t="s">
        <v>6278</v>
      </c>
      <c r="C1270" t="s">
        <v>215</v>
      </c>
      <c r="D1270" t="s">
        <v>9030</v>
      </c>
      <c r="E1270" t="s">
        <v>4</v>
      </c>
      <c r="F1270" t="s">
        <v>35</v>
      </c>
      <c r="G1270" t="s">
        <v>17</v>
      </c>
      <c r="H1270" t="s">
        <v>4</v>
      </c>
      <c r="I1270">
        <v>21303</v>
      </c>
      <c r="J1270" t="s">
        <v>14349</v>
      </c>
      <c r="K1270" t="s">
        <v>79</v>
      </c>
      <c r="L1270" t="s">
        <v>10587</v>
      </c>
      <c r="M1270" t="s">
        <v>13810</v>
      </c>
      <c r="N1270" t="s">
        <v>215</v>
      </c>
      <c r="O1270" t="s">
        <v>13535</v>
      </c>
      <c r="P1270">
        <v>72965273</v>
      </c>
      <c r="Q1270">
        <v>24703027</v>
      </c>
      <c r="R1270" t="s">
        <v>14738</v>
      </c>
      <c r="S1270">
        <v>87801203</v>
      </c>
      <c r="T1270" t="s">
        <v>14644</v>
      </c>
      <c r="U1270">
        <v>24701583</v>
      </c>
      <c r="V1270" t="s">
        <v>32</v>
      </c>
      <c r="W1270" t="s">
        <v>6903</v>
      </c>
      <c r="X1270" t="s">
        <v>17282</v>
      </c>
      <c r="Y1270" t="s">
        <v>215</v>
      </c>
    </row>
    <row r="1271" spans="1:25" x14ac:dyDescent="0.25">
      <c r="A1271" t="s">
        <v>2243</v>
      </c>
      <c r="B1271" t="s">
        <v>2244</v>
      </c>
      <c r="C1271" t="s">
        <v>9065</v>
      </c>
      <c r="D1271" t="s">
        <v>78</v>
      </c>
      <c r="E1271" t="s">
        <v>3</v>
      </c>
      <c r="F1271" t="s">
        <v>35</v>
      </c>
      <c r="G1271" t="s">
        <v>3</v>
      </c>
      <c r="H1271" t="s">
        <v>5</v>
      </c>
      <c r="I1271">
        <v>20204</v>
      </c>
      <c r="J1271" t="s">
        <v>15498</v>
      </c>
      <c r="K1271" t="s">
        <v>79</v>
      </c>
      <c r="L1271" t="s">
        <v>80</v>
      </c>
      <c r="M1271" t="s">
        <v>14578</v>
      </c>
      <c r="N1271" t="s">
        <v>10816</v>
      </c>
      <c r="O1271" t="s">
        <v>13535</v>
      </c>
      <c r="P1271">
        <v>24458764</v>
      </c>
      <c r="Q1271" t="s">
        <v>15386</v>
      </c>
      <c r="R1271" t="s">
        <v>9247</v>
      </c>
      <c r="S1271">
        <v>24458764</v>
      </c>
      <c r="T1271" t="s">
        <v>14463</v>
      </c>
      <c r="U1271">
        <v>24456861</v>
      </c>
      <c r="V1271" t="s">
        <v>32</v>
      </c>
      <c r="W1271" t="s">
        <v>1624</v>
      </c>
      <c r="X1271" t="s">
        <v>17283</v>
      </c>
      <c r="Y1271" t="s">
        <v>9065</v>
      </c>
    </row>
    <row r="1272" spans="1:25" x14ac:dyDescent="0.25">
      <c r="A1272" t="s">
        <v>2287</v>
      </c>
      <c r="B1272" t="s">
        <v>2290</v>
      </c>
      <c r="C1272" t="s">
        <v>2288</v>
      </c>
      <c r="D1272" t="s">
        <v>79</v>
      </c>
      <c r="E1272" t="s">
        <v>7</v>
      </c>
      <c r="F1272" t="s">
        <v>35</v>
      </c>
      <c r="G1272" t="s">
        <v>4</v>
      </c>
      <c r="H1272" t="s">
        <v>10</v>
      </c>
      <c r="I1272">
        <v>20308</v>
      </c>
      <c r="J1272" t="s">
        <v>11490</v>
      </c>
      <c r="K1272" t="s">
        <v>79</v>
      </c>
      <c r="L1272" t="s">
        <v>10510</v>
      </c>
      <c r="M1272" t="s">
        <v>10816</v>
      </c>
      <c r="N1272" t="s">
        <v>2288</v>
      </c>
      <c r="O1272" t="s">
        <v>13535</v>
      </c>
      <c r="P1272">
        <v>24441594</v>
      </c>
      <c r="Q1272">
        <v>24441594</v>
      </c>
      <c r="R1272" t="s">
        <v>11783</v>
      </c>
      <c r="S1272">
        <v>24441594</v>
      </c>
      <c r="T1272" t="s">
        <v>15427</v>
      </c>
      <c r="U1272">
        <v>24941124</v>
      </c>
      <c r="V1272" t="s">
        <v>32</v>
      </c>
      <c r="W1272" t="s">
        <v>2286</v>
      </c>
      <c r="X1272" t="s">
        <v>17284</v>
      </c>
      <c r="Y1272" t="s">
        <v>2288</v>
      </c>
    </row>
    <row r="1273" spans="1:25" x14ac:dyDescent="0.25">
      <c r="A1273" t="s">
        <v>2303</v>
      </c>
      <c r="B1273" t="s">
        <v>2304</v>
      </c>
      <c r="C1273" t="s">
        <v>9066</v>
      </c>
      <c r="D1273" t="s">
        <v>78</v>
      </c>
      <c r="E1273" t="s">
        <v>6</v>
      </c>
      <c r="F1273" t="s">
        <v>35</v>
      </c>
      <c r="G1273" t="s">
        <v>7</v>
      </c>
      <c r="H1273" t="s">
        <v>5</v>
      </c>
      <c r="I1273">
        <v>20604</v>
      </c>
      <c r="J1273" t="s">
        <v>11506</v>
      </c>
      <c r="K1273" t="s">
        <v>79</v>
      </c>
      <c r="L1273" t="s">
        <v>690</v>
      </c>
      <c r="M1273" t="s">
        <v>12897</v>
      </c>
      <c r="N1273" t="s">
        <v>9066</v>
      </c>
      <c r="O1273" t="s">
        <v>13535</v>
      </c>
      <c r="P1273">
        <v>21009586</v>
      </c>
      <c r="Q1273" t="s">
        <v>15386</v>
      </c>
      <c r="R1273" t="s">
        <v>12274</v>
      </c>
      <c r="S1273">
        <v>21009586</v>
      </c>
      <c r="T1273" t="s">
        <v>14465</v>
      </c>
      <c r="U1273">
        <v>24511520</v>
      </c>
      <c r="V1273" t="s">
        <v>32</v>
      </c>
      <c r="W1273" t="s">
        <v>2302</v>
      </c>
      <c r="X1273" t="s">
        <v>17285</v>
      </c>
      <c r="Y1273" t="s">
        <v>9066</v>
      </c>
    </row>
    <row r="1274" spans="1:25" x14ac:dyDescent="0.25">
      <c r="A1274" t="s">
        <v>2345</v>
      </c>
      <c r="B1274" t="s">
        <v>2346</v>
      </c>
      <c r="C1274" t="s">
        <v>7434</v>
      </c>
      <c r="D1274" t="s">
        <v>78</v>
      </c>
      <c r="E1274" t="s">
        <v>6</v>
      </c>
      <c r="F1274" t="s">
        <v>35</v>
      </c>
      <c r="G1274" t="s">
        <v>7</v>
      </c>
      <c r="H1274" t="s">
        <v>3</v>
      </c>
      <c r="I1274">
        <v>20602</v>
      </c>
      <c r="J1274" t="s">
        <v>11454</v>
      </c>
      <c r="K1274" t="s">
        <v>79</v>
      </c>
      <c r="L1274" t="s">
        <v>690</v>
      </c>
      <c r="M1274" t="s">
        <v>51</v>
      </c>
      <c r="N1274" t="s">
        <v>15617</v>
      </c>
      <c r="O1274" t="s">
        <v>13535</v>
      </c>
      <c r="P1274">
        <v>24512590</v>
      </c>
      <c r="Q1274">
        <v>24512590</v>
      </c>
      <c r="R1274" t="s">
        <v>13872</v>
      </c>
      <c r="S1274">
        <v>24512590</v>
      </c>
      <c r="T1274" t="s">
        <v>14465</v>
      </c>
      <c r="U1274">
        <v>24511520</v>
      </c>
      <c r="V1274" t="s">
        <v>32</v>
      </c>
      <c r="W1274" t="s">
        <v>2344</v>
      </c>
      <c r="X1274" t="s">
        <v>17286</v>
      </c>
      <c r="Y1274" t="s">
        <v>7434</v>
      </c>
    </row>
    <row r="1275" spans="1:25" x14ac:dyDescent="0.25">
      <c r="A1275" t="s">
        <v>2386</v>
      </c>
      <c r="B1275" t="s">
        <v>2387</v>
      </c>
      <c r="C1275" t="s">
        <v>220</v>
      </c>
      <c r="D1275" t="s">
        <v>78</v>
      </c>
      <c r="E1275" t="s">
        <v>6</v>
      </c>
      <c r="F1275" t="s">
        <v>35</v>
      </c>
      <c r="G1275" t="s">
        <v>7</v>
      </c>
      <c r="H1275" t="s">
        <v>8</v>
      </c>
      <c r="I1275">
        <v>20607</v>
      </c>
      <c r="J1275" t="s">
        <v>14343</v>
      </c>
      <c r="K1275" t="s">
        <v>79</v>
      </c>
      <c r="L1275" t="s">
        <v>690</v>
      </c>
      <c r="M1275" t="s">
        <v>12859</v>
      </c>
      <c r="N1275" t="s">
        <v>220</v>
      </c>
      <c r="O1275" t="s">
        <v>13535</v>
      </c>
      <c r="P1275">
        <v>24506017</v>
      </c>
      <c r="Q1275">
        <v>24506017</v>
      </c>
      <c r="R1275" t="s">
        <v>13873</v>
      </c>
      <c r="S1275">
        <v>24506017</v>
      </c>
      <c r="T1275" t="s">
        <v>14465</v>
      </c>
      <c r="U1275">
        <v>24511520</v>
      </c>
      <c r="V1275" t="s">
        <v>32</v>
      </c>
      <c r="W1275" t="s">
        <v>2385</v>
      </c>
      <c r="X1275" t="s">
        <v>17287</v>
      </c>
      <c r="Y1275" t="s">
        <v>220</v>
      </c>
    </row>
    <row r="1276" spans="1:25" x14ac:dyDescent="0.25">
      <c r="A1276" t="s">
        <v>2429</v>
      </c>
      <c r="B1276" t="s">
        <v>2430</v>
      </c>
      <c r="C1276" t="s">
        <v>90</v>
      </c>
      <c r="D1276" t="s">
        <v>78</v>
      </c>
      <c r="E1276" t="s">
        <v>8</v>
      </c>
      <c r="F1276" t="s">
        <v>35</v>
      </c>
      <c r="G1276" t="s">
        <v>15</v>
      </c>
      <c r="H1276" t="s">
        <v>7</v>
      </c>
      <c r="I1276">
        <v>21106</v>
      </c>
      <c r="J1276" t="s">
        <v>11537</v>
      </c>
      <c r="K1276" t="s">
        <v>79</v>
      </c>
      <c r="L1276" t="s">
        <v>10532</v>
      </c>
      <c r="M1276" t="s">
        <v>90</v>
      </c>
      <c r="N1276" t="s">
        <v>90</v>
      </c>
      <c r="O1276" t="s">
        <v>13535</v>
      </c>
      <c r="P1276">
        <v>24631745</v>
      </c>
      <c r="Q1276">
        <v>24631745</v>
      </c>
      <c r="R1276" t="s">
        <v>15618</v>
      </c>
      <c r="S1276" t="s">
        <v>15386</v>
      </c>
      <c r="T1276" t="s">
        <v>14470</v>
      </c>
      <c r="U1276">
        <v>24633545</v>
      </c>
      <c r="V1276" t="s">
        <v>32</v>
      </c>
      <c r="W1276" t="s">
        <v>764</v>
      </c>
      <c r="X1276" t="s">
        <v>17288</v>
      </c>
      <c r="Y1276" t="s">
        <v>90</v>
      </c>
    </row>
    <row r="1277" spans="1:25" x14ac:dyDescent="0.25">
      <c r="A1277" t="s">
        <v>2422</v>
      </c>
      <c r="B1277" t="s">
        <v>2423</v>
      </c>
      <c r="C1277" t="s">
        <v>462</v>
      </c>
      <c r="D1277" t="s">
        <v>78</v>
      </c>
      <c r="E1277" t="s">
        <v>8</v>
      </c>
      <c r="F1277" t="s">
        <v>35</v>
      </c>
      <c r="G1277" t="s">
        <v>15</v>
      </c>
      <c r="H1277" t="s">
        <v>8</v>
      </c>
      <c r="I1277">
        <v>21107</v>
      </c>
      <c r="J1277" t="s">
        <v>11538</v>
      </c>
      <c r="K1277" t="s">
        <v>79</v>
      </c>
      <c r="L1277" t="s">
        <v>10532</v>
      </c>
      <c r="M1277" t="s">
        <v>13003</v>
      </c>
      <c r="N1277" t="s">
        <v>462</v>
      </c>
      <c r="O1277" t="s">
        <v>13535</v>
      </c>
      <c r="P1277">
        <v>24632309</v>
      </c>
      <c r="Q1277">
        <v>24632309</v>
      </c>
      <c r="R1277" t="s">
        <v>15619</v>
      </c>
      <c r="S1277">
        <v>24632309</v>
      </c>
      <c r="T1277" t="s">
        <v>14470</v>
      </c>
      <c r="U1277">
        <v>24633545</v>
      </c>
      <c r="V1277" t="s">
        <v>32</v>
      </c>
      <c r="W1277" t="s">
        <v>6904</v>
      </c>
      <c r="X1277" t="s">
        <v>17289</v>
      </c>
      <c r="Y1277" t="s">
        <v>462</v>
      </c>
    </row>
    <row r="1278" spans="1:25" x14ac:dyDescent="0.25">
      <c r="A1278" t="s">
        <v>1106</v>
      </c>
      <c r="B1278" t="s">
        <v>1108</v>
      </c>
      <c r="C1278" t="s">
        <v>1107</v>
      </c>
      <c r="D1278" t="s">
        <v>1044</v>
      </c>
      <c r="E1278" t="s">
        <v>3</v>
      </c>
      <c r="F1278" t="s">
        <v>32</v>
      </c>
      <c r="G1278" t="s">
        <v>1045</v>
      </c>
      <c r="H1278" t="s">
        <v>12</v>
      </c>
      <c r="I1278">
        <v>11910</v>
      </c>
      <c r="J1278" t="s">
        <v>12740</v>
      </c>
      <c r="K1278" t="s">
        <v>33</v>
      </c>
      <c r="L1278" t="s">
        <v>1044</v>
      </c>
      <c r="M1278" t="s">
        <v>1090</v>
      </c>
      <c r="N1278" t="s">
        <v>1107</v>
      </c>
      <c r="O1278" t="s">
        <v>13535</v>
      </c>
      <c r="P1278">
        <v>27716938</v>
      </c>
      <c r="Q1278" t="s">
        <v>15386</v>
      </c>
      <c r="R1278" t="s">
        <v>7739</v>
      </c>
      <c r="S1278">
        <v>88494179</v>
      </c>
      <c r="T1278" t="s">
        <v>14428</v>
      </c>
      <c r="U1278">
        <v>27719646</v>
      </c>
      <c r="V1278" t="s">
        <v>32</v>
      </c>
      <c r="W1278" t="s">
        <v>60</v>
      </c>
      <c r="X1278" t="s">
        <v>17290</v>
      </c>
      <c r="Y1278" t="s">
        <v>1107</v>
      </c>
    </row>
    <row r="1279" spans="1:25" x14ac:dyDescent="0.25">
      <c r="A1279" t="s">
        <v>1135</v>
      </c>
      <c r="B1279" t="s">
        <v>6279</v>
      </c>
      <c r="C1279" t="s">
        <v>2648</v>
      </c>
      <c r="D1279" t="s">
        <v>1044</v>
      </c>
      <c r="E1279" t="s">
        <v>3</v>
      </c>
      <c r="F1279" t="s">
        <v>32</v>
      </c>
      <c r="G1279" t="s">
        <v>1045</v>
      </c>
      <c r="H1279" t="s">
        <v>15</v>
      </c>
      <c r="I1279">
        <v>11911</v>
      </c>
      <c r="J1279" t="s">
        <v>12741</v>
      </c>
      <c r="K1279" t="s">
        <v>33</v>
      </c>
      <c r="L1279" t="s">
        <v>1044</v>
      </c>
      <c r="M1279" t="s">
        <v>1085</v>
      </c>
      <c r="N1279" t="s">
        <v>10817</v>
      </c>
      <c r="O1279" t="s">
        <v>13535</v>
      </c>
      <c r="P1279">
        <v>60030581</v>
      </c>
      <c r="Q1279" t="s">
        <v>15386</v>
      </c>
      <c r="R1279" t="s">
        <v>14739</v>
      </c>
      <c r="S1279">
        <v>72709829</v>
      </c>
      <c r="T1279" t="s">
        <v>14428</v>
      </c>
      <c r="U1279">
        <v>27719646</v>
      </c>
      <c r="V1279" t="s">
        <v>32</v>
      </c>
      <c r="W1279" t="s">
        <v>1134</v>
      </c>
      <c r="X1279" t="s">
        <v>17291</v>
      </c>
      <c r="Y1279" t="s">
        <v>2648</v>
      </c>
    </row>
    <row r="1280" spans="1:25" x14ac:dyDescent="0.25">
      <c r="A1280" t="s">
        <v>1088</v>
      </c>
      <c r="B1280" t="s">
        <v>1091</v>
      </c>
      <c r="C1280" t="s">
        <v>1089</v>
      </c>
      <c r="D1280" t="s">
        <v>1044</v>
      </c>
      <c r="E1280" t="s">
        <v>3</v>
      </c>
      <c r="F1280" t="s">
        <v>32</v>
      </c>
      <c r="G1280" t="s">
        <v>1045</v>
      </c>
      <c r="H1280" t="s">
        <v>12</v>
      </c>
      <c r="I1280">
        <v>11910</v>
      </c>
      <c r="J1280" t="s">
        <v>12740</v>
      </c>
      <c r="K1280" t="s">
        <v>33</v>
      </c>
      <c r="L1280" t="s">
        <v>1044</v>
      </c>
      <c r="M1280" t="s">
        <v>1090</v>
      </c>
      <c r="N1280" t="s">
        <v>1089</v>
      </c>
      <c r="O1280" t="s">
        <v>13535</v>
      </c>
      <c r="P1280">
        <v>27711965</v>
      </c>
      <c r="Q1280" t="s">
        <v>15386</v>
      </c>
      <c r="R1280" t="s">
        <v>7784</v>
      </c>
      <c r="S1280">
        <v>83494113</v>
      </c>
      <c r="T1280" t="s">
        <v>14428</v>
      </c>
      <c r="U1280">
        <v>27719646</v>
      </c>
      <c r="V1280" t="s">
        <v>32</v>
      </c>
      <c r="W1280" t="s">
        <v>164</v>
      </c>
      <c r="X1280" t="s">
        <v>17292</v>
      </c>
      <c r="Y1280" t="s">
        <v>1089</v>
      </c>
    </row>
    <row r="1281" spans="1:25" x14ac:dyDescent="0.25">
      <c r="A1281" t="s">
        <v>5945</v>
      </c>
      <c r="B1281" t="s">
        <v>3606</v>
      </c>
      <c r="C1281" t="s">
        <v>9067</v>
      </c>
      <c r="D1281" t="s">
        <v>1044</v>
      </c>
      <c r="E1281" t="s">
        <v>4</v>
      </c>
      <c r="F1281" t="s">
        <v>32</v>
      </c>
      <c r="G1281" t="s">
        <v>1045</v>
      </c>
      <c r="H1281" t="s">
        <v>4</v>
      </c>
      <c r="I1281">
        <v>11903</v>
      </c>
      <c r="J1281" t="s">
        <v>12731</v>
      </c>
      <c r="K1281" t="s">
        <v>33</v>
      </c>
      <c r="L1281" t="s">
        <v>1044</v>
      </c>
      <c r="M1281" t="s">
        <v>10490</v>
      </c>
      <c r="N1281" t="s">
        <v>10818</v>
      </c>
      <c r="O1281" t="s">
        <v>13535</v>
      </c>
      <c r="P1281">
        <v>27728003</v>
      </c>
      <c r="Q1281" t="s">
        <v>15386</v>
      </c>
      <c r="R1281" t="s">
        <v>7862</v>
      </c>
      <c r="S1281">
        <v>27728003</v>
      </c>
      <c r="T1281" t="s">
        <v>14429</v>
      </c>
      <c r="U1281">
        <v>27725128</v>
      </c>
      <c r="V1281" t="s">
        <v>32</v>
      </c>
      <c r="W1281" t="s">
        <v>6905</v>
      </c>
      <c r="X1281" t="s">
        <v>17293</v>
      </c>
      <c r="Y1281" t="s">
        <v>9067</v>
      </c>
    </row>
    <row r="1282" spans="1:25" x14ac:dyDescent="0.25">
      <c r="A1282" t="s">
        <v>1215</v>
      </c>
      <c r="B1282" t="s">
        <v>1217</v>
      </c>
      <c r="C1282" t="s">
        <v>1216</v>
      </c>
      <c r="D1282" t="s">
        <v>1044</v>
      </c>
      <c r="E1282" t="s">
        <v>5</v>
      </c>
      <c r="F1282" t="s">
        <v>32</v>
      </c>
      <c r="G1282" t="s">
        <v>1045</v>
      </c>
      <c r="H1282" t="s">
        <v>11</v>
      </c>
      <c r="I1282">
        <v>11909</v>
      </c>
      <c r="J1282" t="s">
        <v>12739</v>
      </c>
      <c r="K1282" t="s">
        <v>33</v>
      </c>
      <c r="L1282" t="s">
        <v>1044</v>
      </c>
      <c r="M1282" t="s">
        <v>10253</v>
      </c>
      <c r="N1282" t="s">
        <v>1216</v>
      </c>
      <c r="O1282" t="s">
        <v>13535</v>
      </c>
      <c r="P1282">
        <v>27870757</v>
      </c>
      <c r="Q1282" t="s">
        <v>15386</v>
      </c>
      <c r="R1282" t="s">
        <v>9248</v>
      </c>
      <c r="S1282">
        <v>88120340</v>
      </c>
      <c r="T1282" t="s">
        <v>14632</v>
      </c>
      <c r="U1282">
        <v>86384698</v>
      </c>
      <c r="V1282" t="s">
        <v>32</v>
      </c>
      <c r="W1282" t="s">
        <v>1214</v>
      </c>
      <c r="X1282" t="s">
        <v>17294</v>
      </c>
      <c r="Y1282" t="s">
        <v>1216</v>
      </c>
    </row>
    <row r="1283" spans="1:25" x14ac:dyDescent="0.25">
      <c r="A1283" t="s">
        <v>1289</v>
      </c>
      <c r="B1283" t="s">
        <v>1291</v>
      </c>
      <c r="C1283" t="s">
        <v>1290</v>
      </c>
      <c r="D1283" t="s">
        <v>1044</v>
      </c>
      <c r="E1283" t="s">
        <v>6</v>
      </c>
      <c r="F1283" t="s">
        <v>32</v>
      </c>
      <c r="G1283" t="s">
        <v>1045</v>
      </c>
      <c r="H1283" t="s">
        <v>3</v>
      </c>
      <c r="I1283">
        <v>11902</v>
      </c>
      <c r="J1283" t="s">
        <v>15417</v>
      </c>
      <c r="K1283" t="s">
        <v>33</v>
      </c>
      <c r="L1283" t="s">
        <v>1044</v>
      </c>
      <c r="M1283" t="s">
        <v>14434</v>
      </c>
      <c r="N1283" t="s">
        <v>1290</v>
      </c>
      <c r="O1283" t="s">
        <v>13535</v>
      </c>
      <c r="P1283">
        <v>27382567</v>
      </c>
      <c r="Q1283" t="s">
        <v>15386</v>
      </c>
      <c r="R1283" t="s">
        <v>14740</v>
      </c>
      <c r="S1283">
        <v>88864232</v>
      </c>
      <c r="T1283" t="s">
        <v>14435</v>
      </c>
      <c r="U1283">
        <v>27725171</v>
      </c>
      <c r="V1283" t="s">
        <v>32</v>
      </c>
      <c r="W1283" t="s">
        <v>1288</v>
      </c>
      <c r="X1283" t="s">
        <v>17295</v>
      </c>
      <c r="Y1283" t="s">
        <v>1290</v>
      </c>
    </row>
    <row r="1284" spans="1:25" x14ac:dyDescent="0.25">
      <c r="A1284" t="s">
        <v>1362</v>
      </c>
      <c r="B1284" t="s">
        <v>1364</v>
      </c>
      <c r="C1284" t="s">
        <v>1363</v>
      </c>
      <c r="D1284" t="s">
        <v>1044</v>
      </c>
      <c r="E1284" t="s">
        <v>11</v>
      </c>
      <c r="F1284" t="s">
        <v>32</v>
      </c>
      <c r="G1284" t="s">
        <v>1045</v>
      </c>
      <c r="H1284" t="s">
        <v>6</v>
      </c>
      <c r="I1284">
        <v>11905</v>
      </c>
      <c r="J1284" t="s">
        <v>12734</v>
      </c>
      <c r="K1284" t="s">
        <v>33</v>
      </c>
      <c r="L1284" t="s">
        <v>1044</v>
      </c>
      <c r="M1284" t="s">
        <v>590</v>
      </c>
      <c r="N1284" t="s">
        <v>1363</v>
      </c>
      <c r="O1284" t="s">
        <v>13535</v>
      </c>
      <c r="P1284">
        <v>27311003</v>
      </c>
      <c r="Q1284" t="s">
        <v>15386</v>
      </c>
      <c r="R1284" t="s">
        <v>15620</v>
      </c>
      <c r="S1284">
        <v>89770213</v>
      </c>
      <c r="T1284" t="s">
        <v>14709</v>
      </c>
      <c r="U1284">
        <v>27725147</v>
      </c>
      <c r="V1284" t="s">
        <v>32</v>
      </c>
      <c r="W1284" t="s">
        <v>6463</v>
      </c>
      <c r="X1284" t="s">
        <v>17296</v>
      </c>
      <c r="Y1284" t="s">
        <v>1363</v>
      </c>
    </row>
    <row r="1285" spans="1:25" x14ac:dyDescent="0.25">
      <c r="A1285" t="s">
        <v>1382</v>
      </c>
      <c r="B1285" t="s">
        <v>1383</v>
      </c>
      <c r="C1285" t="s">
        <v>558</v>
      </c>
      <c r="D1285" t="s">
        <v>1044</v>
      </c>
      <c r="E1285" t="s">
        <v>11</v>
      </c>
      <c r="F1285" t="s">
        <v>32</v>
      </c>
      <c r="G1285" t="s">
        <v>1045</v>
      </c>
      <c r="H1285" t="s">
        <v>6</v>
      </c>
      <c r="I1285">
        <v>11905</v>
      </c>
      <c r="J1285" t="s">
        <v>12734</v>
      </c>
      <c r="K1285" t="s">
        <v>33</v>
      </c>
      <c r="L1285" t="s">
        <v>1044</v>
      </c>
      <c r="M1285" t="s">
        <v>590</v>
      </c>
      <c r="N1285" t="s">
        <v>558</v>
      </c>
      <c r="O1285" t="s">
        <v>13535</v>
      </c>
      <c r="P1285">
        <v>71219684</v>
      </c>
      <c r="Q1285">
        <v>84544495</v>
      </c>
      <c r="R1285" t="s">
        <v>13874</v>
      </c>
      <c r="S1285">
        <v>84544495</v>
      </c>
      <c r="T1285" t="s">
        <v>14709</v>
      </c>
      <c r="U1285">
        <v>27725147</v>
      </c>
      <c r="V1285" t="s">
        <v>32</v>
      </c>
      <c r="W1285" t="s">
        <v>6466</v>
      </c>
      <c r="X1285" t="s">
        <v>17297</v>
      </c>
      <c r="Y1285" t="s">
        <v>558</v>
      </c>
    </row>
    <row r="1286" spans="1:25" x14ac:dyDescent="0.25">
      <c r="A1286" t="s">
        <v>1373</v>
      </c>
      <c r="B1286" t="s">
        <v>1376</v>
      </c>
      <c r="C1286" t="s">
        <v>1374</v>
      </c>
      <c r="D1286" t="s">
        <v>1044</v>
      </c>
      <c r="E1286" t="s">
        <v>11</v>
      </c>
      <c r="F1286" t="s">
        <v>32</v>
      </c>
      <c r="G1286" t="s">
        <v>1045</v>
      </c>
      <c r="H1286" t="s">
        <v>6</v>
      </c>
      <c r="I1286">
        <v>11905</v>
      </c>
      <c r="J1286" t="s">
        <v>12734</v>
      </c>
      <c r="K1286" t="s">
        <v>33</v>
      </c>
      <c r="L1286" t="s">
        <v>1044</v>
      </c>
      <c r="M1286" t="s">
        <v>590</v>
      </c>
      <c r="N1286" t="s">
        <v>1375</v>
      </c>
      <c r="O1286" t="s">
        <v>13535</v>
      </c>
      <c r="P1286">
        <v>71219411</v>
      </c>
      <c r="Q1286" t="s">
        <v>15386</v>
      </c>
      <c r="R1286" t="s">
        <v>12250</v>
      </c>
      <c r="S1286">
        <v>85842143</v>
      </c>
      <c r="T1286" t="s">
        <v>14709</v>
      </c>
      <c r="U1286">
        <v>83471217</v>
      </c>
      <c r="V1286" t="s">
        <v>32</v>
      </c>
      <c r="W1286" t="s">
        <v>1372</v>
      </c>
      <c r="X1286" t="s">
        <v>17298</v>
      </c>
      <c r="Y1286" t="s">
        <v>1374</v>
      </c>
    </row>
    <row r="1287" spans="1:25" x14ac:dyDescent="0.25">
      <c r="A1287" t="s">
        <v>1529</v>
      </c>
      <c r="B1287" t="s">
        <v>1531</v>
      </c>
      <c r="C1287" t="s">
        <v>9068</v>
      </c>
      <c r="D1287" t="s">
        <v>1044</v>
      </c>
      <c r="E1287" t="s">
        <v>10</v>
      </c>
      <c r="F1287" t="s">
        <v>32</v>
      </c>
      <c r="G1287" t="s">
        <v>1045</v>
      </c>
      <c r="H1287" t="s">
        <v>8</v>
      </c>
      <c r="I1287">
        <v>11907</v>
      </c>
      <c r="J1287" t="s">
        <v>12737</v>
      </c>
      <c r="K1287" t="s">
        <v>33</v>
      </c>
      <c r="L1287" t="s">
        <v>1044</v>
      </c>
      <c r="M1287" t="s">
        <v>10292</v>
      </c>
      <c r="N1287" t="s">
        <v>9068</v>
      </c>
      <c r="O1287" t="s">
        <v>13535</v>
      </c>
      <c r="P1287">
        <v>71219431</v>
      </c>
      <c r="Q1287">
        <v>71219431</v>
      </c>
      <c r="R1287" t="s">
        <v>13875</v>
      </c>
      <c r="S1287">
        <v>89981699</v>
      </c>
      <c r="T1287" t="s">
        <v>14439</v>
      </c>
      <c r="U1287">
        <v>88302467</v>
      </c>
      <c r="V1287" t="s">
        <v>32</v>
      </c>
      <c r="W1287" t="s">
        <v>696</v>
      </c>
      <c r="X1287" t="s">
        <v>17299</v>
      </c>
      <c r="Y1287" t="s">
        <v>9068</v>
      </c>
    </row>
    <row r="1288" spans="1:25" x14ac:dyDescent="0.25">
      <c r="A1288" t="s">
        <v>1603</v>
      </c>
      <c r="B1288" t="s">
        <v>1604</v>
      </c>
      <c r="C1288" t="s">
        <v>1192</v>
      </c>
      <c r="D1288" t="s">
        <v>9019</v>
      </c>
      <c r="E1288" t="s">
        <v>3</v>
      </c>
      <c r="F1288" t="s">
        <v>124</v>
      </c>
      <c r="G1288" t="s">
        <v>4</v>
      </c>
      <c r="H1288" t="s">
        <v>3</v>
      </c>
      <c r="I1288">
        <v>60302</v>
      </c>
      <c r="J1288" t="s">
        <v>12710</v>
      </c>
      <c r="K1288" t="s">
        <v>125</v>
      </c>
      <c r="L1288" t="s">
        <v>1490</v>
      </c>
      <c r="M1288" t="s">
        <v>12880</v>
      </c>
      <c r="N1288" t="s">
        <v>1192</v>
      </c>
      <c r="O1288" t="s">
        <v>13535</v>
      </c>
      <c r="P1288">
        <v>27421227</v>
      </c>
      <c r="Q1288">
        <v>88421227</v>
      </c>
      <c r="R1288" t="s">
        <v>13930</v>
      </c>
      <c r="S1288">
        <v>27421227</v>
      </c>
      <c r="T1288" t="s">
        <v>14441</v>
      </c>
      <c r="U1288">
        <v>27300654</v>
      </c>
      <c r="V1288" t="s">
        <v>32</v>
      </c>
      <c r="W1288" t="s">
        <v>1602</v>
      </c>
      <c r="X1288" t="s">
        <v>17300</v>
      </c>
      <c r="Y1288" t="s">
        <v>1192</v>
      </c>
    </row>
    <row r="1289" spans="1:25" x14ac:dyDescent="0.25">
      <c r="A1289" t="s">
        <v>8515</v>
      </c>
      <c r="B1289" t="s">
        <v>6716</v>
      </c>
      <c r="C1289" t="s">
        <v>1186</v>
      </c>
      <c r="D1289" t="s">
        <v>9019</v>
      </c>
      <c r="E1289" t="s">
        <v>15</v>
      </c>
      <c r="F1289" t="s">
        <v>124</v>
      </c>
      <c r="G1289" t="s">
        <v>4</v>
      </c>
      <c r="H1289" t="s">
        <v>5</v>
      </c>
      <c r="I1289">
        <v>60304</v>
      </c>
      <c r="J1289" t="s">
        <v>11546</v>
      </c>
      <c r="K1289" t="s">
        <v>125</v>
      </c>
      <c r="L1289" t="s">
        <v>1490</v>
      </c>
      <c r="M1289" t="s">
        <v>10684</v>
      </c>
      <c r="N1289" t="s">
        <v>1186</v>
      </c>
      <c r="O1289" t="s">
        <v>13535</v>
      </c>
      <c r="P1289">
        <v>60646704</v>
      </c>
      <c r="Q1289" t="s">
        <v>15386</v>
      </c>
      <c r="R1289" t="s">
        <v>15621</v>
      </c>
      <c r="S1289">
        <v>60646704</v>
      </c>
      <c r="T1289" t="s">
        <v>14633</v>
      </c>
      <c r="U1289">
        <v>22001511</v>
      </c>
      <c r="V1289" t="s">
        <v>32</v>
      </c>
      <c r="W1289" t="s">
        <v>1684</v>
      </c>
      <c r="X1289" t="s">
        <v>17301</v>
      </c>
      <c r="Y1289" t="s">
        <v>1186</v>
      </c>
    </row>
    <row r="1290" spans="1:25" x14ac:dyDescent="0.25">
      <c r="A1290" t="s">
        <v>1656</v>
      </c>
      <c r="B1290" t="s">
        <v>1657</v>
      </c>
      <c r="C1290" t="s">
        <v>409</v>
      </c>
      <c r="D1290" t="s">
        <v>9019</v>
      </c>
      <c r="E1290" t="s">
        <v>15</v>
      </c>
      <c r="F1290" t="s">
        <v>124</v>
      </c>
      <c r="G1290" t="s">
        <v>4</v>
      </c>
      <c r="H1290" t="s">
        <v>5</v>
      </c>
      <c r="I1290">
        <v>60304</v>
      </c>
      <c r="J1290" t="s">
        <v>11546</v>
      </c>
      <c r="K1290" t="s">
        <v>125</v>
      </c>
      <c r="L1290" t="s">
        <v>1490</v>
      </c>
      <c r="M1290" t="s">
        <v>10684</v>
      </c>
      <c r="N1290" t="s">
        <v>409</v>
      </c>
      <c r="O1290" t="s">
        <v>13535</v>
      </c>
      <c r="P1290">
        <v>22065432</v>
      </c>
      <c r="Q1290">
        <v>88051329</v>
      </c>
      <c r="R1290" t="s">
        <v>15622</v>
      </c>
      <c r="S1290">
        <v>84208799</v>
      </c>
      <c r="T1290" t="s">
        <v>14633</v>
      </c>
      <c r="U1290">
        <v>83892838</v>
      </c>
      <c r="V1290" t="s">
        <v>32</v>
      </c>
      <c r="W1290" t="s">
        <v>6483</v>
      </c>
      <c r="X1290" t="s">
        <v>17302</v>
      </c>
      <c r="Y1290" t="s">
        <v>409</v>
      </c>
    </row>
    <row r="1291" spans="1:25" x14ac:dyDescent="0.25">
      <c r="A1291" t="s">
        <v>1660</v>
      </c>
      <c r="B1291" t="s">
        <v>1661</v>
      </c>
      <c r="C1291" t="s">
        <v>9069</v>
      </c>
      <c r="D1291" t="s">
        <v>9019</v>
      </c>
      <c r="E1291" t="s">
        <v>17</v>
      </c>
      <c r="F1291" t="s">
        <v>124</v>
      </c>
      <c r="G1291" t="s">
        <v>4</v>
      </c>
      <c r="H1291" t="s">
        <v>4</v>
      </c>
      <c r="I1291">
        <v>60303</v>
      </c>
      <c r="J1291" t="s">
        <v>11491</v>
      </c>
      <c r="K1291" t="s">
        <v>125</v>
      </c>
      <c r="L1291" t="s">
        <v>1490</v>
      </c>
      <c r="M1291" t="s">
        <v>1569</v>
      </c>
      <c r="N1291" t="s">
        <v>9069</v>
      </c>
      <c r="O1291" t="s">
        <v>13535</v>
      </c>
      <c r="P1291">
        <v>27304636</v>
      </c>
      <c r="Q1291">
        <v>85496382</v>
      </c>
      <c r="R1291" t="s">
        <v>11770</v>
      </c>
      <c r="S1291">
        <v>85496382</v>
      </c>
      <c r="T1291" t="s">
        <v>14742</v>
      </c>
      <c r="U1291">
        <v>89435252</v>
      </c>
      <c r="V1291" t="s">
        <v>32</v>
      </c>
      <c r="W1291" t="s">
        <v>1659</v>
      </c>
      <c r="X1291" t="s">
        <v>17303</v>
      </c>
      <c r="Y1291" t="s">
        <v>9069</v>
      </c>
    </row>
    <row r="1292" spans="1:25" x14ac:dyDescent="0.25">
      <c r="A1292" t="s">
        <v>1710</v>
      </c>
      <c r="B1292" t="s">
        <v>1711</v>
      </c>
      <c r="C1292" t="s">
        <v>1569</v>
      </c>
      <c r="D1292" t="s">
        <v>9019</v>
      </c>
      <c r="E1292" t="s">
        <v>4</v>
      </c>
      <c r="F1292" t="s">
        <v>124</v>
      </c>
      <c r="G1292" t="s">
        <v>4</v>
      </c>
      <c r="H1292" t="s">
        <v>4</v>
      </c>
      <c r="I1292">
        <v>60303</v>
      </c>
      <c r="J1292" t="s">
        <v>11491</v>
      </c>
      <c r="K1292" t="s">
        <v>125</v>
      </c>
      <c r="L1292" t="s">
        <v>1490</v>
      </c>
      <c r="M1292" t="s">
        <v>1569</v>
      </c>
      <c r="N1292" t="s">
        <v>1569</v>
      </c>
      <c r="O1292" t="s">
        <v>13535</v>
      </c>
      <c r="P1292">
        <v>27428081</v>
      </c>
      <c r="Q1292">
        <v>89922241</v>
      </c>
      <c r="R1292" t="s">
        <v>9991</v>
      </c>
      <c r="S1292">
        <v>27428081</v>
      </c>
      <c r="T1292" t="s">
        <v>14808</v>
      </c>
      <c r="U1292">
        <v>27300744</v>
      </c>
      <c r="V1292" t="s">
        <v>32</v>
      </c>
      <c r="W1292" t="s">
        <v>1233</v>
      </c>
      <c r="X1292" t="s">
        <v>17304</v>
      </c>
      <c r="Y1292" t="s">
        <v>1569</v>
      </c>
    </row>
    <row r="1293" spans="1:25" x14ac:dyDescent="0.25">
      <c r="A1293" t="s">
        <v>1717</v>
      </c>
      <c r="B1293" t="s">
        <v>1719</v>
      </c>
      <c r="C1293" t="s">
        <v>1718</v>
      </c>
      <c r="D1293" t="s">
        <v>9019</v>
      </c>
      <c r="E1293" t="s">
        <v>5</v>
      </c>
      <c r="F1293" t="s">
        <v>124</v>
      </c>
      <c r="G1293" t="s">
        <v>4</v>
      </c>
      <c r="H1293" t="s">
        <v>10</v>
      </c>
      <c r="I1293">
        <v>60308</v>
      </c>
      <c r="J1293" t="s">
        <v>11603</v>
      </c>
      <c r="K1293" t="s">
        <v>125</v>
      </c>
      <c r="L1293" t="s">
        <v>1490</v>
      </c>
      <c r="M1293" t="s">
        <v>1701</v>
      </c>
      <c r="N1293" t="s">
        <v>316</v>
      </c>
      <c r="O1293" t="s">
        <v>13535</v>
      </c>
      <c r="P1293">
        <v>27431098</v>
      </c>
      <c r="Q1293" t="s">
        <v>15386</v>
      </c>
      <c r="R1293" t="s">
        <v>14743</v>
      </c>
      <c r="S1293">
        <v>22001116</v>
      </c>
      <c r="T1293" t="s">
        <v>14744</v>
      </c>
      <c r="U1293">
        <v>27300719</v>
      </c>
      <c r="V1293" t="s">
        <v>32</v>
      </c>
      <c r="W1293" t="s">
        <v>1218</v>
      </c>
      <c r="X1293" t="s">
        <v>17305</v>
      </c>
      <c r="Y1293" t="s">
        <v>1718</v>
      </c>
    </row>
    <row r="1294" spans="1:25" x14ac:dyDescent="0.25">
      <c r="A1294" t="s">
        <v>1120</v>
      </c>
      <c r="B1294" t="s">
        <v>1122</v>
      </c>
      <c r="C1294" t="s">
        <v>1121</v>
      </c>
      <c r="D1294" t="s">
        <v>1044</v>
      </c>
      <c r="E1294" t="s">
        <v>3</v>
      </c>
      <c r="F1294" t="s">
        <v>32</v>
      </c>
      <c r="G1294" t="s">
        <v>1045</v>
      </c>
      <c r="H1294" t="s">
        <v>2</v>
      </c>
      <c r="I1294">
        <v>11901</v>
      </c>
      <c r="J1294" t="s">
        <v>15414</v>
      </c>
      <c r="K1294" t="s">
        <v>33</v>
      </c>
      <c r="L1294" t="s">
        <v>1044</v>
      </c>
      <c r="M1294" t="s">
        <v>14427</v>
      </c>
      <c r="N1294" t="s">
        <v>9249</v>
      </c>
      <c r="O1294" t="s">
        <v>13535</v>
      </c>
      <c r="P1294">
        <v>27703752</v>
      </c>
      <c r="Q1294" t="s">
        <v>15386</v>
      </c>
      <c r="R1294" t="s">
        <v>14745</v>
      </c>
      <c r="S1294">
        <v>88956467</v>
      </c>
      <c r="T1294" t="s">
        <v>14428</v>
      </c>
      <c r="U1294">
        <v>27719646</v>
      </c>
      <c r="V1294" t="s">
        <v>32</v>
      </c>
      <c r="W1294" t="s">
        <v>1119</v>
      </c>
      <c r="X1294" t="s">
        <v>17306</v>
      </c>
      <c r="Y1294" t="s">
        <v>1121</v>
      </c>
    </row>
    <row r="1295" spans="1:25" x14ac:dyDescent="0.25">
      <c r="A1295" t="s">
        <v>294</v>
      </c>
      <c r="B1295" t="s">
        <v>297</v>
      </c>
      <c r="C1295" t="s">
        <v>295</v>
      </c>
      <c r="D1295" t="s">
        <v>9003</v>
      </c>
      <c r="E1295" t="s">
        <v>5</v>
      </c>
      <c r="F1295" t="s">
        <v>32</v>
      </c>
      <c r="G1295" t="s">
        <v>11</v>
      </c>
      <c r="H1295" t="s">
        <v>4</v>
      </c>
      <c r="I1295">
        <v>10903</v>
      </c>
      <c r="J1295" t="s">
        <v>12676</v>
      </c>
      <c r="K1295" t="s">
        <v>33</v>
      </c>
      <c r="L1295" t="s">
        <v>296</v>
      </c>
      <c r="M1295" t="s">
        <v>10463</v>
      </c>
      <c r="N1295" t="s">
        <v>129</v>
      </c>
      <c r="O1295" t="s">
        <v>13535</v>
      </c>
      <c r="P1295">
        <v>22153490</v>
      </c>
      <c r="Q1295">
        <v>22153490</v>
      </c>
      <c r="R1295" t="s">
        <v>13876</v>
      </c>
      <c r="S1295">
        <v>89206648</v>
      </c>
      <c r="T1295" t="s">
        <v>14409</v>
      </c>
      <c r="U1295">
        <v>85594033</v>
      </c>
      <c r="V1295" t="s">
        <v>32</v>
      </c>
      <c r="W1295" t="s">
        <v>293</v>
      </c>
      <c r="X1295" t="s">
        <v>17307</v>
      </c>
      <c r="Y1295" t="s">
        <v>295</v>
      </c>
    </row>
    <row r="1296" spans="1:25" x14ac:dyDescent="0.25">
      <c r="A1296" t="s">
        <v>4820</v>
      </c>
      <c r="B1296" t="s">
        <v>3371</v>
      </c>
      <c r="C1296" t="s">
        <v>13045</v>
      </c>
      <c r="D1296" t="s">
        <v>9019</v>
      </c>
      <c r="E1296" t="s">
        <v>11</v>
      </c>
      <c r="F1296" t="s">
        <v>124</v>
      </c>
      <c r="G1296" t="s">
        <v>6</v>
      </c>
      <c r="H1296" t="s">
        <v>3</v>
      </c>
      <c r="I1296">
        <v>60502</v>
      </c>
      <c r="J1296" t="s">
        <v>11453</v>
      </c>
      <c r="K1296" t="s">
        <v>125</v>
      </c>
      <c r="L1296" t="s">
        <v>12950</v>
      </c>
      <c r="M1296" t="s">
        <v>12953</v>
      </c>
      <c r="N1296" t="s">
        <v>10819</v>
      </c>
      <c r="O1296" t="s">
        <v>13535</v>
      </c>
      <c r="P1296">
        <v>27863330</v>
      </c>
      <c r="Q1296">
        <v>22002819</v>
      </c>
      <c r="R1296" t="s">
        <v>14083</v>
      </c>
      <c r="S1296">
        <v>84368681</v>
      </c>
      <c r="T1296" t="s">
        <v>14568</v>
      </c>
      <c r="U1296">
        <v>89839411</v>
      </c>
      <c r="V1296" t="s">
        <v>32</v>
      </c>
      <c r="W1296" t="s">
        <v>2837</v>
      </c>
      <c r="X1296" t="s">
        <v>17308</v>
      </c>
      <c r="Y1296" t="s">
        <v>13045</v>
      </c>
    </row>
    <row r="1297" spans="1:25" x14ac:dyDescent="0.25">
      <c r="A1297" t="s">
        <v>4988</v>
      </c>
      <c r="B1297" t="s">
        <v>3390</v>
      </c>
      <c r="C1297" t="s">
        <v>458</v>
      </c>
      <c r="D1297" t="s">
        <v>123</v>
      </c>
      <c r="E1297" t="s">
        <v>6</v>
      </c>
      <c r="F1297" t="s">
        <v>124</v>
      </c>
      <c r="G1297" t="s">
        <v>10</v>
      </c>
      <c r="H1297" t="s">
        <v>2</v>
      </c>
      <c r="I1297">
        <v>60801</v>
      </c>
      <c r="J1297" t="s">
        <v>11429</v>
      </c>
      <c r="K1297" t="s">
        <v>125</v>
      </c>
      <c r="L1297" t="s">
        <v>12955</v>
      </c>
      <c r="M1297" t="s">
        <v>2844</v>
      </c>
      <c r="N1297" t="s">
        <v>458</v>
      </c>
      <c r="O1297" t="s">
        <v>13535</v>
      </c>
      <c r="P1297">
        <v>27735015</v>
      </c>
      <c r="Q1297">
        <v>27735015</v>
      </c>
      <c r="R1297" t="s">
        <v>9988</v>
      </c>
      <c r="S1297">
        <v>27735015</v>
      </c>
      <c r="T1297" t="s">
        <v>14564</v>
      </c>
      <c r="U1297">
        <v>27733387</v>
      </c>
      <c r="V1297" t="s">
        <v>32</v>
      </c>
      <c r="W1297" t="s">
        <v>4987</v>
      </c>
      <c r="X1297" t="s">
        <v>17309</v>
      </c>
      <c r="Y1297" t="s">
        <v>458</v>
      </c>
    </row>
    <row r="1298" spans="1:25" x14ac:dyDescent="0.25">
      <c r="A1298" t="s">
        <v>9614</v>
      </c>
      <c r="B1298" t="s">
        <v>6718</v>
      </c>
      <c r="C1298" t="s">
        <v>324</v>
      </c>
      <c r="D1298" t="s">
        <v>788</v>
      </c>
      <c r="E1298" t="s">
        <v>4</v>
      </c>
      <c r="F1298" t="s">
        <v>208</v>
      </c>
      <c r="G1298" t="s">
        <v>5</v>
      </c>
      <c r="H1298" t="s">
        <v>2</v>
      </c>
      <c r="I1298">
        <v>50401</v>
      </c>
      <c r="J1298" t="s">
        <v>11413</v>
      </c>
      <c r="K1298" t="s">
        <v>209</v>
      </c>
      <c r="L1298" t="s">
        <v>12937</v>
      </c>
      <c r="M1298" t="s">
        <v>12937</v>
      </c>
      <c r="N1298" t="s">
        <v>324</v>
      </c>
      <c r="O1298" t="s">
        <v>13535</v>
      </c>
      <c r="P1298">
        <v>89965487</v>
      </c>
      <c r="Q1298">
        <v>89965487</v>
      </c>
      <c r="R1298" t="s">
        <v>13877</v>
      </c>
      <c r="S1298">
        <v>89965487</v>
      </c>
      <c r="T1298" t="s">
        <v>13767</v>
      </c>
      <c r="U1298">
        <v>26711187</v>
      </c>
      <c r="V1298" t="s">
        <v>32</v>
      </c>
      <c r="W1298" t="s">
        <v>3990</v>
      </c>
      <c r="X1298" t="s">
        <v>17310</v>
      </c>
      <c r="Y1298" t="s">
        <v>324</v>
      </c>
    </row>
    <row r="1299" spans="1:25" x14ac:dyDescent="0.25">
      <c r="A1299" t="s">
        <v>5024</v>
      </c>
      <c r="B1299" t="s">
        <v>3388</v>
      </c>
      <c r="C1299" t="s">
        <v>2908</v>
      </c>
      <c r="D1299" t="s">
        <v>123</v>
      </c>
      <c r="E1299" t="s">
        <v>7</v>
      </c>
      <c r="F1299" t="s">
        <v>124</v>
      </c>
      <c r="G1299" t="s">
        <v>10</v>
      </c>
      <c r="H1299" t="s">
        <v>3</v>
      </c>
      <c r="I1299">
        <v>60802</v>
      </c>
      <c r="J1299" t="s">
        <v>11462</v>
      </c>
      <c r="K1299" t="s">
        <v>125</v>
      </c>
      <c r="L1299" t="s">
        <v>12955</v>
      </c>
      <c r="M1299" t="s">
        <v>10230</v>
      </c>
      <c r="N1299" t="s">
        <v>944</v>
      </c>
      <c r="O1299" t="s">
        <v>13535</v>
      </c>
      <c r="P1299">
        <v>22017570</v>
      </c>
      <c r="Q1299" t="s">
        <v>15386</v>
      </c>
      <c r="R1299" t="s">
        <v>15623</v>
      </c>
      <c r="S1299">
        <v>70032420</v>
      </c>
      <c r="T1299" t="s">
        <v>14565</v>
      </c>
      <c r="U1299">
        <v>27840230</v>
      </c>
      <c r="V1299" t="s">
        <v>32</v>
      </c>
      <c r="W1299" t="s">
        <v>5023</v>
      </c>
      <c r="X1299" t="s">
        <v>17311</v>
      </c>
      <c r="Y1299" t="s">
        <v>2908</v>
      </c>
    </row>
    <row r="1300" spans="1:25" x14ac:dyDescent="0.25">
      <c r="A1300" t="s">
        <v>6546</v>
      </c>
      <c r="B1300" t="s">
        <v>6547</v>
      </c>
      <c r="C1300" t="s">
        <v>6548</v>
      </c>
      <c r="D1300" t="s">
        <v>123</v>
      </c>
      <c r="E1300" t="s">
        <v>11</v>
      </c>
      <c r="F1300" t="s">
        <v>124</v>
      </c>
      <c r="G1300" t="s">
        <v>12</v>
      </c>
      <c r="H1300" t="s">
        <v>2</v>
      </c>
      <c r="I1300">
        <v>61001</v>
      </c>
      <c r="J1300" t="s">
        <v>11436</v>
      </c>
      <c r="K1300" t="s">
        <v>125</v>
      </c>
      <c r="L1300" t="s">
        <v>12957</v>
      </c>
      <c r="M1300" t="s">
        <v>12958</v>
      </c>
      <c r="N1300" t="s">
        <v>10820</v>
      </c>
      <c r="O1300" t="s">
        <v>13535</v>
      </c>
      <c r="P1300">
        <v>83138882</v>
      </c>
      <c r="Q1300" t="s">
        <v>15386</v>
      </c>
      <c r="R1300" t="s">
        <v>11889</v>
      </c>
      <c r="S1300">
        <v>83138882</v>
      </c>
      <c r="T1300" t="s">
        <v>14570</v>
      </c>
      <c r="U1300">
        <v>21010746</v>
      </c>
      <c r="V1300" t="s">
        <v>32</v>
      </c>
      <c r="W1300" t="s">
        <v>6906</v>
      </c>
      <c r="X1300" t="s">
        <v>17312</v>
      </c>
      <c r="Y1300" t="s">
        <v>6548</v>
      </c>
    </row>
    <row r="1301" spans="1:25" x14ac:dyDescent="0.25">
      <c r="A1301" t="s">
        <v>5172</v>
      </c>
      <c r="B1301" t="s">
        <v>3374</v>
      </c>
      <c r="C1301" t="s">
        <v>5173</v>
      </c>
      <c r="D1301" t="s">
        <v>123</v>
      </c>
      <c r="E1301" t="s">
        <v>15</v>
      </c>
      <c r="F1301" t="s">
        <v>124</v>
      </c>
      <c r="G1301" t="s">
        <v>12</v>
      </c>
      <c r="H1301" t="s">
        <v>5</v>
      </c>
      <c r="I1301">
        <v>61004</v>
      </c>
      <c r="J1301" t="s">
        <v>11573</v>
      </c>
      <c r="K1301" t="s">
        <v>125</v>
      </c>
      <c r="L1301" t="s">
        <v>12957</v>
      </c>
      <c r="M1301" t="s">
        <v>5099</v>
      </c>
      <c r="N1301" t="s">
        <v>5173</v>
      </c>
      <c r="O1301" t="s">
        <v>13535</v>
      </c>
      <c r="P1301">
        <v>22001442</v>
      </c>
      <c r="Q1301" t="s">
        <v>15386</v>
      </c>
      <c r="R1301" t="s">
        <v>13087</v>
      </c>
      <c r="S1301">
        <v>88758981</v>
      </c>
      <c r="T1301" t="s">
        <v>14571</v>
      </c>
      <c r="U1301">
        <v>88533618</v>
      </c>
      <c r="V1301" t="s">
        <v>32</v>
      </c>
      <c r="W1301" t="s">
        <v>2567</v>
      </c>
      <c r="X1301" t="s">
        <v>17313</v>
      </c>
      <c r="Y1301" t="s">
        <v>5173</v>
      </c>
    </row>
    <row r="1302" spans="1:25" x14ac:dyDescent="0.25">
      <c r="A1302" t="s">
        <v>5924</v>
      </c>
      <c r="B1302" t="s">
        <v>3644</v>
      </c>
      <c r="C1302" t="s">
        <v>5925</v>
      </c>
      <c r="D1302" t="s">
        <v>214</v>
      </c>
      <c r="E1302" t="s">
        <v>8</v>
      </c>
      <c r="F1302" t="s">
        <v>64</v>
      </c>
      <c r="G1302" t="s">
        <v>2</v>
      </c>
      <c r="H1302" t="s">
        <v>15</v>
      </c>
      <c r="I1302">
        <v>30111</v>
      </c>
      <c r="J1302" t="s">
        <v>11569</v>
      </c>
      <c r="K1302" t="s">
        <v>214</v>
      </c>
      <c r="L1302" t="s">
        <v>214</v>
      </c>
      <c r="M1302" t="s">
        <v>3162</v>
      </c>
      <c r="N1302" t="s">
        <v>10477</v>
      </c>
      <c r="O1302" t="s">
        <v>13535</v>
      </c>
      <c r="P1302">
        <v>25738065</v>
      </c>
      <c r="Q1302">
        <v>86602065</v>
      </c>
      <c r="R1302" t="s">
        <v>10910</v>
      </c>
      <c r="S1302">
        <v>25730301</v>
      </c>
      <c r="T1302" t="s">
        <v>14488</v>
      </c>
      <c r="U1302">
        <v>25519478</v>
      </c>
      <c r="V1302" t="s">
        <v>32</v>
      </c>
      <c r="W1302" t="s">
        <v>6907</v>
      </c>
      <c r="X1302" t="s">
        <v>17314</v>
      </c>
      <c r="Y1302" t="s">
        <v>5925</v>
      </c>
    </row>
    <row r="1303" spans="1:25" x14ac:dyDescent="0.25">
      <c r="A1303" t="s">
        <v>5792</v>
      </c>
      <c r="B1303" t="s">
        <v>3647</v>
      </c>
      <c r="C1303" t="s">
        <v>5793</v>
      </c>
      <c r="D1303" t="s">
        <v>82</v>
      </c>
      <c r="E1303" t="s">
        <v>8</v>
      </c>
      <c r="F1303" t="s">
        <v>83</v>
      </c>
      <c r="G1303" t="s">
        <v>2</v>
      </c>
      <c r="H1303" t="s">
        <v>4</v>
      </c>
      <c r="I1303">
        <v>70103</v>
      </c>
      <c r="J1303" t="s">
        <v>12756</v>
      </c>
      <c r="K1303" t="s">
        <v>82</v>
      </c>
      <c r="L1303" t="s">
        <v>82</v>
      </c>
      <c r="M1303" t="s">
        <v>84</v>
      </c>
      <c r="N1303" t="s">
        <v>5793</v>
      </c>
      <c r="O1303" t="s">
        <v>13535</v>
      </c>
      <c r="P1303">
        <v>83024567</v>
      </c>
      <c r="Q1303">
        <v>83527646</v>
      </c>
      <c r="R1303" t="s">
        <v>14746</v>
      </c>
      <c r="S1303">
        <v>83527646</v>
      </c>
      <c r="T1303" t="s">
        <v>14625</v>
      </c>
      <c r="U1303" t="s">
        <v>15533</v>
      </c>
      <c r="V1303" t="s">
        <v>32</v>
      </c>
      <c r="W1303" t="s">
        <v>6908</v>
      </c>
      <c r="X1303" t="s">
        <v>17315</v>
      </c>
      <c r="Y1303" t="s">
        <v>5793</v>
      </c>
    </row>
    <row r="1304" spans="1:25" x14ac:dyDescent="0.25">
      <c r="A1304" t="s">
        <v>5199</v>
      </c>
      <c r="B1304" t="s">
        <v>3649</v>
      </c>
      <c r="C1304" t="s">
        <v>5200</v>
      </c>
      <c r="D1304" t="s">
        <v>82</v>
      </c>
      <c r="E1304" t="s">
        <v>6</v>
      </c>
      <c r="F1304" t="s">
        <v>83</v>
      </c>
      <c r="G1304" t="s">
        <v>4</v>
      </c>
      <c r="H1304" t="s">
        <v>8</v>
      </c>
      <c r="I1304">
        <v>70307</v>
      </c>
      <c r="J1304" t="s">
        <v>12827</v>
      </c>
      <c r="K1304" t="s">
        <v>82</v>
      </c>
      <c r="L1304" t="s">
        <v>12861</v>
      </c>
      <c r="M1304" t="s">
        <v>12862</v>
      </c>
      <c r="N1304" t="s">
        <v>5200</v>
      </c>
      <c r="O1304" t="s">
        <v>13535</v>
      </c>
      <c r="P1304">
        <v>27989337</v>
      </c>
      <c r="Q1304" t="s">
        <v>15386</v>
      </c>
      <c r="R1304" t="s">
        <v>14747</v>
      </c>
      <c r="S1304">
        <v>27989337</v>
      </c>
      <c r="T1304" t="s">
        <v>15405</v>
      </c>
      <c r="U1304">
        <v>27687141</v>
      </c>
      <c r="V1304" t="s">
        <v>32</v>
      </c>
      <c r="W1304" t="s">
        <v>6909</v>
      </c>
      <c r="X1304" t="s">
        <v>17316</v>
      </c>
      <c r="Y1304" t="s">
        <v>5200</v>
      </c>
    </row>
    <row r="1305" spans="1:25" x14ac:dyDescent="0.25">
      <c r="A1305" t="s">
        <v>5229</v>
      </c>
      <c r="B1305" t="s">
        <v>3651</v>
      </c>
      <c r="C1305" t="s">
        <v>7963</v>
      </c>
      <c r="D1305" t="s">
        <v>82</v>
      </c>
      <c r="E1305" t="s">
        <v>8</v>
      </c>
      <c r="F1305" t="s">
        <v>83</v>
      </c>
      <c r="G1305" t="s">
        <v>2</v>
      </c>
      <c r="H1305" t="s">
        <v>4</v>
      </c>
      <c r="I1305">
        <v>70103</v>
      </c>
      <c r="J1305" t="s">
        <v>12756</v>
      </c>
      <c r="K1305" t="s">
        <v>82</v>
      </c>
      <c r="L1305" t="s">
        <v>82</v>
      </c>
      <c r="M1305" t="s">
        <v>84</v>
      </c>
      <c r="N1305" t="s">
        <v>7963</v>
      </c>
      <c r="O1305" t="s">
        <v>13535</v>
      </c>
      <c r="P1305">
        <v>87761454</v>
      </c>
      <c r="Q1305">
        <v>87761454</v>
      </c>
      <c r="R1305" t="s">
        <v>13123</v>
      </c>
      <c r="S1305">
        <v>84753818</v>
      </c>
      <c r="T1305" t="s">
        <v>14625</v>
      </c>
      <c r="U1305" t="s">
        <v>15533</v>
      </c>
      <c r="V1305" t="s">
        <v>32</v>
      </c>
      <c r="W1305" t="s">
        <v>1114</v>
      </c>
      <c r="X1305" t="s">
        <v>17317</v>
      </c>
      <c r="Y1305" t="s">
        <v>7963</v>
      </c>
    </row>
    <row r="1306" spans="1:25" x14ac:dyDescent="0.25">
      <c r="A1306" t="s">
        <v>5853</v>
      </c>
      <c r="B1306" t="s">
        <v>3652</v>
      </c>
      <c r="C1306" t="s">
        <v>8729</v>
      </c>
      <c r="D1306" t="s">
        <v>82</v>
      </c>
      <c r="E1306" t="s">
        <v>3</v>
      </c>
      <c r="F1306" t="s">
        <v>83</v>
      </c>
      <c r="G1306" t="s">
        <v>2</v>
      </c>
      <c r="H1306" t="s">
        <v>5</v>
      </c>
      <c r="I1306">
        <v>70104</v>
      </c>
      <c r="J1306" t="s">
        <v>12783</v>
      </c>
      <c r="K1306" t="s">
        <v>82</v>
      </c>
      <c r="L1306" t="s">
        <v>82</v>
      </c>
      <c r="M1306" t="s">
        <v>12960</v>
      </c>
      <c r="N1306" t="s">
        <v>8729</v>
      </c>
      <c r="O1306" t="s">
        <v>13535</v>
      </c>
      <c r="P1306">
        <v>22001715</v>
      </c>
      <c r="Q1306">
        <v>27566137</v>
      </c>
      <c r="R1306" t="s">
        <v>13845</v>
      </c>
      <c r="S1306">
        <v>85864453</v>
      </c>
      <c r="T1306" t="s">
        <v>14576</v>
      </c>
      <c r="U1306">
        <v>47037698</v>
      </c>
      <c r="V1306" t="s">
        <v>32</v>
      </c>
      <c r="W1306" t="s">
        <v>6910</v>
      </c>
      <c r="X1306" t="s">
        <v>17318</v>
      </c>
      <c r="Y1306" t="s">
        <v>8729</v>
      </c>
    </row>
    <row r="1307" spans="1:25" x14ac:dyDescent="0.25">
      <c r="A1307" t="s">
        <v>11709</v>
      </c>
      <c r="B1307" t="s">
        <v>6721</v>
      </c>
      <c r="C1307" t="s">
        <v>1051</v>
      </c>
      <c r="D1307" t="s">
        <v>82</v>
      </c>
      <c r="E1307" t="s">
        <v>8</v>
      </c>
      <c r="F1307" t="s">
        <v>83</v>
      </c>
      <c r="G1307" t="s">
        <v>2</v>
      </c>
      <c r="H1307" t="s">
        <v>4</v>
      </c>
      <c r="I1307">
        <v>70103</v>
      </c>
      <c r="J1307" t="s">
        <v>12756</v>
      </c>
      <c r="K1307" t="s">
        <v>82</v>
      </c>
      <c r="L1307" t="s">
        <v>82</v>
      </c>
      <c r="M1307" t="s">
        <v>84</v>
      </c>
      <c r="N1307" t="s">
        <v>1051</v>
      </c>
      <c r="O1307" t="s">
        <v>13535</v>
      </c>
      <c r="P1307">
        <v>27971103</v>
      </c>
      <c r="Q1307" t="s">
        <v>15386</v>
      </c>
      <c r="R1307" t="s">
        <v>11911</v>
      </c>
      <c r="S1307">
        <v>83178792</v>
      </c>
      <c r="T1307" t="s">
        <v>14625</v>
      </c>
      <c r="U1307" t="s">
        <v>15533</v>
      </c>
      <c r="V1307" t="s">
        <v>32</v>
      </c>
      <c r="W1307" t="s">
        <v>4765</v>
      </c>
      <c r="X1307" t="s">
        <v>17319</v>
      </c>
      <c r="Y1307" t="s">
        <v>1051</v>
      </c>
    </row>
    <row r="1308" spans="1:25" x14ac:dyDescent="0.25">
      <c r="A1308" t="s">
        <v>5243</v>
      </c>
      <c r="B1308" t="s">
        <v>6280</v>
      </c>
      <c r="C1308" t="s">
        <v>13047</v>
      </c>
      <c r="D1308" t="s">
        <v>82</v>
      </c>
      <c r="E1308" t="s">
        <v>3</v>
      </c>
      <c r="F1308" t="s">
        <v>83</v>
      </c>
      <c r="G1308" t="s">
        <v>2</v>
      </c>
      <c r="H1308" t="s">
        <v>5</v>
      </c>
      <c r="I1308">
        <v>70104</v>
      </c>
      <c r="J1308" t="s">
        <v>12783</v>
      </c>
      <c r="K1308" t="s">
        <v>82</v>
      </c>
      <c r="L1308" t="s">
        <v>82</v>
      </c>
      <c r="M1308" t="s">
        <v>12960</v>
      </c>
      <c r="N1308" t="s">
        <v>7965</v>
      </c>
      <c r="O1308" t="s">
        <v>13535</v>
      </c>
      <c r="P1308">
        <v>27561610</v>
      </c>
      <c r="Q1308">
        <v>27561610</v>
      </c>
      <c r="R1308" t="s">
        <v>9297</v>
      </c>
      <c r="S1308">
        <v>27561610</v>
      </c>
      <c r="T1308" t="s">
        <v>14576</v>
      </c>
      <c r="U1308">
        <v>27582530</v>
      </c>
      <c r="V1308" t="s">
        <v>32</v>
      </c>
      <c r="W1308" t="s">
        <v>6630</v>
      </c>
      <c r="X1308" t="s">
        <v>17320</v>
      </c>
      <c r="Y1308" t="s">
        <v>13047</v>
      </c>
    </row>
    <row r="1309" spans="1:25" x14ac:dyDescent="0.25">
      <c r="A1309" t="s">
        <v>5265</v>
      </c>
      <c r="B1309" t="s">
        <v>1932</v>
      </c>
      <c r="C1309" t="s">
        <v>5266</v>
      </c>
      <c r="D1309" t="s">
        <v>82</v>
      </c>
      <c r="E1309" t="s">
        <v>4</v>
      </c>
      <c r="F1309" t="s">
        <v>83</v>
      </c>
      <c r="G1309" t="s">
        <v>2</v>
      </c>
      <c r="H1309" t="s">
        <v>3</v>
      </c>
      <c r="I1309">
        <v>70102</v>
      </c>
      <c r="J1309" t="s">
        <v>12693</v>
      </c>
      <c r="K1309" t="s">
        <v>82</v>
      </c>
      <c r="L1309" t="s">
        <v>82</v>
      </c>
      <c r="M1309" t="s">
        <v>12981</v>
      </c>
      <c r="N1309" t="s">
        <v>5266</v>
      </c>
      <c r="O1309" t="s">
        <v>13535</v>
      </c>
      <c r="P1309">
        <v>88426284</v>
      </c>
      <c r="Q1309">
        <v>27590149</v>
      </c>
      <c r="R1309" t="s">
        <v>5403</v>
      </c>
      <c r="S1309">
        <v>88426284</v>
      </c>
      <c r="T1309" t="s">
        <v>14631</v>
      </c>
      <c r="U1309">
        <v>27590142</v>
      </c>
      <c r="V1309" t="s">
        <v>32</v>
      </c>
      <c r="W1309" t="s">
        <v>6911</v>
      </c>
      <c r="X1309" t="s">
        <v>17321</v>
      </c>
      <c r="Y1309" t="s">
        <v>5266</v>
      </c>
    </row>
    <row r="1310" spans="1:25" x14ac:dyDescent="0.25">
      <c r="A1310" t="s">
        <v>7524</v>
      </c>
      <c r="B1310" t="s">
        <v>3655</v>
      </c>
      <c r="C1310" t="s">
        <v>7525</v>
      </c>
      <c r="D1310" t="s">
        <v>82</v>
      </c>
      <c r="E1310" t="s">
        <v>3</v>
      </c>
      <c r="F1310" t="s">
        <v>83</v>
      </c>
      <c r="G1310" t="s">
        <v>2</v>
      </c>
      <c r="H1310" t="s">
        <v>5</v>
      </c>
      <c r="I1310">
        <v>70104</v>
      </c>
      <c r="J1310" t="s">
        <v>12783</v>
      </c>
      <c r="K1310" t="s">
        <v>82</v>
      </c>
      <c r="L1310" t="s">
        <v>82</v>
      </c>
      <c r="M1310" t="s">
        <v>12960</v>
      </c>
      <c r="N1310" t="s">
        <v>10821</v>
      </c>
      <c r="O1310" t="s">
        <v>13535</v>
      </c>
      <c r="P1310">
        <v>27561494</v>
      </c>
      <c r="Q1310">
        <v>27561028</v>
      </c>
      <c r="R1310" t="s">
        <v>15624</v>
      </c>
      <c r="S1310">
        <v>27561028</v>
      </c>
      <c r="T1310" t="s">
        <v>14576</v>
      </c>
      <c r="U1310">
        <v>27582530</v>
      </c>
      <c r="V1310" t="s">
        <v>32</v>
      </c>
      <c r="W1310" t="s">
        <v>7526</v>
      </c>
      <c r="X1310" t="s">
        <v>17322</v>
      </c>
      <c r="Y1310" t="s">
        <v>7525</v>
      </c>
    </row>
    <row r="1311" spans="1:25" x14ac:dyDescent="0.25">
      <c r="A1311" t="s">
        <v>5854</v>
      </c>
      <c r="B1311" t="s">
        <v>2282</v>
      </c>
      <c r="C1311" t="s">
        <v>186</v>
      </c>
      <c r="D1311" t="s">
        <v>82</v>
      </c>
      <c r="E1311" t="s">
        <v>4</v>
      </c>
      <c r="F1311" t="s">
        <v>83</v>
      </c>
      <c r="G1311" t="s">
        <v>2</v>
      </c>
      <c r="H1311" t="s">
        <v>3</v>
      </c>
      <c r="I1311">
        <v>70102</v>
      </c>
      <c r="J1311" t="s">
        <v>12693</v>
      </c>
      <c r="K1311" t="s">
        <v>82</v>
      </c>
      <c r="L1311" t="s">
        <v>82</v>
      </c>
      <c r="M1311" t="s">
        <v>12981</v>
      </c>
      <c r="N1311" t="s">
        <v>186</v>
      </c>
      <c r="O1311" t="s">
        <v>13535</v>
      </c>
      <c r="P1311">
        <v>22001658</v>
      </c>
      <c r="Q1311" t="s">
        <v>15386</v>
      </c>
      <c r="R1311" t="s">
        <v>12430</v>
      </c>
      <c r="S1311">
        <v>83655030</v>
      </c>
      <c r="T1311" t="s">
        <v>14631</v>
      </c>
      <c r="U1311">
        <v>27590142</v>
      </c>
      <c r="V1311" t="s">
        <v>32</v>
      </c>
      <c r="W1311" t="s">
        <v>6912</v>
      </c>
      <c r="X1311" t="s">
        <v>17323</v>
      </c>
      <c r="Y1311" t="s">
        <v>186</v>
      </c>
    </row>
    <row r="1312" spans="1:25" x14ac:dyDescent="0.25">
      <c r="A1312" t="s">
        <v>5274</v>
      </c>
      <c r="B1312" t="s">
        <v>3659</v>
      </c>
      <c r="C1312" t="s">
        <v>1683</v>
      </c>
      <c r="D1312" t="s">
        <v>82</v>
      </c>
      <c r="E1312" t="s">
        <v>4</v>
      </c>
      <c r="F1312" t="s">
        <v>83</v>
      </c>
      <c r="G1312" t="s">
        <v>2</v>
      </c>
      <c r="H1312" t="s">
        <v>3</v>
      </c>
      <c r="I1312">
        <v>70102</v>
      </c>
      <c r="J1312" t="s">
        <v>12693</v>
      </c>
      <c r="K1312" t="s">
        <v>82</v>
      </c>
      <c r="L1312" t="s">
        <v>82</v>
      </c>
      <c r="M1312" t="s">
        <v>12981</v>
      </c>
      <c r="N1312" t="s">
        <v>1683</v>
      </c>
      <c r="O1312" t="s">
        <v>13535</v>
      </c>
      <c r="P1312">
        <v>85342715</v>
      </c>
      <c r="Q1312" t="s">
        <v>15386</v>
      </c>
      <c r="R1312" t="s">
        <v>11908</v>
      </c>
      <c r="S1312">
        <v>85342715</v>
      </c>
      <c r="T1312" t="s">
        <v>14631</v>
      </c>
      <c r="U1312">
        <v>27590142</v>
      </c>
      <c r="V1312" t="s">
        <v>32</v>
      </c>
      <c r="W1312" t="s">
        <v>6913</v>
      </c>
      <c r="X1312" t="s">
        <v>17324</v>
      </c>
      <c r="Y1312" t="s">
        <v>1683</v>
      </c>
    </row>
    <row r="1313" spans="1:25" x14ac:dyDescent="0.25">
      <c r="A1313" t="s">
        <v>5275</v>
      </c>
      <c r="B1313" t="s">
        <v>3665</v>
      </c>
      <c r="C1313" t="s">
        <v>5276</v>
      </c>
      <c r="D1313" t="s">
        <v>9037</v>
      </c>
      <c r="E1313" t="s">
        <v>6</v>
      </c>
      <c r="F1313" t="s">
        <v>83</v>
      </c>
      <c r="G1313" t="s">
        <v>2</v>
      </c>
      <c r="H1313" t="s">
        <v>3</v>
      </c>
      <c r="I1313">
        <v>70102</v>
      </c>
      <c r="J1313" t="s">
        <v>12693</v>
      </c>
      <c r="K1313" t="s">
        <v>82</v>
      </c>
      <c r="L1313" t="s">
        <v>82</v>
      </c>
      <c r="M1313" t="s">
        <v>12981</v>
      </c>
      <c r="N1313" t="s">
        <v>5276</v>
      </c>
      <c r="O1313" t="s">
        <v>13535</v>
      </c>
      <c r="P1313">
        <v>88734569</v>
      </c>
      <c r="Q1313" t="s">
        <v>15386</v>
      </c>
      <c r="R1313" t="s">
        <v>14748</v>
      </c>
      <c r="S1313">
        <v>88734569</v>
      </c>
      <c r="T1313" t="s">
        <v>7759</v>
      </c>
      <c r="U1313">
        <v>83478507</v>
      </c>
      <c r="V1313" t="s">
        <v>32</v>
      </c>
      <c r="W1313" t="s">
        <v>6914</v>
      </c>
      <c r="X1313" t="s">
        <v>17325</v>
      </c>
      <c r="Y1313" t="s">
        <v>5276</v>
      </c>
    </row>
    <row r="1314" spans="1:25" x14ac:dyDescent="0.25">
      <c r="A1314" t="s">
        <v>5738</v>
      </c>
      <c r="B1314" t="s">
        <v>3667</v>
      </c>
      <c r="C1314" t="s">
        <v>8012</v>
      </c>
      <c r="D1314" t="s">
        <v>82</v>
      </c>
      <c r="E1314" t="s">
        <v>5</v>
      </c>
      <c r="F1314" t="s">
        <v>83</v>
      </c>
      <c r="G1314" t="s">
        <v>4</v>
      </c>
      <c r="H1314" t="s">
        <v>3</v>
      </c>
      <c r="I1314">
        <v>70302</v>
      </c>
      <c r="J1314" t="s">
        <v>11447</v>
      </c>
      <c r="K1314" t="s">
        <v>82</v>
      </c>
      <c r="L1314" t="s">
        <v>12861</v>
      </c>
      <c r="M1314" t="s">
        <v>1201</v>
      </c>
      <c r="N1314" t="s">
        <v>8012</v>
      </c>
      <c r="O1314" t="s">
        <v>13535</v>
      </c>
      <c r="P1314">
        <v>22001770</v>
      </c>
      <c r="Q1314">
        <v>84192756</v>
      </c>
      <c r="R1314" t="s">
        <v>12425</v>
      </c>
      <c r="S1314">
        <v>84192756</v>
      </c>
      <c r="T1314" t="s">
        <v>14413</v>
      </c>
      <c r="U1314">
        <v>27685436</v>
      </c>
      <c r="V1314" t="s">
        <v>32</v>
      </c>
      <c r="W1314" t="s">
        <v>6915</v>
      </c>
      <c r="X1314" t="s">
        <v>17326</v>
      </c>
      <c r="Y1314" t="s">
        <v>8012</v>
      </c>
    </row>
    <row r="1315" spans="1:25" x14ac:dyDescent="0.25">
      <c r="A1315" t="s">
        <v>5331</v>
      </c>
      <c r="B1315" t="s">
        <v>3670</v>
      </c>
      <c r="C1315" t="s">
        <v>5332</v>
      </c>
      <c r="D1315" t="s">
        <v>82</v>
      </c>
      <c r="E1315" t="s">
        <v>5</v>
      </c>
      <c r="F1315" t="s">
        <v>83</v>
      </c>
      <c r="G1315" t="s">
        <v>6</v>
      </c>
      <c r="H1315" t="s">
        <v>3</v>
      </c>
      <c r="I1315">
        <v>70502</v>
      </c>
      <c r="J1315" t="s">
        <v>12729</v>
      </c>
      <c r="K1315" t="s">
        <v>82</v>
      </c>
      <c r="L1315" t="s">
        <v>2796</v>
      </c>
      <c r="M1315" t="s">
        <v>10613</v>
      </c>
      <c r="N1315" t="s">
        <v>10822</v>
      </c>
      <c r="O1315" t="s">
        <v>13535</v>
      </c>
      <c r="P1315">
        <v>84221223</v>
      </c>
      <c r="Q1315" t="s">
        <v>15386</v>
      </c>
      <c r="R1315" t="s">
        <v>13789</v>
      </c>
      <c r="S1315">
        <v>84221223</v>
      </c>
      <c r="T1315" t="s">
        <v>14413</v>
      </c>
      <c r="U1315">
        <v>27685436</v>
      </c>
      <c r="V1315" t="s">
        <v>32</v>
      </c>
      <c r="W1315" t="s">
        <v>5330</v>
      </c>
      <c r="X1315" t="s">
        <v>17327</v>
      </c>
      <c r="Y1315" t="s">
        <v>5332</v>
      </c>
    </row>
    <row r="1316" spans="1:25" x14ac:dyDescent="0.25">
      <c r="A1316" t="s">
        <v>5216</v>
      </c>
      <c r="B1316" t="s">
        <v>3553</v>
      </c>
      <c r="C1316" t="s">
        <v>7960</v>
      </c>
      <c r="D1316" t="s">
        <v>82</v>
      </c>
      <c r="E1316" t="s">
        <v>8</v>
      </c>
      <c r="F1316" t="s">
        <v>83</v>
      </c>
      <c r="G1316" t="s">
        <v>2</v>
      </c>
      <c r="H1316" t="s">
        <v>4</v>
      </c>
      <c r="I1316">
        <v>70103</v>
      </c>
      <c r="J1316" t="s">
        <v>12756</v>
      </c>
      <c r="K1316" t="s">
        <v>82</v>
      </c>
      <c r="L1316" t="s">
        <v>82</v>
      </c>
      <c r="M1316" t="s">
        <v>84</v>
      </c>
      <c r="N1316" t="s">
        <v>7960</v>
      </c>
      <c r="O1316" t="s">
        <v>13535</v>
      </c>
      <c r="P1316">
        <v>88233426</v>
      </c>
      <c r="Q1316" t="s">
        <v>15386</v>
      </c>
      <c r="R1316" t="s">
        <v>9250</v>
      </c>
      <c r="S1316">
        <v>88233426</v>
      </c>
      <c r="T1316" t="s">
        <v>14625</v>
      </c>
      <c r="U1316" t="s">
        <v>15533</v>
      </c>
      <c r="V1316" t="s">
        <v>32</v>
      </c>
      <c r="W1316" t="s">
        <v>3307</v>
      </c>
      <c r="X1316" t="s">
        <v>17328</v>
      </c>
      <c r="Y1316" t="s">
        <v>7960</v>
      </c>
    </row>
    <row r="1317" spans="1:25" x14ac:dyDescent="0.25">
      <c r="A1317" t="s">
        <v>5310</v>
      </c>
      <c r="B1317" t="s">
        <v>3560</v>
      </c>
      <c r="C1317" t="s">
        <v>5311</v>
      </c>
      <c r="D1317" t="s">
        <v>82</v>
      </c>
      <c r="E1317" t="s">
        <v>6</v>
      </c>
      <c r="F1317" t="s">
        <v>83</v>
      </c>
      <c r="G1317" t="s">
        <v>4</v>
      </c>
      <c r="H1317" t="s">
        <v>8</v>
      </c>
      <c r="I1317">
        <v>70307</v>
      </c>
      <c r="J1317" t="s">
        <v>12827</v>
      </c>
      <c r="K1317" t="s">
        <v>82</v>
      </c>
      <c r="L1317" t="s">
        <v>12861</v>
      </c>
      <c r="M1317" t="s">
        <v>12862</v>
      </c>
      <c r="N1317" t="s">
        <v>5311</v>
      </c>
      <c r="O1317" t="s">
        <v>13535</v>
      </c>
      <c r="P1317">
        <v>83681054</v>
      </c>
      <c r="Q1317">
        <v>22002017</v>
      </c>
      <c r="R1317" t="s">
        <v>8692</v>
      </c>
      <c r="S1317">
        <v>83681054</v>
      </c>
      <c r="T1317" t="s">
        <v>15405</v>
      </c>
      <c r="U1317">
        <v>27687141</v>
      </c>
      <c r="V1317" t="s">
        <v>32</v>
      </c>
      <c r="W1317" t="s">
        <v>1429</v>
      </c>
      <c r="X1317" t="s">
        <v>17329</v>
      </c>
      <c r="Y1317" t="s">
        <v>5311</v>
      </c>
    </row>
    <row r="1318" spans="1:25" x14ac:dyDescent="0.25">
      <c r="A1318" t="s">
        <v>5289</v>
      </c>
      <c r="B1318" t="s">
        <v>3675</v>
      </c>
      <c r="C1318" t="s">
        <v>398</v>
      </c>
      <c r="D1318" t="s">
        <v>82</v>
      </c>
      <c r="E1318" t="s">
        <v>6</v>
      </c>
      <c r="F1318" t="s">
        <v>83</v>
      </c>
      <c r="G1318" t="s">
        <v>4</v>
      </c>
      <c r="H1318" t="s">
        <v>2</v>
      </c>
      <c r="I1318">
        <v>70301</v>
      </c>
      <c r="J1318" t="s">
        <v>11411</v>
      </c>
      <c r="K1318" t="s">
        <v>82</v>
      </c>
      <c r="L1318" t="s">
        <v>12861</v>
      </c>
      <c r="M1318" t="s">
        <v>12861</v>
      </c>
      <c r="N1318" t="s">
        <v>398</v>
      </c>
      <c r="O1318" t="s">
        <v>13535</v>
      </c>
      <c r="P1318" t="s">
        <v>15386</v>
      </c>
      <c r="Q1318" t="s">
        <v>15386</v>
      </c>
      <c r="R1318" t="s">
        <v>9251</v>
      </c>
      <c r="S1318">
        <v>61751309</v>
      </c>
      <c r="T1318" t="s">
        <v>15405</v>
      </c>
      <c r="U1318">
        <v>27687141</v>
      </c>
      <c r="V1318" t="s">
        <v>32</v>
      </c>
      <c r="W1318" t="s">
        <v>6635</v>
      </c>
      <c r="X1318" t="s">
        <v>17330</v>
      </c>
      <c r="Y1318" t="s">
        <v>398</v>
      </c>
    </row>
    <row r="1319" spans="1:25" x14ac:dyDescent="0.25">
      <c r="A1319" t="s">
        <v>5316</v>
      </c>
      <c r="B1319" t="s">
        <v>464</v>
      </c>
      <c r="C1319" t="s">
        <v>5317</v>
      </c>
      <c r="D1319" t="s">
        <v>82</v>
      </c>
      <c r="E1319" t="s">
        <v>6</v>
      </c>
      <c r="F1319" t="s">
        <v>83</v>
      </c>
      <c r="G1319" t="s">
        <v>4</v>
      </c>
      <c r="H1319" t="s">
        <v>8</v>
      </c>
      <c r="I1319">
        <v>70307</v>
      </c>
      <c r="J1319" t="s">
        <v>12827</v>
      </c>
      <c r="K1319" t="s">
        <v>82</v>
      </c>
      <c r="L1319" t="s">
        <v>12861</v>
      </c>
      <c r="M1319" t="s">
        <v>12862</v>
      </c>
      <c r="N1319" t="s">
        <v>5317</v>
      </c>
      <c r="O1319" t="s">
        <v>13535</v>
      </c>
      <c r="P1319">
        <v>22002920</v>
      </c>
      <c r="Q1319">
        <v>27687141</v>
      </c>
      <c r="R1319" t="s">
        <v>11901</v>
      </c>
      <c r="S1319">
        <v>86648611</v>
      </c>
      <c r="T1319" t="s">
        <v>15405</v>
      </c>
      <c r="U1319">
        <v>27687141</v>
      </c>
      <c r="V1319" t="s">
        <v>32</v>
      </c>
      <c r="W1319" t="s">
        <v>1501</v>
      </c>
      <c r="X1319" t="s">
        <v>17331</v>
      </c>
      <c r="Y1319" t="s">
        <v>5317</v>
      </c>
    </row>
    <row r="1320" spans="1:25" x14ac:dyDescent="0.25">
      <c r="A1320" t="s">
        <v>5291</v>
      </c>
      <c r="B1320" t="s">
        <v>486</v>
      </c>
      <c r="C1320" t="s">
        <v>683</v>
      </c>
      <c r="D1320" t="s">
        <v>82</v>
      </c>
      <c r="E1320" t="s">
        <v>6</v>
      </c>
      <c r="F1320" t="s">
        <v>83</v>
      </c>
      <c r="G1320" t="s">
        <v>4</v>
      </c>
      <c r="H1320" t="s">
        <v>2</v>
      </c>
      <c r="I1320">
        <v>70301</v>
      </c>
      <c r="J1320" t="s">
        <v>11411</v>
      </c>
      <c r="K1320" t="s">
        <v>82</v>
      </c>
      <c r="L1320" t="s">
        <v>12861</v>
      </c>
      <c r="M1320" t="s">
        <v>12861</v>
      </c>
      <c r="N1320" t="s">
        <v>683</v>
      </c>
      <c r="O1320" t="s">
        <v>13535</v>
      </c>
      <c r="P1320">
        <v>22002898</v>
      </c>
      <c r="Q1320">
        <v>87082666</v>
      </c>
      <c r="R1320" t="s">
        <v>14036</v>
      </c>
      <c r="S1320">
        <v>87082666</v>
      </c>
      <c r="T1320" t="s">
        <v>15405</v>
      </c>
      <c r="U1320">
        <v>27687141</v>
      </c>
      <c r="V1320" t="s">
        <v>32</v>
      </c>
      <c r="W1320" t="s">
        <v>6916</v>
      </c>
      <c r="X1320" t="s">
        <v>17332</v>
      </c>
      <c r="Y1320" t="s">
        <v>683</v>
      </c>
    </row>
    <row r="1321" spans="1:25" x14ac:dyDescent="0.25">
      <c r="A1321" t="s">
        <v>5303</v>
      </c>
      <c r="B1321" t="s">
        <v>3684</v>
      </c>
      <c r="C1321" t="s">
        <v>112</v>
      </c>
      <c r="D1321" t="s">
        <v>82</v>
      </c>
      <c r="E1321" t="s">
        <v>6</v>
      </c>
      <c r="F1321" t="s">
        <v>83</v>
      </c>
      <c r="G1321" t="s">
        <v>4</v>
      </c>
      <c r="H1321" t="s">
        <v>2</v>
      </c>
      <c r="I1321">
        <v>70301</v>
      </c>
      <c r="J1321" t="s">
        <v>11411</v>
      </c>
      <c r="K1321" t="s">
        <v>82</v>
      </c>
      <c r="L1321" t="s">
        <v>12861</v>
      </c>
      <c r="M1321" t="s">
        <v>12861</v>
      </c>
      <c r="N1321" t="s">
        <v>112</v>
      </c>
      <c r="O1321" t="s">
        <v>13535</v>
      </c>
      <c r="P1321">
        <v>22002894</v>
      </c>
      <c r="Q1321" t="s">
        <v>15386</v>
      </c>
      <c r="R1321" t="s">
        <v>14749</v>
      </c>
      <c r="S1321">
        <v>85664433</v>
      </c>
      <c r="T1321" t="s">
        <v>15405</v>
      </c>
      <c r="U1321">
        <v>27687141</v>
      </c>
      <c r="V1321" t="s">
        <v>32</v>
      </c>
      <c r="W1321" t="s">
        <v>6917</v>
      </c>
      <c r="X1321" t="s">
        <v>17333</v>
      </c>
      <c r="Y1321" t="s">
        <v>112</v>
      </c>
    </row>
    <row r="1322" spans="1:25" x14ac:dyDescent="0.25">
      <c r="A1322" t="s">
        <v>5407</v>
      </c>
      <c r="B1322" t="s">
        <v>2924</v>
      </c>
      <c r="C1322" t="s">
        <v>10194</v>
      </c>
      <c r="D1322" t="s">
        <v>82</v>
      </c>
      <c r="E1322" t="s">
        <v>10</v>
      </c>
      <c r="F1322" t="s">
        <v>83</v>
      </c>
      <c r="G1322" t="s">
        <v>5</v>
      </c>
      <c r="H1322" t="s">
        <v>4</v>
      </c>
      <c r="I1322">
        <v>70403</v>
      </c>
      <c r="J1322" t="s">
        <v>11498</v>
      </c>
      <c r="K1322" t="s">
        <v>82</v>
      </c>
      <c r="L1322" t="s">
        <v>12961</v>
      </c>
      <c r="M1322" t="s">
        <v>5405</v>
      </c>
      <c r="N1322" t="s">
        <v>7993</v>
      </c>
      <c r="O1322" t="s">
        <v>13535</v>
      </c>
      <c r="P1322">
        <v>27551119</v>
      </c>
      <c r="Q1322">
        <v>22001861</v>
      </c>
      <c r="R1322" t="s">
        <v>14750</v>
      </c>
      <c r="S1322">
        <v>87293008</v>
      </c>
      <c r="T1322" t="s">
        <v>14582</v>
      </c>
      <c r="U1322">
        <v>27550289</v>
      </c>
      <c r="V1322" t="s">
        <v>32</v>
      </c>
      <c r="W1322" t="s">
        <v>5406</v>
      </c>
      <c r="X1322" t="s">
        <v>17334</v>
      </c>
      <c r="Y1322" t="s">
        <v>10194</v>
      </c>
    </row>
    <row r="1323" spans="1:25" x14ac:dyDescent="0.25">
      <c r="A1323" t="s">
        <v>5408</v>
      </c>
      <c r="B1323" t="s">
        <v>2963</v>
      </c>
      <c r="C1323" t="s">
        <v>3849</v>
      </c>
      <c r="D1323" t="s">
        <v>82</v>
      </c>
      <c r="E1323" t="s">
        <v>10</v>
      </c>
      <c r="F1323" t="s">
        <v>83</v>
      </c>
      <c r="G1323" t="s">
        <v>5</v>
      </c>
      <c r="H1323" t="s">
        <v>4</v>
      </c>
      <c r="I1323">
        <v>70403</v>
      </c>
      <c r="J1323" t="s">
        <v>11498</v>
      </c>
      <c r="K1323" t="s">
        <v>82</v>
      </c>
      <c r="L1323" t="s">
        <v>12961</v>
      </c>
      <c r="M1323" t="s">
        <v>5405</v>
      </c>
      <c r="N1323" t="s">
        <v>10823</v>
      </c>
      <c r="O1323" t="s">
        <v>13535</v>
      </c>
      <c r="P1323">
        <v>27503049</v>
      </c>
      <c r="Q1323">
        <v>27503049</v>
      </c>
      <c r="R1323" t="s">
        <v>15625</v>
      </c>
      <c r="S1323">
        <v>87648964</v>
      </c>
      <c r="T1323" t="s">
        <v>14582</v>
      </c>
      <c r="U1323">
        <v>27550289</v>
      </c>
      <c r="V1323" t="s">
        <v>32</v>
      </c>
      <c r="W1323" t="s">
        <v>6649</v>
      </c>
      <c r="X1323" t="s">
        <v>17335</v>
      </c>
      <c r="Y1323" t="s">
        <v>3849</v>
      </c>
    </row>
    <row r="1324" spans="1:25" x14ac:dyDescent="0.25">
      <c r="A1324" t="s">
        <v>3835</v>
      </c>
      <c r="B1324" t="s">
        <v>2877</v>
      </c>
      <c r="C1324" t="s">
        <v>368</v>
      </c>
      <c r="D1324" t="s">
        <v>9030</v>
      </c>
      <c r="E1324" t="s">
        <v>4</v>
      </c>
      <c r="F1324" t="s">
        <v>35</v>
      </c>
      <c r="G1324" t="s">
        <v>17</v>
      </c>
      <c r="H1324" t="s">
        <v>3</v>
      </c>
      <c r="I1324">
        <v>21302</v>
      </c>
      <c r="J1324" t="s">
        <v>11542</v>
      </c>
      <c r="K1324" t="s">
        <v>79</v>
      </c>
      <c r="L1324" t="s">
        <v>10587</v>
      </c>
      <c r="M1324" t="s">
        <v>10749</v>
      </c>
      <c r="N1324" t="s">
        <v>368</v>
      </c>
      <c r="O1324" t="s">
        <v>13535</v>
      </c>
      <c r="P1324">
        <v>72968792</v>
      </c>
      <c r="Q1324">
        <v>83593479</v>
      </c>
      <c r="R1324" t="s">
        <v>8706</v>
      </c>
      <c r="S1324">
        <v>83593479</v>
      </c>
      <c r="T1324" t="s">
        <v>14644</v>
      </c>
      <c r="U1324">
        <v>24701583</v>
      </c>
      <c r="V1324" t="s">
        <v>32</v>
      </c>
      <c r="W1324" t="s">
        <v>6552</v>
      </c>
      <c r="X1324" t="s">
        <v>17336</v>
      </c>
      <c r="Y1324" t="s">
        <v>368</v>
      </c>
    </row>
    <row r="1325" spans="1:25" x14ac:dyDescent="0.25">
      <c r="A1325" t="s">
        <v>4392</v>
      </c>
      <c r="B1325" t="s">
        <v>2948</v>
      </c>
      <c r="C1325" t="s">
        <v>4393</v>
      </c>
      <c r="D1325" t="s">
        <v>9030</v>
      </c>
      <c r="E1325" t="s">
        <v>4</v>
      </c>
      <c r="F1325" t="s">
        <v>35</v>
      </c>
      <c r="G1325" t="s">
        <v>17</v>
      </c>
      <c r="H1325" t="s">
        <v>4</v>
      </c>
      <c r="I1325">
        <v>21303</v>
      </c>
      <c r="J1325" t="s">
        <v>14349</v>
      </c>
      <c r="K1325" t="s">
        <v>79</v>
      </c>
      <c r="L1325" t="s">
        <v>10587</v>
      </c>
      <c r="M1325" t="s">
        <v>13810</v>
      </c>
      <c r="N1325" t="s">
        <v>10824</v>
      </c>
      <c r="O1325" t="s">
        <v>13535</v>
      </c>
      <c r="P1325">
        <v>24702034</v>
      </c>
      <c r="Q1325">
        <v>24702034</v>
      </c>
      <c r="R1325" t="s">
        <v>10825</v>
      </c>
      <c r="S1325">
        <v>83362465</v>
      </c>
      <c r="T1325" t="s">
        <v>14644</v>
      </c>
      <c r="U1325">
        <v>24701583</v>
      </c>
      <c r="V1325" t="s">
        <v>32</v>
      </c>
      <c r="W1325" t="s">
        <v>6918</v>
      </c>
      <c r="X1325" t="s">
        <v>17337</v>
      </c>
      <c r="Y1325" t="s">
        <v>4393</v>
      </c>
    </row>
    <row r="1326" spans="1:25" x14ac:dyDescent="0.25">
      <c r="A1326" t="s">
        <v>5815</v>
      </c>
      <c r="B1326" t="s">
        <v>3690</v>
      </c>
      <c r="C1326" t="s">
        <v>5816</v>
      </c>
      <c r="D1326" t="s">
        <v>1609</v>
      </c>
      <c r="E1326" t="s">
        <v>2</v>
      </c>
      <c r="F1326" t="s">
        <v>208</v>
      </c>
      <c r="G1326" t="s">
        <v>7</v>
      </c>
      <c r="H1326" t="s">
        <v>2</v>
      </c>
      <c r="I1326">
        <v>50601</v>
      </c>
      <c r="J1326" t="s">
        <v>11424</v>
      </c>
      <c r="K1326" t="s">
        <v>209</v>
      </c>
      <c r="L1326" t="s">
        <v>1609</v>
      </c>
      <c r="M1326" t="s">
        <v>1609</v>
      </c>
      <c r="N1326" t="s">
        <v>5816</v>
      </c>
      <c r="O1326" t="s">
        <v>13535</v>
      </c>
      <c r="P1326">
        <v>88633389</v>
      </c>
      <c r="Q1326" t="s">
        <v>15386</v>
      </c>
      <c r="R1326" t="s">
        <v>14751</v>
      </c>
      <c r="S1326">
        <v>88633389</v>
      </c>
      <c r="T1326" t="s">
        <v>14540</v>
      </c>
      <c r="U1326">
        <v>26692611</v>
      </c>
      <c r="V1326" t="s">
        <v>32</v>
      </c>
      <c r="W1326" t="s">
        <v>6919</v>
      </c>
      <c r="X1326" t="s">
        <v>17338</v>
      </c>
      <c r="Y1326" t="s">
        <v>5816</v>
      </c>
    </row>
    <row r="1327" spans="1:25" x14ac:dyDescent="0.25">
      <c r="A1327" t="s">
        <v>4428</v>
      </c>
      <c r="B1327" t="s">
        <v>2946</v>
      </c>
      <c r="C1327" t="s">
        <v>4429</v>
      </c>
      <c r="D1327" t="s">
        <v>1609</v>
      </c>
      <c r="E1327" t="s">
        <v>2</v>
      </c>
      <c r="F1327" t="s">
        <v>208</v>
      </c>
      <c r="G1327" t="s">
        <v>7</v>
      </c>
      <c r="H1327" t="s">
        <v>3</v>
      </c>
      <c r="I1327">
        <v>50602</v>
      </c>
      <c r="J1327" t="s">
        <v>11456</v>
      </c>
      <c r="K1327" t="s">
        <v>209</v>
      </c>
      <c r="L1327" t="s">
        <v>1609</v>
      </c>
      <c r="M1327" t="s">
        <v>1743</v>
      </c>
      <c r="N1327" t="s">
        <v>1743</v>
      </c>
      <c r="O1327" t="s">
        <v>13535</v>
      </c>
      <c r="P1327">
        <v>70973267</v>
      </c>
      <c r="Q1327">
        <v>22007621</v>
      </c>
      <c r="R1327" t="s">
        <v>7740</v>
      </c>
      <c r="S1327">
        <v>70973267</v>
      </c>
      <c r="T1327" t="s">
        <v>14540</v>
      </c>
      <c r="U1327">
        <v>26692611</v>
      </c>
      <c r="V1327" t="s">
        <v>32</v>
      </c>
      <c r="W1327" t="s">
        <v>3016</v>
      </c>
      <c r="X1327" t="s">
        <v>17339</v>
      </c>
      <c r="Y1327" t="s">
        <v>4429</v>
      </c>
    </row>
    <row r="1328" spans="1:25" x14ac:dyDescent="0.25">
      <c r="A1328" t="s">
        <v>632</v>
      </c>
      <c r="B1328" t="s">
        <v>574</v>
      </c>
      <c r="C1328" t="s">
        <v>629</v>
      </c>
      <c r="D1328" t="s">
        <v>47</v>
      </c>
      <c r="E1328" t="s">
        <v>6</v>
      </c>
      <c r="F1328" t="s">
        <v>32</v>
      </c>
      <c r="G1328" t="s">
        <v>16</v>
      </c>
      <c r="H1328" t="s">
        <v>3</v>
      </c>
      <c r="I1328">
        <v>11202</v>
      </c>
      <c r="J1328" t="s">
        <v>12694</v>
      </c>
      <c r="K1328" t="s">
        <v>33</v>
      </c>
      <c r="L1328" t="s">
        <v>12867</v>
      </c>
      <c r="M1328" t="s">
        <v>629</v>
      </c>
      <c r="N1328" t="s">
        <v>629</v>
      </c>
      <c r="O1328" t="s">
        <v>13535</v>
      </c>
      <c r="P1328">
        <v>24101944</v>
      </c>
      <c r="Q1328">
        <v>24101944</v>
      </c>
      <c r="R1328" t="s">
        <v>679</v>
      </c>
      <c r="S1328">
        <v>88531547</v>
      </c>
      <c r="T1328" t="s">
        <v>14417</v>
      </c>
      <c r="U1328">
        <v>89669343</v>
      </c>
      <c r="V1328" t="s">
        <v>32</v>
      </c>
      <c r="W1328" t="s">
        <v>602</v>
      </c>
      <c r="X1328" t="s">
        <v>17340</v>
      </c>
      <c r="Y1328" t="s">
        <v>629</v>
      </c>
    </row>
    <row r="1329" spans="1:25" x14ac:dyDescent="0.25">
      <c r="A1329" t="s">
        <v>5845</v>
      </c>
      <c r="B1329" t="s">
        <v>588</v>
      </c>
      <c r="C1329" t="s">
        <v>5846</v>
      </c>
      <c r="D1329" t="s">
        <v>79</v>
      </c>
      <c r="E1329" t="s">
        <v>6</v>
      </c>
      <c r="F1329" t="s">
        <v>35</v>
      </c>
      <c r="G1329" t="s">
        <v>2</v>
      </c>
      <c r="H1329" t="s">
        <v>17</v>
      </c>
      <c r="I1329">
        <v>20113</v>
      </c>
      <c r="J1329" t="s">
        <v>11477</v>
      </c>
      <c r="K1329" t="s">
        <v>79</v>
      </c>
      <c r="L1329" t="s">
        <v>79</v>
      </c>
      <c r="M1329" t="s">
        <v>11095</v>
      </c>
      <c r="N1329" t="s">
        <v>5846</v>
      </c>
      <c r="O1329" t="s">
        <v>13535</v>
      </c>
      <c r="P1329">
        <v>24878093</v>
      </c>
      <c r="Q1329">
        <v>24878093</v>
      </c>
      <c r="R1329" t="s">
        <v>14752</v>
      </c>
      <c r="S1329">
        <v>24878093</v>
      </c>
      <c r="T1329" t="s">
        <v>14447</v>
      </c>
      <c r="U1329">
        <v>24434942</v>
      </c>
      <c r="V1329" t="s">
        <v>32</v>
      </c>
      <c r="W1329" t="s">
        <v>6920</v>
      </c>
      <c r="X1329" t="s">
        <v>17341</v>
      </c>
      <c r="Y1329" t="s">
        <v>5846</v>
      </c>
    </row>
    <row r="1330" spans="1:25" x14ac:dyDescent="0.25">
      <c r="A1330" t="s">
        <v>5931</v>
      </c>
      <c r="B1330" t="s">
        <v>3617</v>
      </c>
      <c r="C1330" t="s">
        <v>5932</v>
      </c>
      <c r="D1330" t="s">
        <v>79</v>
      </c>
      <c r="E1330" t="s">
        <v>11</v>
      </c>
      <c r="F1330" t="s">
        <v>35</v>
      </c>
      <c r="G1330" t="s">
        <v>11</v>
      </c>
      <c r="H1330" t="s">
        <v>5</v>
      </c>
      <c r="I1330">
        <v>20904</v>
      </c>
      <c r="J1330" t="s">
        <v>11518</v>
      </c>
      <c r="K1330" t="s">
        <v>79</v>
      </c>
      <c r="L1330" t="s">
        <v>11351</v>
      </c>
      <c r="M1330" t="s">
        <v>10518</v>
      </c>
      <c r="N1330" t="s">
        <v>5932</v>
      </c>
      <c r="O1330" t="s">
        <v>13535</v>
      </c>
      <c r="P1330">
        <v>40828647</v>
      </c>
      <c r="Q1330">
        <v>83927999</v>
      </c>
      <c r="R1330" t="s">
        <v>7487</v>
      </c>
      <c r="S1330">
        <v>40828647</v>
      </c>
      <c r="T1330" t="s">
        <v>15429</v>
      </c>
      <c r="U1330">
        <v>24282460</v>
      </c>
      <c r="V1330" t="s">
        <v>32</v>
      </c>
      <c r="W1330" t="s">
        <v>6921</v>
      </c>
      <c r="X1330" t="s">
        <v>17342</v>
      </c>
      <c r="Y1330" t="s">
        <v>5932</v>
      </c>
    </row>
    <row r="1331" spans="1:25" x14ac:dyDescent="0.25">
      <c r="A1331" t="s">
        <v>912</v>
      </c>
      <c r="B1331" t="s">
        <v>914</v>
      </c>
      <c r="C1331" t="s">
        <v>913</v>
      </c>
      <c r="D1331" t="s">
        <v>311</v>
      </c>
      <c r="E1331" t="s">
        <v>5</v>
      </c>
      <c r="F1331" t="s">
        <v>32</v>
      </c>
      <c r="G1331" t="s">
        <v>8</v>
      </c>
      <c r="H1331" t="s">
        <v>5</v>
      </c>
      <c r="I1331">
        <v>10704</v>
      </c>
      <c r="J1331" t="s">
        <v>15626</v>
      </c>
      <c r="K1331" t="s">
        <v>33</v>
      </c>
      <c r="L1331" t="s">
        <v>12875</v>
      </c>
      <c r="M1331" t="s">
        <v>10828</v>
      </c>
      <c r="N1331" t="s">
        <v>10828</v>
      </c>
      <c r="O1331" t="s">
        <v>13535</v>
      </c>
      <c r="P1331">
        <v>24160005</v>
      </c>
      <c r="Q1331" t="s">
        <v>15386</v>
      </c>
      <c r="R1331" t="s">
        <v>7857</v>
      </c>
      <c r="S1331">
        <v>88196062</v>
      </c>
      <c r="T1331" t="s">
        <v>14425</v>
      </c>
      <c r="U1331">
        <v>24161444</v>
      </c>
      <c r="V1331" t="s">
        <v>32</v>
      </c>
      <c r="W1331" t="s">
        <v>911</v>
      </c>
      <c r="X1331" t="s">
        <v>17343</v>
      </c>
      <c r="Y1331" t="s">
        <v>913</v>
      </c>
    </row>
    <row r="1332" spans="1:25" x14ac:dyDescent="0.25">
      <c r="A1332" t="s">
        <v>4473</v>
      </c>
      <c r="B1332" t="s">
        <v>3699</v>
      </c>
      <c r="C1332" t="s">
        <v>186</v>
      </c>
      <c r="D1332" t="s">
        <v>1609</v>
      </c>
      <c r="E1332" t="s">
        <v>5</v>
      </c>
      <c r="F1332" t="s">
        <v>208</v>
      </c>
      <c r="G1332" t="s">
        <v>8</v>
      </c>
      <c r="H1332" t="s">
        <v>5</v>
      </c>
      <c r="I1332">
        <v>50704</v>
      </c>
      <c r="J1332" t="s">
        <v>11564</v>
      </c>
      <c r="K1332" t="s">
        <v>209</v>
      </c>
      <c r="L1332" t="s">
        <v>12945</v>
      </c>
      <c r="M1332" t="s">
        <v>1700</v>
      </c>
      <c r="N1332" t="s">
        <v>186</v>
      </c>
      <c r="O1332" t="s">
        <v>13535</v>
      </c>
      <c r="P1332">
        <v>22006859</v>
      </c>
      <c r="Q1332">
        <v>22006859</v>
      </c>
      <c r="R1332" t="s">
        <v>13879</v>
      </c>
      <c r="S1332">
        <v>22006859</v>
      </c>
      <c r="T1332" t="s">
        <v>14541</v>
      </c>
      <c r="U1332">
        <v>26687010</v>
      </c>
      <c r="V1332" t="s">
        <v>32</v>
      </c>
      <c r="W1332" t="s">
        <v>6573</v>
      </c>
      <c r="X1332" t="s">
        <v>17344</v>
      </c>
      <c r="Y1332" t="s">
        <v>186</v>
      </c>
    </row>
    <row r="1333" spans="1:25" x14ac:dyDescent="0.25">
      <c r="A1333" t="s">
        <v>4487</v>
      </c>
      <c r="B1333" t="s">
        <v>3703</v>
      </c>
      <c r="C1333" t="s">
        <v>143</v>
      </c>
      <c r="D1333" t="s">
        <v>1609</v>
      </c>
      <c r="E1333" t="s">
        <v>6</v>
      </c>
      <c r="F1333" t="s">
        <v>208</v>
      </c>
      <c r="G1333" t="s">
        <v>8</v>
      </c>
      <c r="H1333" t="s">
        <v>3</v>
      </c>
      <c r="I1333">
        <v>50702</v>
      </c>
      <c r="J1333" t="s">
        <v>11459</v>
      </c>
      <c r="K1333" t="s">
        <v>209</v>
      </c>
      <c r="L1333" t="s">
        <v>12945</v>
      </c>
      <c r="M1333" t="s">
        <v>13049</v>
      </c>
      <c r="N1333" t="s">
        <v>143</v>
      </c>
      <c r="O1333" t="s">
        <v>13535</v>
      </c>
      <c r="P1333">
        <v>26457353</v>
      </c>
      <c r="Q1333" t="s">
        <v>15386</v>
      </c>
      <c r="R1333" t="s">
        <v>13094</v>
      </c>
      <c r="S1333">
        <v>89251204</v>
      </c>
      <c r="T1333" t="s">
        <v>14458</v>
      </c>
      <c r="U1333">
        <v>21005138</v>
      </c>
      <c r="V1333" t="s">
        <v>32</v>
      </c>
      <c r="W1333" t="s">
        <v>2146</v>
      </c>
      <c r="X1333" t="s">
        <v>17345</v>
      </c>
      <c r="Y1333" t="s">
        <v>143</v>
      </c>
    </row>
    <row r="1334" spans="1:25" x14ac:dyDescent="0.25">
      <c r="A1334" t="s">
        <v>4785</v>
      </c>
      <c r="B1334" t="s">
        <v>3705</v>
      </c>
      <c r="C1334" t="s">
        <v>4786</v>
      </c>
      <c r="D1334" t="s">
        <v>1235</v>
      </c>
      <c r="E1334" t="s">
        <v>5</v>
      </c>
      <c r="F1334" t="s">
        <v>124</v>
      </c>
      <c r="G1334" t="s">
        <v>11</v>
      </c>
      <c r="H1334" t="s">
        <v>2</v>
      </c>
      <c r="I1334">
        <v>60901</v>
      </c>
      <c r="J1334" t="s">
        <v>11433</v>
      </c>
      <c r="K1334" t="s">
        <v>125</v>
      </c>
      <c r="L1334" t="s">
        <v>499</v>
      </c>
      <c r="M1334" t="s">
        <v>499</v>
      </c>
      <c r="N1334" t="s">
        <v>4786</v>
      </c>
      <c r="O1334" t="s">
        <v>13535</v>
      </c>
      <c r="P1334">
        <v>88780714</v>
      </c>
      <c r="Q1334" t="s">
        <v>15386</v>
      </c>
      <c r="R1334" t="s">
        <v>14753</v>
      </c>
      <c r="S1334">
        <v>88780714</v>
      </c>
      <c r="T1334" t="s">
        <v>14623</v>
      </c>
      <c r="U1334">
        <v>27799004</v>
      </c>
      <c r="V1334" t="s">
        <v>32</v>
      </c>
      <c r="W1334" t="s">
        <v>4784</v>
      </c>
      <c r="X1334" t="s">
        <v>17346</v>
      </c>
      <c r="Y1334" t="s">
        <v>4786</v>
      </c>
    </row>
    <row r="1335" spans="1:25" x14ac:dyDescent="0.25">
      <c r="A1335" t="s">
        <v>5767</v>
      </c>
      <c r="B1335" t="s">
        <v>3707</v>
      </c>
      <c r="C1335" t="s">
        <v>143</v>
      </c>
      <c r="D1335" t="s">
        <v>78</v>
      </c>
      <c r="E1335" t="s">
        <v>5</v>
      </c>
      <c r="F1335" t="s">
        <v>35</v>
      </c>
      <c r="G1335" t="s">
        <v>16</v>
      </c>
      <c r="H1335" t="s">
        <v>2</v>
      </c>
      <c r="I1335">
        <v>21201</v>
      </c>
      <c r="J1335" t="s">
        <v>12685</v>
      </c>
      <c r="K1335" t="s">
        <v>79</v>
      </c>
      <c r="L1335" t="s">
        <v>13718</v>
      </c>
      <c r="M1335" t="s">
        <v>10525</v>
      </c>
      <c r="N1335" t="s">
        <v>143</v>
      </c>
      <c r="O1335" t="s">
        <v>13535</v>
      </c>
      <c r="P1335">
        <v>24541630</v>
      </c>
      <c r="Q1335">
        <v>24542486</v>
      </c>
      <c r="R1335" t="s">
        <v>13880</v>
      </c>
      <c r="S1335">
        <v>24541630</v>
      </c>
      <c r="T1335" t="s">
        <v>14464</v>
      </c>
      <c r="U1335">
        <v>24541063</v>
      </c>
      <c r="V1335" t="s">
        <v>32</v>
      </c>
      <c r="W1335" t="s">
        <v>6922</v>
      </c>
      <c r="X1335" t="s">
        <v>17347</v>
      </c>
      <c r="Y1335" t="s">
        <v>143</v>
      </c>
    </row>
    <row r="1336" spans="1:25" x14ac:dyDescent="0.25">
      <c r="A1336" t="s">
        <v>2432</v>
      </c>
      <c r="B1336" t="s">
        <v>2434</v>
      </c>
      <c r="C1336" t="s">
        <v>1421</v>
      </c>
      <c r="D1336" t="s">
        <v>197</v>
      </c>
      <c r="E1336" t="s">
        <v>5</v>
      </c>
      <c r="F1336" t="s">
        <v>35</v>
      </c>
      <c r="G1336" t="s">
        <v>12</v>
      </c>
      <c r="H1336" t="s">
        <v>6</v>
      </c>
      <c r="I1336">
        <v>21005</v>
      </c>
      <c r="J1336" t="s">
        <v>11523</v>
      </c>
      <c r="K1336" t="s">
        <v>79</v>
      </c>
      <c r="L1336" t="s">
        <v>197</v>
      </c>
      <c r="M1336" t="s">
        <v>2433</v>
      </c>
      <c r="N1336" t="s">
        <v>10829</v>
      </c>
      <c r="O1336" t="s">
        <v>13535</v>
      </c>
      <c r="P1336">
        <v>61836623</v>
      </c>
      <c r="Q1336">
        <v>87849788</v>
      </c>
      <c r="R1336" t="s">
        <v>2461</v>
      </c>
      <c r="S1336">
        <v>87849788</v>
      </c>
      <c r="T1336" t="s">
        <v>14475</v>
      </c>
      <c r="U1336">
        <v>24744058</v>
      </c>
      <c r="V1336" t="s">
        <v>32</v>
      </c>
      <c r="W1336" t="s">
        <v>794</v>
      </c>
      <c r="X1336" t="s">
        <v>17348</v>
      </c>
      <c r="Y1336" t="s">
        <v>1421</v>
      </c>
    </row>
    <row r="1337" spans="1:25" x14ac:dyDescent="0.25">
      <c r="A1337" t="s">
        <v>2455</v>
      </c>
      <c r="B1337" t="s">
        <v>2456</v>
      </c>
      <c r="C1337" t="s">
        <v>1132</v>
      </c>
      <c r="D1337" t="s">
        <v>197</v>
      </c>
      <c r="E1337" t="s">
        <v>2</v>
      </c>
      <c r="F1337" t="s">
        <v>35</v>
      </c>
      <c r="G1337" t="s">
        <v>12</v>
      </c>
      <c r="H1337" t="s">
        <v>6</v>
      </c>
      <c r="I1337">
        <v>21005</v>
      </c>
      <c r="J1337" t="s">
        <v>11523</v>
      </c>
      <c r="K1337" t="s">
        <v>79</v>
      </c>
      <c r="L1337" t="s">
        <v>197</v>
      </c>
      <c r="M1337" t="s">
        <v>2433</v>
      </c>
      <c r="N1337" t="s">
        <v>1132</v>
      </c>
      <c r="O1337" t="s">
        <v>13535</v>
      </c>
      <c r="P1337">
        <v>24721314</v>
      </c>
      <c r="Q1337">
        <v>24721508</v>
      </c>
      <c r="R1337" t="s">
        <v>13050</v>
      </c>
      <c r="S1337">
        <v>85659657</v>
      </c>
      <c r="T1337" t="s">
        <v>15436</v>
      </c>
      <c r="U1337">
        <v>24722182</v>
      </c>
      <c r="V1337" t="s">
        <v>32</v>
      </c>
      <c r="W1337" t="s">
        <v>2454</v>
      </c>
      <c r="X1337" t="s">
        <v>17349</v>
      </c>
      <c r="Y1337" t="s">
        <v>1132</v>
      </c>
    </row>
    <row r="1338" spans="1:25" x14ac:dyDescent="0.25">
      <c r="A1338" t="s">
        <v>3969</v>
      </c>
      <c r="B1338" t="s">
        <v>2297</v>
      </c>
      <c r="C1338" t="s">
        <v>3970</v>
      </c>
      <c r="D1338" t="s">
        <v>788</v>
      </c>
      <c r="E1338" t="s">
        <v>5</v>
      </c>
      <c r="F1338" t="s">
        <v>208</v>
      </c>
      <c r="G1338" t="s">
        <v>2</v>
      </c>
      <c r="H1338" t="s">
        <v>3</v>
      </c>
      <c r="I1338">
        <v>50102</v>
      </c>
      <c r="J1338" t="s">
        <v>11441</v>
      </c>
      <c r="K1338" t="s">
        <v>209</v>
      </c>
      <c r="L1338" t="s">
        <v>788</v>
      </c>
      <c r="M1338" t="s">
        <v>3961</v>
      </c>
      <c r="N1338" t="s">
        <v>3970</v>
      </c>
      <c r="O1338" t="s">
        <v>13535</v>
      </c>
      <c r="P1338">
        <v>26911920</v>
      </c>
      <c r="Q1338">
        <v>60501644</v>
      </c>
      <c r="R1338" t="s">
        <v>11854</v>
      </c>
      <c r="S1338">
        <v>60501644</v>
      </c>
      <c r="T1338" t="s">
        <v>14525</v>
      </c>
      <c r="U1338" t="s">
        <v>15473</v>
      </c>
      <c r="V1338" t="s">
        <v>32</v>
      </c>
      <c r="W1338" t="s">
        <v>3968</v>
      </c>
      <c r="X1338" t="s">
        <v>17350</v>
      </c>
      <c r="Y1338" t="s">
        <v>3970</v>
      </c>
    </row>
    <row r="1339" spans="1:25" x14ac:dyDescent="0.25">
      <c r="A1339" t="s">
        <v>2480</v>
      </c>
      <c r="B1339" t="s">
        <v>2247</v>
      </c>
      <c r="C1339" t="s">
        <v>2481</v>
      </c>
      <c r="D1339" t="s">
        <v>197</v>
      </c>
      <c r="E1339" t="s">
        <v>3</v>
      </c>
      <c r="F1339" t="s">
        <v>35</v>
      </c>
      <c r="G1339" t="s">
        <v>12</v>
      </c>
      <c r="H1339" t="s">
        <v>3</v>
      </c>
      <c r="I1339">
        <v>21002</v>
      </c>
      <c r="J1339" t="s">
        <v>11468</v>
      </c>
      <c r="K1339" t="s">
        <v>79</v>
      </c>
      <c r="L1339" t="s">
        <v>197</v>
      </c>
      <c r="M1339" t="s">
        <v>10533</v>
      </c>
      <c r="N1339" t="s">
        <v>2481</v>
      </c>
      <c r="O1339" t="s">
        <v>13535</v>
      </c>
      <c r="P1339">
        <v>87931667</v>
      </c>
      <c r="Q1339">
        <v>87931667</v>
      </c>
      <c r="R1339" t="s">
        <v>6610</v>
      </c>
      <c r="S1339">
        <v>88179019</v>
      </c>
      <c r="T1339" t="s">
        <v>15438</v>
      </c>
      <c r="U1339">
        <v>24755008</v>
      </c>
      <c r="V1339" t="s">
        <v>32</v>
      </c>
      <c r="W1339" t="s">
        <v>2479</v>
      </c>
      <c r="X1339" t="s">
        <v>17351</v>
      </c>
      <c r="Y1339" t="s">
        <v>2481</v>
      </c>
    </row>
    <row r="1340" spans="1:25" x14ac:dyDescent="0.25">
      <c r="A1340" t="s">
        <v>2483</v>
      </c>
      <c r="B1340" t="s">
        <v>2357</v>
      </c>
      <c r="C1340" t="s">
        <v>1192</v>
      </c>
      <c r="D1340" t="s">
        <v>197</v>
      </c>
      <c r="E1340" t="s">
        <v>3</v>
      </c>
      <c r="F1340" t="s">
        <v>35</v>
      </c>
      <c r="G1340" t="s">
        <v>12</v>
      </c>
      <c r="H1340" t="s">
        <v>3</v>
      </c>
      <c r="I1340">
        <v>21002</v>
      </c>
      <c r="J1340" t="s">
        <v>11468</v>
      </c>
      <c r="K1340" t="s">
        <v>79</v>
      </c>
      <c r="L1340" t="s">
        <v>197</v>
      </c>
      <c r="M1340" t="s">
        <v>10533</v>
      </c>
      <c r="N1340" t="s">
        <v>10830</v>
      </c>
      <c r="O1340" t="s">
        <v>13535</v>
      </c>
      <c r="P1340">
        <v>83393986</v>
      </c>
      <c r="Q1340" t="s">
        <v>15386</v>
      </c>
      <c r="R1340" t="s">
        <v>12303</v>
      </c>
      <c r="S1340">
        <v>83393986</v>
      </c>
      <c r="T1340" t="s">
        <v>15438</v>
      </c>
      <c r="U1340">
        <v>24755008</v>
      </c>
      <c r="V1340" t="s">
        <v>32</v>
      </c>
      <c r="W1340" t="s">
        <v>2482</v>
      </c>
      <c r="X1340" t="s">
        <v>17352</v>
      </c>
      <c r="Y1340" t="s">
        <v>1192</v>
      </c>
    </row>
    <row r="1341" spans="1:25" x14ac:dyDescent="0.25">
      <c r="A1341" t="s">
        <v>2492</v>
      </c>
      <c r="B1341" t="s">
        <v>2493</v>
      </c>
      <c r="C1341" t="s">
        <v>85</v>
      </c>
      <c r="D1341" t="s">
        <v>197</v>
      </c>
      <c r="E1341" t="s">
        <v>3</v>
      </c>
      <c r="F1341" t="s">
        <v>35</v>
      </c>
      <c r="G1341" t="s">
        <v>12</v>
      </c>
      <c r="H1341" t="s">
        <v>3</v>
      </c>
      <c r="I1341">
        <v>21002</v>
      </c>
      <c r="J1341" t="s">
        <v>11468</v>
      </c>
      <c r="K1341" t="s">
        <v>79</v>
      </c>
      <c r="L1341" t="s">
        <v>197</v>
      </c>
      <c r="M1341" t="s">
        <v>10533</v>
      </c>
      <c r="N1341" t="s">
        <v>10831</v>
      </c>
      <c r="O1341" t="s">
        <v>13535</v>
      </c>
      <c r="P1341">
        <v>83335323</v>
      </c>
      <c r="Q1341">
        <v>72842328</v>
      </c>
      <c r="R1341" t="s">
        <v>14935</v>
      </c>
      <c r="S1341">
        <v>85818387</v>
      </c>
      <c r="T1341" t="s">
        <v>15438</v>
      </c>
      <c r="U1341">
        <v>24755008</v>
      </c>
      <c r="V1341" t="s">
        <v>32</v>
      </c>
      <c r="W1341" t="s">
        <v>2491</v>
      </c>
      <c r="X1341" t="s">
        <v>17353</v>
      </c>
      <c r="Y1341" t="s">
        <v>85</v>
      </c>
    </row>
    <row r="1342" spans="1:25" x14ac:dyDescent="0.25">
      <c r="A1342" t="s">
        <v>4048</v>
      </c>
      <c r="B1342" t="s">
        <v>3717</v>
      </c>
      <c r="C1342" t="s">
        <v>581</v>
      </c>
      <c r="D1342" t="s">
        <v>4010</v>
      </c>
      <c r="E1342" t="s">
        <v>3</v>
      </c>
      <c r="F1342" t="s">
        <v>208</v>
      </c>
      <c r="G1342" t="s">
        <v>3</v>
      </c>
      <c r="H1342" t="s">
        <v>2</v>
      </c>
      <c r="I1342">
        <v>50201</v>
      </c>
      <c r="J1342" t="s">
        <v>11406</v>
      </c>
      <c r="K1342" t="s">
        <v>209</v>
      </c>
      <c r="L1342" t="s">
        <v>4010</v>
      </c>
      <c r="M1342" t="s">
        <v>4010</v>
      </c>
      <c r="N1342" t="s">
        <v>581</v>
      </c>
      <c r="O1342" t="s">
        <v>13535</v>
      </c>
      <c r="P1342">
        <v>85742884</v>
      </c>
      <c r="Q1342" t="s">
        <v>15386</v>
      </c>
      <c r="R1342" t="s">
        <v>14754</v>
      </c>
      <c r="S1342">
        <v>85742884</v>
      </c>
      <c r="T1342" t="s">
        <v>15563</v>
      </c>
      <c r="U1342">
        <v>88603342</v>
      </c>
      <c r="V1342" t="s">
        <v>32</v>
      </c>
      <c r="W1342" t="s">
        <v>3401</v>
      </c>
      <c r="X1342" t="s">
        <v>17354</v>
      </c>
      <c r="Y1342" t="s">
        <v>581</v>
      </c>
    </row>
    <row r="1343" spans="1:25" x14ac:dyDescent="0.25">
      <c r="A1343" t="s">
        <v>2540</v>
      </c>
      <c r="B1343" t="s">
        <v>2541</v>
      </c>
      <c r="C1343" t="s">
        <v>470</v>
      </c>
      <c r="D1343" t="s">
        <v>197</v>
      </c>
      <c r="E1343" t="s">
        <v>3</v>
      </c>
      <c r="F1343" t="s">
        <v>35</v>
      </c>
      <c r="G1343" t="s">
        <v>12</v>
      </c>
      <c r="H1343" t="s">
        <v>3</v>
      </c>
      <c r="I1343">
        <v>21002</v>
      </c>
      <c r="J1343" t="s">
        <v>11468</v>
      </c>
      <c r="K1343" t="s">
        <v>79</v>
      </c>
      <c r="L1343" t="s">
        <v>197</v>
      </c>
      <c r="M1343" t="s">
        <v>10533</v>
      </c>
      <c r="N1343" t="s">
        <v>14755</v>
      </c>
      <c r="O1343" t="s">
        <v>13535</v>
      </c>
      <c r="P1343">
        <v>89798372</v>
      </c>
      <c r="Q1343">
        <v>89798372</v>
      </c>
      <c r="R1343" t="s">
        <v>14756</v>
      </c>
      <c r="S1343">
        <v>85202929</v>
      </c>
      <c r="T1343" t="s">
        <v>15438</v>
      </c>
      <c r="U1343">
        <v>89207693</v>
      </c>
      <c r="V1343" t="s">
        <v>32</v>
      </c>
      <c r="W1343" t="s">
        <v>1062</v>
      </c>
      <c r="X1343" t="s">
        <v>17355</v>
      </c>
      <c r="Y1343" t="s">
        <v>470</v>
      </c>
    </row>
    <row r="1344" spans="1:25" x14ac:dyDescent="0.25">
      <c r="A1344" t="s">
        <v>2526</v>
      </c>
      <c r="B1344" t="s">
        <v>2527</v>
      </c>
      <c r="C1344" t="s">
        <v>398</v>
      </c>
      <c r="D1344" t="s">
        <v>197</v>
      </c>
      <c r="E1344" t="s">
        <v>3</v>
      </c>
      <c r="F1344" t="s">
        <v>35</v>
      </c>
      <c r="G1344" t="s">
        <v>12</v>
      </c>
      <c r="H1344" t="s">
        <v>10</v>
      </c>
      <c r="I1344">
        <v>21008</v>
      </c>
      <c r="J1344" t="s">
        <v>11526</v>
      </c>
      <c r="K1344" t="s">
        <v>79</v>
      </c>
      <c r="L1344" t="s">
        <v>197</v>
      </c>
      <c r="M1344" t="s">
        <v>2503</v>
      </c>
      <c r="N1344" t="s">
        <v>398</v>
      </c>
      <c r="O1344" t="s">
        <v>13535</v>
      </c>
      <c r="P1344">
        <v>24688912</v>
      </c>
      <c r="Q1344">
        <v>24688912</v>
      </c>
      <c r="R1344" t="s">
        <v>9927</v>
      </c>
      <c r="S1344">
        <v>24688912</v>
      </c>
      <c r="T1344" t="s">
        <v>15438</v>
      </c>
      <c r="U1344">
        <v>24755008</v>
      </c>
      <c r="V1344" t="s">
        <v>32</v>
      </c>
      <c r="W1344" t="s">
        <v>2525</v>
      </c>
      <c r="X1344" t="s">
        <v>17356</v>
      </c>
      <c r="Y1344" t="s">
        <v>398</v>
      </c>
    </row>
    <row r="1345" spans="1:25" x14ac:dyDescent="0.25">
      <c r="A1345" t="s">
        <v>4044</v>
      </c>
      <c r="B1345" t="s">
        <v>3723</v>
      </c>
      <c r="C1345" t="s">
        <v>4045</v>
      </c>
      <c r="D1345" t="s">
        <v>4010</v>
      </c>
      <c r="E1345" t="s">
        <v>3</v>
      </c>
      <c r="F1345" t="s">
        <v>208</v>
      </c>
      <c r="G1345" t="s">
        <v>3</v>
      </c>
      <c r="H1345" t="s">
        <v>2</v>
      </c>
      <c r="I1345">
        <v>50201</v>
      </c>
      <c r="J1345" t="s">
        <v>11406</v>
      </c>
      <c r="K1345" t="s">
        <v>209</v>
      </c>
      <c r="L1345" t="s">
        <v>4010</v>
      </c>
      <c r="M1345" t="s">
        <v>4010</v>
      </c>
      <c r="N1345" t="s">
        <v>4046</v>
      </c>
      <c r="O1345" t="s">
        <v>13535</v>
      </c>
      <c r="P1345">
        <v>26867055</v>
      </c>
      <c r="Q1345">
        <v>26867055</v>
      </c>
      <c r="R1345" t="s">
        <v>7923</v>
      </c>
      <c r="S1345">
        <v>26867055</v>
      </c>
      <c r="T1345" t="s">
        <v>15563</v>
      </c>
      <c r="U1345">
        <v>26869107</v>
      </c>
      <c r="V1345" t="s">
        <v>32</v>
      </c>
      <c r="W1345" t="s">
        <v>2300</v>
      </c>
      <c r="X1345" t="s">
        <v>17357</v>
      </c>
      <c r="Y1345" t="s">
        <v>4045</v>
      </c>
    </row>
    <row r="1346" spans="1:25" x14ac:dyDescent="0.25">
      <c r="A1346" t="s">
        <v>3844</v>
      </c>
      <c r="B1346" t="s">
        <v>3725</v>
      </c>
      <c r="C1346" t="s">
        <v>239</v>
      </c>
      <c r="D1346" t="s">
        <v>9030</v>
      </c>
      <c r="E1346" t="s">
        <v>3</v>
      </c>
      <c r="F1346" t="s">
        <v>35</v>
      </c>
      <c r="G1346" t="s">
        <v>17</v>
      </c>
      <c r="H1346" t="s">
        <v>3</v>
      </c>
      <c r="I1346">
        <v>21302</v>
      </c>
      <c r="J1346" t="s">
        <v>11542</v>
      </c>
      <c r="K1346" t="s">
        <v>79</v>
      </c>
      <c r="L1346" t="s">
        <v>10587</v>
      </c>
      <c r="M1346" t="s">
        <v>10749</v>
      </c>
      <c r="N1346" t="s">
        <v>239</v>
      </c>
      <c r="O1346" t="s">
        <v>13535</v>
      </c>
      <c r="P1346">
        <v>24660224</v>
      </c>
      <c r="Q1346">
        <v>24660224</v>
      </c>
      <c r="R1346" t="s">
        <v>9254</v>
      </c>
      <c r="S1346">
        <v>24660224</v>
      </c>
      <c r="T1346" t="s">
        <v>14703</v>
      </c>
      <c r="U1346">
        <v>87657026</v>
      </c>
      <c r="V1346" t="s">
        <v>32</v>
      </c>
      <c r="W1346" t="s">
        <v>3843</v>
      </c>
      <c r="X1346" t="s">
        <v>17358</v>
      </c>
      <c r="Y1346" t="s">
        <v>239</v>
      </c>
    </row>
    <row r="1347" spans="1:25" x14ac:dyDescent="0.25">
      <c r="A1347" t="s">
        <v>4400</v>
      </c>
      <c r="B1347" t="s">
        <v>3728</v>
      </c>
      <c r="C1347" t="s">
        <v>14757</v>
      </c>
      <c r="D1347" t="s">
        <v>9030</v>
      </c>
      <c r="E1347" t="s">
        <v>4</v>
      </c>
      <c r="F1347" t="s">
        <v>35</v>
      </c>
      <c r="G1347" t="s">
        <v>17</v>
      </c>
      <c r="H1347" t="s">
        <v>4</v>
      </c>
      <c r="I1347">
        <v>21303</v>
      </c>
      <c r="J1347" t="s">
        <v>14349</v>
      </c>
      <c r="K1347" t="s">
        <v>79</v>
      </c>
      <c r="L1347" t="s">
        <v>10587</v>
      </c>
      <c r="M1347" t="s">
        <v>13810</v>
      </c>
      <c r="N1347" t="s">
        <v>3415</v>
      </c>
      <c r="O1347" t="s">
        <v>13535</v>
      </c>
      <c r="P1347">
        <v>70186916</v>
      </c>
      <c r="Q1347" t="s">
        <v>15386</v>
      </c>
      <c r="R1347" t="s">
        <v>10918</v>
      </c>
      <c r="S1347" t="s">
        <v>15386</v>
      </c>
      <c r="T1347" t="s">
        <v>14644</v>
      </c>
      <c r="U1347">
        <v>24701583</v>
      </c>
      <c r="V1347" t="s">
        <v>32</v>
      </c>
      <c r="W1347" t="s">
        <v>3219</v>
      </c>
      <c r="X1347" t="s">
        <v>17359</v>
      </c>
      <c r="Y1347" t="s">
        <v>14757</v>
      </c>
    </row>
    <row r="1348" spans="1:25" x14ac:dyDescent="0.25">
      <c r="A1348" t="s">
        <v>4108</v>
      </c>
      <c r="B1348" t="s">
        <v>6281</v>
      </c>
      <c r="C1348" t="s">
        <v>4109</v>
      </c>
      <c r="D1348" t="s">
        <v>4010</v>
      </c>
      <c r="E1348" t="s">
        <v>6</v>
      </c>
      <c r="F1348" t="s">
        <v>208</v>
      </c>
      <c r="G1348" t="s">
        <v>15</v>
      </c>
      <c r="H1348" t="s">
        <v>2</v>
      </c>
      <c r="I1348">
        <v>51101</v>
      </c>
      <c r="J1348" t="s">
        <v>11438</v>
      </c>
      <c r="K1348" t="s">
        <v>209</v>
      </c>
      <c r="L1348" t="s">
        <v>4110</v>
      </c>
      <c r="M1348" t="s">
        <v>4110</v>
      </c>
      <c r="N1348" t="s">
        <v>12367</v>
      </c>
      <c r="O1348" t="s">
        <v>13535</v>
      </c>
      <c r="P1348">
        <v>88310393</v>
      </c>
      <c r="Q1348" t="s">
        <v>15386</v>
      </c>
      <c r="R1348" t="s">
        <v>13051</v>
      </c>
      <c r="S1348">
        <v>88310393</v>
      </c>
      <c r="T1348" t="s">
        <v>15476</v>
      </c>
      <c r="U1348">
        <v>63790353</v>
      </c>
      <c r="V1348" t="s">
        <v>32</v>
      </c>
      <c r="W1348" t="s">
        <v>4107</v>
      </c>
      <c r="X1348" t="s">
        <v>17360</v>
      </c>
      <c r="Y1348" t="s">
        <v>4109</v>
      </c>
    </row>
    <row r="1349" spans="1:25" x14ac:dyDescent="0.25">
      <c r="A1349" t="s">
        <v>4158</v>
      </c>
      <c r="B1349" t="s">
        <v>3730</v>
      </c>
      <c r="C1349" t="s">
        <v>112</v>
      </c>
      <c r="D1349" t="s">
        <v>4010</v>
      </c>
      <c r="E1349" t="s">
        <v>7</v>
      </c>
      <c r="F1349" t="s">
        <v>208</v>
      </c>
      <c r="G1349" t="s">
        <v>3</v>
      </c>
      <c r="H1349" t="s">
        <v>7</v>
      </c>
      <c r="I1349">
        <v>50206</v>
      </c>
      <c r="J1349" t="s">
        <v>11595</v>
      </c>
      <c r="K1349" t="s">
        <v>209</v>
      </c>
      <c r="L1349" t="s">
        <v>4010</v>
      </c>
      <c r="M1349" t="s">
        <v>11345</v>
      </c>
      <c r="N1349" t="s">
        <v>112</v>
      </c>
      <c r="O1349" t="s">
        <v>13535</v>
      </c>
      <c r="P1349">
        <v>26820455</v>
      </c>
      <c r="Q1349">
        <v>88246930</v>
      </c>
      <c r="R1349" t="s">
        <v>14816</v>
      </c>
      <c r="S1349">
        <v>87583793</v>
      </c>
      <c r="T1349" t="s">
        <v>14530</v>
      </c>
      <c r="U1349">
        <v>26855230</v>
      </c>
      <c r="V1349" t="s">
        <v>32</v>
      </c>
      <c r="W1349" t="s">
        <v>4157</v>
      </c>
      <c r="X1349" t="s">
        <v>17361</v>
      </c>
      <c r="Y1349" t="s">
        <v>112</v>
      </c>
    </row>
    <row r="1350" spans="1:25" x14ac:dyDescent="0.25">
      <c r="A1350" t="s">
        <v>5648</v>
      </c>
      <c r="B1350" t="s">
        <v>3734</v>
      </c>
      <c r="C1350" t="s">
        <v>6923</v>
      </c>
      <c r="D1350" t="s">
        <v>197</v>
      </c>
      <c r="E1350" t="s">
        <v>5</v>
      </c>
      <c r="F1350" t="s">
        <v>35</v>
      </c>
      <c r="G1350" t="s">
        <v>12</v>
      </c>
      <c r="H1350" t="s">
        <v>5</v>
      </c>
      <c r="I1350">
        <v>21004</v>
      </c>
      <c r="J1350" t="s">
        <v>15440</v>
      </c>
      <c r="K1350" t="s">
        <v>79</v>
      </c>
      <c r="L1350" t="s">
        <v>197</v>
      </c>
      <c r="M1350" t="s">
        <v>2587</v>
      </c>
      <c r="N1350" t="s">
        <v>10832</v>
      </c>
      <c r="O1350" t="s">
        <v>13535</v>
      </c>
      <c r="P1350">
        <v>24744555</v>
      </c>
      <c r="Q1350">
        <v>24744555</v>
      </c>
      <c r="R1350" t="s">
        <v>12313</v>
      </c>
      <c r="S1350">
        <v>84722297</v>
      </c>
      <c r="T1350" t="s">
        <v>14475</v>
      </c>
      <c r="U1350">
        <v>24744058</v>
      </c>
      <c r="V1350" t="s">
        <v>32</v>
      </c>
      <c r="W1350" t="s">
        <v>4749</v>
      </c>
      <c r="X1350" t="s">
        <v>17362</v>
      </c>
      <c r="Y1350" t="s">
        <v>6923</v>
      </c>
    </row>
    <row r="1351" spans="1:25" x14ac:dyDescent="0.25">
      <c r="A1351" t="s">
        <v>2590</v>
      </c>
      <c r="B1351" t="s">
        <v>6282</v>
      </c>
      <c r="C1351" t="s">
        <v>2591</v>
      </c>
      <c r="D1351" t="s">
        <v>197</v>
      </c>
      <c r="E1351" t="s">
        <v>5</v>
      </c>
      <c r="F1351" t="s">
        <v>35</v>
      </c>
      <c r="G1351" t="s">
        <v>12</v>
      </c>
      <c r="H1351" t="s">
        <v>5</v>
      </c>
      <c r="I1351">
        <v>21004</v>
      </c>
      <c r="J1351" t="s">
        <v>15440</v>
      </c>
      <c r="K1351" t="s">
        <v>79</v>
      </c>
      <c r="L1351" t="s">
        <v>197</v>
      </c>
      <c r="M1351" t="s">
        <v>2587</v>
      </c>
      <c r="N1351" t="s">
        <v>2591</v>
      </c>
      <c r="O1351" t="s">
        <v>13535</v>
      </c>
      <c r="P1351">
        <v>24748349</v>
      </c>
      <c r="Q1351">
        <v>24747041</v>
      </c>
      <c r="R1351" t="s">
        <v>10833</v>
      </c>
      <c r="S1351">
        <v>24748349</v>
      </c>
      <c r="T1351" t="s">
        <v>14475</v>
      </c>
      <c r="U1351">
        <v>24744058</v>
      </c>
      <c r="V1351" t="s">
        <v>32</v>
      </c>
      <c r="W1351" t="s">
        <v>903</v>
      </c>
      <c r="X1351" t="s">
        <v>17363</v>
      </c>
      <c r="Y1351" t="s">
        <v>2591</v>
      </c>
    </row>
    <row r="1352" spans="1:25" x14ac:dyDescent="0.25">
      <c r="A1352" t="s">
        <v>4274</v>
      </c>
      <c r="B1352" t="s">
        <v>3736</v>
      </c>
      <c r="C1352" t="s">
        <v>4275</v>
      </c>
      <c r="D1352" t="s">
        <v>207</v>
      </c>
      <c r="E1352" t="s">
        <v>4</v>
      </c>
      <c r="F1352" t="s">
        <v>208</v>
      </c>
      <c r="G1352" t="s">
        <v>6</v>
      </c>
      <c r="H1352" t="s">
        <v>5</v>
      </c>
      <c r="I1352">
        <v>50504</v>
      </c>
      <c r="J1352" t="s">
        <v>12792</v>
      </c>
      <c r="K1352" t="s">
        <v>209</v>
      </c>
      <c r="L1352" t="s">
        <v>12943</v>
      </c>
      <c r="M1352" t="s">
        <v>3626</v>
      </c>
      <c r="N1352" t="s">
        <v>4275</v>
      </c>
      <c r="O1352" t="s">
        <v>13535</v>
      </c>
      <c r="P1352">
        <v>26750301</v>
      </c>
      <c r="Q1352">
        <v>26750301</v>
      </c>
      <c r="R1352" t="s">
        <v>11195</v>
      </c>
      <c r="S1352">
        <v>61345522</v>
      </c>
      <c r="T1352" t="s">
        <v>14535</v>
      </c>
      <c r="U1352">
        <v>26750475</v>
      </c>
      <c r="V1352" t="s">
        <v>32</v>
      </c>
      <c r="W1352" t="s">
        <v>1593</v>
      </c>
      <c r="X1352" t="s">
        <v>17364</v>
      </c>
      <c r="Y1352" t="s">
        <v>4275</v>
      </c>
    </row>
    <row r="1353" spans="1:25" x14ac:dyDescent="0.25">
      <c r="A1353" t="s">
        <v>2647</v>
      </c>
      <c r="B1353" t="s">
        <v>2649</v>
      </c>
      <c r="C1353" t="s">
        <v>2648</v>
      </c>
      <c r="D1353" t="s">
        <v>197</v>
      </c>
      <c r="E1353" t="s">
        <v>6</v>
      </c>
      <c r="F1353" t="s">
        <v>35</v>
      </c>
      <c r="G1353" t="s">
        <v>12</v>
      </c>
      <c r="H1353" t="s">
        <v>7</v>
      </c>
      <c r="I1353">
        <v>21006</v>
      </c>
      <c r="J1353" t="s">
        <v>11525</v>
      </c>
      <c r="K1353" t="s">
        <v>79</v>
      </c>
      <c r="L1353" t="s">
        <v>197</v>
      </c>
      <c r="M1353" t="s">
        <v>10536</v>
      </c>
      <c r="N1353" t="s">
        <v>10834</v>
      </c>
      <c r="O1353" t="s">
        <v>13535</v>
      </c>
      <c r="P1353">
        <v>24734795</v>
      </c>
      <c r="Q1353" t="s">
        <v>15386</v>
      </c>
      <c r="R1353" t="s">
        <v>9917</v>
      </c>
      <c r="S1353">
        <v>83089533</v>
      </c>
      <c r="T1353" t="s">
        <v>14476</v>
      </c>
      <c r="U1353">
        <v>83187649</v>
      </c>
      <c r="V1353" t="s">
        <v>32</v>
      </c>
      <c r="W1353" t="s">
        <v>923</v>
      </c>
      <c r="X1353" t="s">
        <v>17365</v>
      </c>
      <c r="Y1353" t="s">
        <v>2648</v>
      </c>
    </row>
    <row r="1354" spans="1:25" x14ac:dyDescent="0.25">
      <c r="A1354" t="s">
        <v>4266</v>
      </c>
      <c r="B1354" t="s">
        <v>3740</v>
      </c>
      <c r="C1354" t="s">
        <v>4267</v>
      </c>
      <c r="D1354" t="s">
        <v>207</v>
      </c>
      <c r="E1354" t="s">
        <v>4</v>
      </c>
      <c r="F1354" t="s">
        <v>208</v>
      </c>
      <c r="G1354" t="s">
        <v>4</v>
      </c>
      <c r="H1354" t="s">
        <v>10</v>
      </c>
      <c r="I1354">
        <v>50308</v>
      </c>
      <c r="J1354" t="s">
        <v>11600</v>
      </c>
      <c r="K1354" t="s">
        <v>209</v>
      </c>
      <c r="L1354" t="s">
        <v>207</v>
      </c>
      <c r="M1354" t="s">
        <v>13032</v>
      </c>
      <c r="N1354" t="s">
        <v>4267</v>
      </c>
      <c r="O1354" t="s">
        <v>13535</v>
      </c>
      <c r="P1354">
        <v>26544531</v>
      </c>
      <c r="Q1354">
        <v>26544531</v>
      </c>
      <c r="R1354" t="s">
        <v>9962</v>
      </c>
      <c r="S1354">
        <v>86532929</v>
      </c>
      <c r="T1354" t="s">
        <v>14535</v>
      </c>
      <c r="U1354">
        <v>88891839</v>
      </c>
      <c r="V1354" t="s">
        <v>32</v>
      </c>
      <c r="W1354" t="s">
        <v>1314</v>
      </c>
      <c r="X1354" t="s">
        <v>17366</v>
      </c>
      <c r="Y1354" t="s">
        <v>4267</v>
      </c>
    </row>
    <row r="1355" spans="1:25" x14ac:dyDescent="0.25">
      <c r="A1355" t="s">
        <v>4269</v>
      </c>
      <c r="B1355" t="s">
        <v>1441</v>
      </c>
      <c r="C1355" t="s">
        <v>4270</v>
      </c>
      <c r="D1355" t="s">
        <v>207</v>
      </c>
      <c r="E1355" t="s">
        <v>4</v>
      </c>
      <c r="F1355" t="s">
        <v>208</v>
      </c>
      <c r="G1355" t="s">
        <v>4</v>
      </c>
      <c r="H1355" t="s">
        <v>5</v>
      </c>
      <c r="I1355">
        <v>50304</v>
      </c>
      <c r="J1355" t="s">
        <v>11544</v>
      </c>
      <c r="K1355" t="s">
        <v>209</v>
      </c>
      <c r="L1355" t="s">
        <v>207</v>
      </c>
      <c r="M1355" t="s">
        <v>10835</v>
      </c>
      <c r="N1355" t="s">
        <v>4270</v>
      </c>
      <c r="O1355" t="s">
        <v>13535</v>
      </c>
      <c r="P1355">
        <v>40824613</v>
      </c>
      <c r="Q1355" t="s">
        <v>15386</v>
      </c>
      <c r="R1355" t="s">
        <v>9967</v>
      </c>
      <c r="S1355">
        <v>88458990</v>
      </c>
      <c r="T1355" t="s">
        <v>14535</v>
      </c>
      <c r="U1355">
        <v>26750475</v>
      </c>
      <c r="V1355" t="s">
        <v>32</v>
      </c>
      <c r="W1355" t="s">
        <v>6924</v>
      </c>
      <c r="X1355" t="s">
        <v>17367</v>
      </c>
      <c r="Y1355" t="s">
        <v>4270</v>
      </c>
    </row>
    <row r="1356" spans="1:25" x14ac:dyDescent="0.25">
      <c r="A1356" t="s">
        <v>4271</v>
      </c>
      <c r="B1356" t="s">
        <v>1459</v>
      </c>
      <c r="C1356" t="s">
        <v>1089</v>
      </c>
      <c r="D1356" t="s">
        <v>207</v>
      </c>
      <c r="E1356" t="s">
        <v>4</v>
      </c>
      <c r="F1356" t="s">
        <v>208</v>
      </c>
      <c r="G1356" t="s">
        <v>4</v>
      </c>
      <c r="H1356" t="s">
        <v>11</v>
      </c>
      <c r="I1356">
        <v>50309</v>
      </c>
      <c r="J1356" t="s">
        <v>11601</v>
      </c>
      <c r="K1356" t="s">
        <v>209</v>
      </c>
      <c r="L1356" t="s">
        <v>207</v>
      </c>
      <c r="M1356" t="s">
        <v>10755</v>
      </c>
      <c r="N1356" t="s">
        <v>1089</v>
      </c>
      <c r="O1356" t="s">
        <v>13535</v>
      </c>
      <c r="P1356">
        <v>26529149</v>
      </c>
      <c r="Q1356" t="s">
        <v>15386</v>
      </c>
      <c r="R1356" t="s">
        <v>7741</v>
      </c>
      <c r="S1356">
        <v>84705601</v>
      </c>
      <c r="T1356" t="s">
        <v>14535</v>
      </c>
      <c r="U1356">
        <v>26529149</v>
      </c>
      <c r="V1356" t="s">
        <v>32</v>
      </c>
      <c r="W1356" t="s">
        <v>1654</v>
      </c>
      <c r="X1356" t="s">
        <v>17368</v>
      </c>
      <c r="Y1356" t="s">
        <v>1089</v>
      </c>
    </row>
    <row r="1357" spans="1:25" x14ac:dyDescent="0.25">
      <c r="A1357" t="s">
        <v>1747</v>
      </c>
      <c r="B1357" t="s">
        <v>1675</v>
      </c>
      <c r="C1357" t="s">
        <v>216</v>
      </c>
      <c r="D1357" t="s">
        <v>9019</v>
      </c>
      <c r="E1357" t="s">
        <v>6</v>
      </c>
      <c r="F1357" t="s">
        <v>124</v>
      </c>
      <c r="G1357" t="s">
        <v>4</v>
      </c>
      <c r="H1357" t="s">
        <v>6</v>
      </c>
      <c r="I1357">
        <v>60305</v>
      </c>
      <c r="J1357" t="s">
        <v>11585</v>
      </c>
      <c r="K1357" t="s">
        <v>125</v>
      </c>
      <c r="L1357" t="s">
        <v>1490</v>
      </c>
      <c r="M1357" t="s">
        <v>10508</v>
      </c>
      <c r="N1357" t="s">
        <v>216</v>
      </c>
      <c r="O1357" t="s">
        <v>13535</v>
      </c>
      <c r="P1357">
        <v>22001090</v>
      </c>
      <c r="Q1357" t="s">
        <v>15386</v>
      </c>
      <c r="R1357" t="s">
        <v>12403</v>
      </c>
      <c r="S1357">
        <v>22001090</v>
      </c>
      <c r="T1357" t="s">
        <v>8645</v>
      </c>
      <c r="U1357">
        <v>87574825</v>
      </c>
      <c r="V1357" t="s">
        <v>32</v>
      </c>
      <c r="W1357" t="s">
        <v>1746</v>
      </c>
      <c r="X1357" t="s">
        <v>17369</v>
      </c>
      <c r="Y1357" t="s">
        <v>216</v>
      </c>
    </row>
    <row r="1358" spans="1:25" x14ac:dyDescent="0.25">
      <c r="A1358" t="s">
        <v>2486</v>
      </c>
      <c r="B1358" t="s">
        <v>2106</v>
      </c>
      <c r="C1358" t="s">
        <v>7628</v>
      </c>
      <c r="D1358" t="s">
        <v>78</v>
      </c>
      <c r="E1358" t="s">
        <v>11</v>
      </c>
      <c r="F1358" t="s">
        <v>35</v>
      </c>
      <c r="G1358" t="s">
        <v>3</v>
      </c>
      <c r="H1358" t="s">
        <v>17</v>
      </c>
      <c r="I1358">
        <v>20213</v>
      </c>
      <c r="J1358" t="s">
        <v>15442</v>
      </c>
      <c r="K1358" t="s">
        <v>79</v>
      </c>
      <c r="L1358" t="s">
        <v>80</v>
      </c>
      <c r="M1358" t="s">
        <v>1301</v>
      </c>
      <c r="N1358" t="s">
        <v>239</v>
      </c>
      <c r="O1358" t="s">
        <v>13535</v>
      </c>
      <c r="P1358">
        <v>24680698</v>
      </c>
      <c r="Q1358" t="s">
        <v>15386</v>
      </c>
      <c r="R1358" t="s">
        <v>15627</v>
      </c>
      <c r="S1358">
        <v>24680698</v>
      </c>
      <c r="T1358" t="s">
        <v>14477</v>
      </c>
      <c r="U1358">
        <v>24680376</v>
      </c>
      <c r="V1358" t="s">
        <v>32</v>
      </c>
      <c r="W1358" t="s">
        <v>2485</v>
      </c>
      <c r="X1358" t="s">
        <v>17370</v>
      </c>
      <c r="Y1358" t="s">
        <v>7628</v>
      </c>
    </row>
    <row r="1359" spans="1:25" x14ac:dyDescent="0.25">
      <c r="A1359" t="s">
        <v>4281</v>
      </c>
      <c r="B1359" t="s">
        <v>3750</v>
      </c>
      <c r="C1359" t="s">
        <v>4282</v>
      </c>
      <c r="D1359" t="s">
        <v>207</v>
      </c>
      <c r="E1359" t="s">
        <v>4</v>
      </c>
      <c r="F1359" t="s">
        <v>208</v>
      </c>
      <c r="G1359" t="s">
        <v>4</v>
      </c>
      <c r="H1359" t="s">
        <v>10</v>
      </c>
      <c r="I1359">
        <v>50308</v>
      </c>
      <c r="J1359" t="s">
        <v>11600</v>
      </c>
      <c r="K1359" t="s">
        <v>209</v>
      </c>
      <c r="L1359" t="s">
        <v>207</v>
      </c>
      <c r="M1359" t="s">
        <v>13032</v>
      </c>
      <c r="N1359" t="s">
        <v>4282</v>
      </c>
      <c r="O1359" t="s">
        <v>13535</v>
      </c>
      <c r="P1359">
        <v>26538238</v>
      </c>
      <c r="Q1359">
        <v>26538238</v>
      </c>
      <c r="R1359" t="s">
        <v>10064</v>
      </c>
      <c r="S1359">
        <v>86489376</v>
      </c>
      <c r="T1359" t="s">
        <v>14535</v>
      </c>
      <c r="U1359">
        <v>26750475</v>
      </c>
      <c r="V1359" t="s">
        <v>32</v>
      </c>
      <c r="W1359" t="s">
        <v>4280</v>
      </c>
      <c r="X1359" t="s">
        <v>17371</v>
      </c>
      <c r="Y1359" t="s">
        <v>4282</v>
      </c>
    </row>
    <row r="1360" spans="1:25" x14ac:dyDescent="0.25">
      <c r="A1360" t="s">
        <v>4289</v>
      </c>
      <c r="B1360" t="s">
        <v>3751</v>
      </c>
      <c r="C1360" t="s">
        <v>4290</v>
      </c>
      <c r="D1360" t="s">
        <v>207</v>
      </c>
      <c r="E1360" t="s">
        <v>4</v>
      </c>
      <c r="F1360" t="s">
        <v>208</v>
      </c>
      <c r="G1360" t="s">
        <v>4</v>
      </c>
      <c r="H1360" t="s">
        <v>6</v>
      </c>
      <c r="I1360">
        <v>50305</v>
      </c>
      <c r="J1360" t="s">
        <v>11584</v>
      </c>
      <c r="K1360" t="s">
        <v>209</v>
      </c>
      <c r="L1360" t="s">
        <v>207</v>
      </c>
      <c r="M1360" t="s">
        <v>4284</v>
      </c>
      <c r="N1360" t="s">
        <v>4290</v>
      </c>
      <c r="O1360" t="s">
        <v>13535</v>
      </c>
      <c r="P1360">
        <v>87238622</v>
      </c>
      <c r="Q1360">
        <v>87238622</v>
      </c>
      <c r="R1360" t="s">
        <v>14758</v>
      </c>
      <c r="S1360">
        <v>87238622</v>
      </c>
      <c r="T1360" t="s">
        <v>14535</v>
      </c>
      <c r="U1360">
        <v>26750475</v>
      </c>
      <c r="V1360" t="s">
        <v>32</v>
      </c>
      <c r="W1360" t="s">
        <v>1550</v>
      </c>
      <c r="X1360" t="s">
        <v>17372</v>
      </c>
      <c r="Y1360" t="s">
        <v>4290</v>
      </c>
    </row>
    <row r="1361" spans="1:25" x14ac:dyDescent="0.25">
      <c r="A1361" t="s">
        <v>2698</v>
      </c>
      <c r="B1361" t="s">
        <v>2701</v>
      </c>
      <c r="C1361" t="s">
        <v>2699</v>
      </c>
      <c r="D1361" t="s">
        <v>197</v>
      </c>
      <c r="E1361" t="s">
        <v>7</v>
      </c>
      <c r="F1361" t="s">
        <v>35</v>
      </c>
      <c r="G1361" t="s">
        <v>12</v>
      </c>
      <c r="H1361" t="s">
        <v>8</v>
      </c>
      <c r="I1361">
        <v>21007</v>
      </c>
      <c r="J1361" t="s">
        <v>14347</v>
      </c>
      <c r="K1361" t="s">
        <v>79</v>
      </c>
      <c r="L1361" t="s">
        <v>197</v>
      </c>
      <c r="M1361" t="s">
        <v>10579</v>
      </c>
      <c r="N1361" t="s">
        <v>2699</v>
      </c>
      <c r="O1361" t="s">
        <v>13535</v>
      </c>
      <c r="P1361">
        <v>86176773</v>
      </c>
      <c r="Q1361">
        <v>24691634</v>
      </c>
      <c r="R1361" t="s">
        <v>15628</v>
      </c>
      <c r="S1361">
        <v>89216611</v>
      </c>
      <c r="T1361" t="s">
        <v>14022</v>
      </c>
      <c r="U1361">
        <v>24799162</v>
      </c>
      <c r="V1361" t="s">
        <v>32</v>
      </c>
      <c r="W1361" t="s">
        <v>637</v>
      </c>
      <c r="X1361" t="s">
        <v>17373</v>
      </c>
      <c r="Y1361" t="s">
        <v>2699</v>
      </c>
    </row>
    <row r="1362" spans="1:25" x14ac:dyDescent="0.25">
      <c r="A1362" t="s">
        <v>9639</v>
      </c>
      <c r="B1362" t="s">
        <v>9640</v>
      </c>
      <c r="C1362" t="s">
        <v>9641</v>
      </c>
      <c r="D1362" t="s">
        <v>207</v>
      </c>
      <c r="E1362" t="s">
        <v>4</v>
      </c>
      <c r="F1362" t="s">
        <v>208</v>
      </c>
      <c r="G1362" t="s">
        <v>4</v>
      </c>
      <c r="H1362" t="s">
        <v>5</v>
      </c>
      <c r="I1362">
        <v>50304</v>
      </c>
      <c r="J1362" t="s">
        <v>11544</v>
      </c>
      <c r="K1362" t="s">
        <v>209</v>
      </c>
      <c r="L1362" t="s">
        <v>207</v>
      </c>
      <c r="M1362" t="s">
        <v>10835</v>
      </c>
      <c r="N1362" t="s">
        <v>10835</v>
      </c>
      <c r="O1362" t="s">
        <v>13535</v>
      </c>
      <c r="P1362">
        <v>26751024</v>
      </c>
      <c r="Q1362">
        <v>26751024</v>
      </c>
      <c r="R1362" t="s">
        <v>15629</v>
      </c>
      <c r="S1362">
        <v>83495375</v>
      </c>
      <c r="T1362" t="s">
        <v>14535</v>
      </c>
      <c r="U1362">
        <v>26750475</v>
      </c>
      <c r="V1362" t="s">
        <v>32</v>
      </c>
      <c r="W1362" t="s">
        <v>1650</v>
      </c>
      <c r="X1362" t="s">
        <v>17374</v>
      </c>
      <c r="Y1362" t="s">
        <v>9641</v>
      </c>
    </row>
    <row r="1363" spans="1:25" x14ac:dyDescent="0.25">
      <c r="A1363" t="s">
        <v>4287</v>
      </c>
      <c r="B1363" t="s">
        <v>3754</v>
      </c>
      <c r="C1363" t="s">
        <v>4288</v>
      </c>
      <c r="D1363" t="s">
        <v>207</v>
      </c>
      <c r="E1363" t="s">
        <v>4</v>
      </c>
      <c r="F1363" t="s">
        <v>208</v>
      </c>
      <c r="G1363" t="s">
        <v>4</v>
      </c>
      <c r="H1363" t="s">
        <v>11</v>
      </c>
      <c r="I1363">
        <v>50309</v>
      </c>
      <c r="J1363" t="s">
        <v>11601</v>
      </c>
      <c r="K1363" t="s">
        <v>209</v>
      </c>
      <c r="L1363" t="s">
        <v>207</v>
      </c>
      <c r="M1363" t="s">
        <v>10755</v>
      </c>
      <c r="N1363" t="s">
        <v>13052</v>
      </c>
      <c r="O1363" t="s">
        <v>13535</v>
      </c>
      <c r="P1363">
        <v>26538775</v>
      </c>
      <c r="Q1363">
        <v>26538775</v>
      </c>
      <c r="R1363" t="s">
        <v>13881</v>
      </c>
      <c r="S1363">
        <v>70651962</v>
      </c>
      <c r="T1363" t="s">
        <v>14535</v>
      </c>
      <c r="U1363">
        <v>88891839</v>
      </c>
      <c r="V1363" t="s">
        <v>32</v>
      </c>
      <c r="W1363" t="s">
        <v>1575</v>
      </c>
      <c r="X1363" t="s">
        <v>17375</v>
      </c>
      <c r="Y1363" t="s">
        <v>4288</v>
      </c>
    </row>
    <row r="1364" spans="1:25" x14ac:dyDescent="0.25">
      <c r="A1364" t="s">
        <v>4309</v>
      </c>
      <c r="B1364" t="s">
        <v>3755</v>
      </c>
      <c r="C1364" t="s">
        <v>4310</v>
      </c>
      <c r="D1364" t="s">
        <v>207</v>
      </c>
      <c r="E1364" t="s">
        <v>6</v>
      </c>
      <c r="F1364" t="s">
        <v>208</v>
      </c>
      <c r="G1364" t="s">
        <v>6</v>
      </c>
      <c r="H1364" t="s">
        <v>2</v>
      </c>
      <c r="I1364">
        <v>50501</v>
      </c>
      <c r="J1364" t="s">
        <v>11419</v>
      </c>
      <c r="K1364" t="s">
        <v>209</v>
      </c>
      <c r="L1364" t="s">
        <v>12943</v>
      </c>
      <c r="M1364" t="s">
        <v>1772</v>
      </c>
      <c r="N1364" t="s">
        <v>4310</v>
      </c>
      <c r="O1364" t="s">
        <v>13535</v>
      </c>
      <c r="P1364">
        <v>22006794</v>
      </c>
      <c r="Q1364">
        <v>22006794</v>
      </c>
      <c r="R1364" t="s">
        <v>5776</v>
      </c>
      <c r="S1364">
        <v>84784585</v>
      </c>
      <c r="T1364" t="s">
        <v>15479</v>
      </c>
      <c r="U1364">
        <v>26886206</v>
      </c>
      <c r="V1364" t="s">
        <v>32</v>
      </c>
      <c r="W1364" t="s">
        <v>2931</v>
      </c>
      <c r="X1364" t="s">
        <v>17376</v>
      </c>
      <c r="Y1364" t="s">
        <v>4310</v>
      </c>
    </row>
    <row r="1365" spans="1:25" x14ac:dyDescent="0.25">
      <c r="A1365" t="s">
        <v>4320</v>
      </c>
      <c r="B1365" t="s">
        <v>6283</v>
      </c>
      <c r="C1365" t="s">
        <v>4321</v>
      </c>
      <c r="D1365" t="s">
        <v>207</v>
      </c>
      <c r="E1365" t="s">
        <v>7</v>
      </c>
      <c r="F1365" t="s">
        <v>208</v>
      </c>
      <c r="G1365" t="s">
        <v>6</v>
      </c>
      <c r="H1365" t="s">
        <v>3</v>
      </c>
      <c r="I1365">
        <v>50502</v>
      </c>
      <c r="J1365" t="s">
        <v>11452</v>
      </c>
      <c r="K1365" t="s">
        <v>209</v>
      </c>
      <c r="L1365" t="s">
        <v>12943</v>
      </c>
      <c r="M1365" t="s">
        <v>1743</v>
      </c>
      <c r="N1365" t="s">
        <v>4321</v>
      </c>
      <c r="O1365" t="s">
        <v>13535</v>
      </c>
      <c r="P1365">
        <v>26678230</v>
      </c>
      <c r="Q1365">
        <v>26678230</v>
      </c>
      <c r="R1365" t="s">
        <v>12383</v>
      </c>
      <c r="S1365">
        <v>26678230</v>
      </c>
      <c r="T1365" t="s">
        <v>8683</v>
      </c>
      <c r="U1365">
        <v>83909628</v>
      </c>
      <c r="V1365" t="s">
        <v>32</v>
      </c>
      <c r="W1365" t="s">
        <v>3851</v>
      </c>
      <c r="X1365" t="s">
        <v>17377</v>
      </c>
      <c r="Y1365" t="s">
        <v>4321</v>
      </c>
    </row>
    <row r="1366" spans="1:25" x14ac:dyDescent="0.25">
      <c r="A1366" t="s">
        <v>2726</v>
      </c>
      <c r="B1366" t="s">
        <v>2727</v>
      </c>
      <c r="C1366" t="s">
        <v>33</v>
      </c>
      <c r="D1366" t="s">
        <v>197</v>
      </c>
      <c r="E1366" t="s">
        <v>7</v>
      </c>
      <c r="F1366" t="s">
        <v>35</v>
      </c>
      <c r="G1366" t="s">
        <v>12</v>
      </c>
      <c r="H1366" t="s">
        <v>15</v>
      </c>
      <c r="I1366">
        <v>21011</v>
      </c>
      <c r="J1366" t="s">
        <v>11529</v>
      </c>
      <c r="K1366" t="s">
        <v>79</v>
      </c>
      <c r="L1366" t="s">
        <v>197</v>
      </c>
      <c r="M1366" t="s">
        <v>11796</v>
      </c>
      <c r="N1366" t="s">
        <v>10438</v>
      </c>
      <c r="O1366" t="s">
        <v>13535</v>
      </c>
      <c r="P1366">
        <v>24692202</v>
      </c>
      <c r="Q1366">
        <v>24692202</v>
      </c>
      <c r="R1366" t="s">
        <v>14759</v>
      </c>
      <c r="S1366">
        <v>83417009</v>
      </c>
      <c r="T1366" t="s">
        <v>14022</v>
      </c>
      <c r="U1366">
        <v>24799162</v>
      </c>
      <c r="V1366" t="s">
        <v>32</v>
      </c>
      <c r="W1366" t="s">
        <v>2725</v>
      </c>
      <c r="X1366" t="s">
        <v>17378</v>
      </c>
      <c r="Y1366" t="s">
        <v>33</v>
      </c>
    </row>
    <row r="1367" spans="1:25" x14ac:dyDescent="0.25">
      <c r="A1367" t="s">
        <v>2758</v>
      </c>
      <c r="B1367" t="s">
        <v>2760</v>
      </c>
      <c r="C1367" t="s">
        <v>2759</v>
      </c>
      <c r="D1367" t="s">
        <v>197</v>
      </c>
      <c r="E1367" t="s">
        <v>8</v>
      </c>
      <c r="F1367" t="s">
        <v>35</v>
      </c>
      <c r="G1367" t="s">
        <v>12</v>
      </c>
      <c r="H1367" t="s">
        <v>15</v>
      </c>
      <c r="I1367">
        <v>21011</v>
      </c>
      <c r="J1367" t="s">
        <v>11529</v>
      </c>
      <c r="K1367" t="s">
        <v>79</v>
      </c>
      <c r="L1367" t="s">
        <v>197</v>
      </c>
      <c r="M1367" t="s">
        <v>11796</v>
      </c>
      <c r="N1367" t="s">
        <v>2759</v>
      </c>
      <c r="O1367" t="s">
        <v>13535</v>
      </c>
      <c r="P1367">
        <v>24699191</v>
      </c>
      <c r="Q1367">
        <v>24699191</v>
      </c>
      <c r="R1367" t="s">
        <v>8666</v>
      </c>
      <c r="S1367">
        <v>24699191</v>
      </c>
      <c r="T1367" t="s">
        <v>14479</v>
      </c>
      <c r="U1367">
        <v>24699197</v>
      </c>
      <c r="V1367" t="s">
        <v>32</v>
      </c>
      <c r="W1367" t="s">
        <v>2181</v>
      </c>
      <c r="X1367" t="s">
        <v>17379</v>
      </c>
      <c r="Y1367" t="s">
        <v>2759</v>
      </c>
    </row>
    <row r="1368" spans="1:25" x14ac:dyDescent="0.25">
      <c r="A1368" t="s">
        <v>2870</v>
      </c>
      <c r="B1368" t="s">
        <v>2872</v>
      </c>
      <c r="C1368" t="s">
        <v>2871</v>
      </c>
      <c r="D1368" t="s">
        <v>9030</v>
      </c>
      <c r="E1368" t="s">
        <v>10</v>
      </c>
      <c r="F1368" t="s">
        <v>35</v>
      </c>
      <c r="G1368" t="s">
        <v>198</v>
      </c>
      <c r="H1368" t="s">
        <v>3</v>
      </c>
      <c r="I1368">
        <v>21402</v>
      </c>
      <c r="J1368" t="s">
        <v>11552</v>
      </c>
      <c r="K1368" t="s">
        <v>79</v>
      </c>
      <c r="L1368" t="s">
        <v>199</v>
      </c>
      <c r="M1368" t="s">
        <v>10836</v>
      </c>
      <c r="N1368" t="s">
        <v>10836</v>
      </c>
      <c r="O1368" t="s">
        <v>13535</v>
      </c>
      <c r="P1368">
        <v>24711460</v>
      </c>
      <c r="Q1368">
        <v>24711460</v>
      </c>
      <c r="R1368" t="s">
        <v>9914</v>
      </c>
      <c r="S1368">
        <v>83186838</v>
      </c>
      <c r="T1368" t="s">
        <v>14664</v>
      </c>
      <c r="U1368">
        <v>87067098</v>
      </c>
      <c r="V1368" t="s">
        <v>32</v>
      </c>
      <c r="W1368" t="s">
        <v>2869</v>
      </c>
      <c r="X1368" t="s">
        <v>17380</v>
      </c>
      <c r="Y1368" t="s">
        <v>2871</v>
      </c>
    </row>
    <row r="1369" spans="1:25" x14ac:dyDescent="0.25">
      <c r="A1369" t="s">
        <v>7629</v>
      </c>
      <c r="B1369" t="s">
        <v>7630</v>
      </c>
      <c r="C1369" t="s">
        <v>239</v>
      </c>
      <c r="D1369" t="s">
        <v>4304</v>
      </c>
      <c r="E1369" t="s">
        <v>3</v>
      </c>
      <c r="F1369" t="s">
        <v>124</v>
      </c>
      <c r="G1369" t="s">
        <v>2</v>
      </c>
      <c r="H1369" t="s">
        <v>15</v>
      </c>
      <c r="I1369">
        <v>60111</v>
      </c>
      <c r="J1369" t="s">
        <v>12830</v>
      </c>
      <c r="K1369" t="s">
        <v>125</v>
      </c>
      <c r="L1369" t="s">
        <v>125</v>
      </c>
      <c r="M1369" t="s">
        <v>10646</v>
      </c>
      <c r="N1369" t="s">
        <v>239</v>
      </c>
      <c r="O1369" t="s">
        <v>13535</v>
      </c>
      <c r="P1369">
        <v>22263479</v>
      </c>
      <c r="Q1369">
        <v>22006555</v>
      </c>
      <c r="R1369" t="s">
        <v>14760</v>
      </c>
      <c r="S1369">
        <v>85444587</v>
      </c>
      <c r="T1369" t="s">
        <v>15520</v>
      </c>
      <c r="U1369">
        <v>26420211</v>
      </c>
      <c r="V1369" t="s">
        <v>32</v>
      </c>
      <c r="W1369" t="s">
        <v>4674</v>
      </c>
      <c r="X1369" t="s">
        <v>17381</v>
      </c>
      <c r="Y1369" t="s">
        <v>239</v>
      </c>
    </row>
    <row r="1370" spans="1:25" x14ac:dyDescent="0.25">
      <c r="A1370" t="s">
        <v>1165</v>
      </c>
      <c r="B1370" t="s">
        <v>1167</v>
      </c>
      <c r="C1370" t="s">
        <v>1166</v>
      </c>
      <c r="D1370" t="s">
        <v>1044</v>
      </c>
      <c r="E1370" t="s">
        <v>4</v>
      </c>
      <c r="F1370" t="s">
        <v>32</v>
      </c>
      <c r="G1370" t="s">
        <v>1045</v>
      </c>
      <c r="H1370" t="s">
        <v>4</v>
      </c>
      <c r="I1370">
        <v>11903</v>
      </c>
      <c r="J1370" t="s">
        <v>12731</v>
      </c>
      <c r="K1370" t="s">
        <v>33</v>
      </c>
      <c r="L1370" t="s">
        <v>1044</v>
      </c>
      <c r="M1370" t="s">
        <v>10490</v>
      </c>
      <c r="N1370" t="s">
        <v>1166</v>
      </c>
      <c r="O1370" t="s">
        <v>13535</v>
      </c>
      <c r="P1370">
        <v>27728281</v>
      </c>
      <c r="Q1370" t="s">
        <v>15386</v>
      </c>
      <c r="R1370" t="s">
        <v>15630</v>
      </c>
      <c r="S1370">
        <v>88595433</v>
      </c>
      <c r="T1370" t="s">
        <v>14429</v>
      </c>
      <c r="U1370">
        <v>87793572</v>
      </c>
      <c r="V1370" t="s">
        <v>32</v>
      </c>
      <c r="W1370" t="s">
        <v>6925</v>
      </c>
      <c r="X1370" t="s">
        <v>17382</v>
      </c>
      <c r="Y1370" t="s">
        <v>1166</v>
      </c>
    </row>
    <row r="1371" spans="1:25" x14ac:dyDescent="0.25">
      <c r="A1371" t="s">
        <v>1178</v>
      </c>
      <c r="B1371" t="s">
        <v>6284</v>
      </c>
      <c r="C1371" t="s">
        <v>9070</v>
      </c>
      <c r="D1371" t="s">
        <v>1044</v>
      </c>
      <c r="E1371" t="s">
        <v>12</v>
      </c>
      <c r="F1371" t="s">
        <v>32</v>
      </c>
      <c r="G1371" t="s">
        <v>1045</v>
      </c>
      <c r="H1371" t="s">
        <v>2</v>
      </c>
      <c r="I1371">
        <v>11901</v>
      </c>
      <c r="J1371" t="s">
        <v>15414</v>
      </c>
      <c r="K1371" t="s">
        <v>33</v>
      </c>
      <c r="L1371" t="s">
        <v>1044</v>
      </c>
      <c r="M1371" t="s">
        <v>14427</v>
      </c>
      <c r="N1371" t="s">
        <v>10837</v>
      </c>
      <c r="O1371" t="s">
        <v>13535</v>
      </c>
      <c r="P1371">
        <v>71896196</v>
      </c>
      <c r="Q1371" t="s">
        <v>15386</v>
      </c>
      <c r="R1371" t="s">
        <v>12256</v>
      </c>
      <c r="S1371">
        <v>83926555</v>
      </c>
      <c r="T1371" t="s">
        <v>14431</v>
      </c>
      <c r="U1371">
        <v>27725172</v>
      </c>
      <c r="V1371" t="s">
        <v>32</v>
      </c>
      <c r="W1371" t="s">
        <v>876</v>
      </c>
      <c r="X1371" t="s">
        <v>17383</v>
      </c>
      <c r="Y1371" t="s">
        <v>9070</v>
      </c>
    </row>
    <row r="1372" spans="1:25" x14ac:dyDescent="0.25">
      <c r="A1372" t="s">
        <v>5444</v>
      </c>
      <c r="B1372" t="s">
        <v>6285</v>
      </c>
      <c r="C1372" t="s">
        <v>2825</v>
      </c>
      <c r="D1372" t="s">
        <v>82</v>
      </c>
      <c r="E1372" t="s">
        <v>8</v>
      </c>
      <c r="F1372" t="s">
        <v>83</v>
      </c>
      <c r="G1372" t="s">
        <v>6</v>
      </c>
      <c r="H1372" t="s">
        <v>4</v>
      </c>
      <c r="I1372">
        <v>70503</v>
      </c>
      <c r="J1372" t="s">
        <v>11505</v>
      </c>
      <c r="K1372" t="s">
        <v>82</v>
      </c>
      <c r="L1372" t="s">
        <v>2796</v>
      </c>
      <c r="M1372" t="s">
        <v>12983</v>
      </c>
      <c r="N1372" t="s">
        <v>2825</v>
      </c>
      <c r="O1372" t="s">
        <v>13535</v>
      </c>
      <c r="P1372">
        <v>87575724</v>
      </c>
      <c r="Q1372" t="s">
        <v>15386</v>
      </c>
      <c r="R1372" t="s">
        <v>10001</v>
      </c>
      <c r="S1372">
        <v>88041327</v>
      </c>
      <c r="T1372" t="s">
        <v>14625</v>
      </c>
      <c r="U1372" t="s">
        <v>15533</v>
      </c>
      <c r="V1372" t="s">
        <v>32</v>
      </c>
      <c r="W1372" t="s">
        <v>5078</v>
      </c>
      <c r="X1372" t="s">
        <v>17384</v>
      </c>
      <c r="Y1372" t="s">
        <v>2825</v>
      </c>
    </row>
    <row r="1373" spans="1:25" x14ac:dyDescent="0.25">
      <c r="A1373" t="s">
        <v>1169</v>
      </c>
      <c r="B1373" t="s">
        <v>1170</v>
      </c>
      <c r="C1373" t="s">
        <v>358</v>
      </c>
      <c r="D1373" t="s">
        <v>1044</v>
      </c>
      <c r="E1373" t="s">
        <v>4</v>
      </c>
      <c r="F1373" t="s">
        <v>32</v>
      </c>
      <c r="G1373" t="s">
        <v>1045</v>
      </c>
      <c r="H1373" t="s">
        <v>4</v>
      </c>
      <c r="I1373">
        <v>11903</v>
      </c>
      <c r="J1373" t="s">
        <v>12731</v>
      </c>
      <c r="K1373" t="s">
        <v>33</v>
      </c>
      <c r="L1373" t="s">
        <v>1044</v>
      </c>
      <c r="M1373" t="s">
        <v>10490</v>
      </c>
      <c r="N1373" t="s">
        <v>358</v>
      </c>
      <c r="O1373" t="s">
        <v>13535</v>
      </c>
      <c r="P1373">
        <v>27717397</v>
      </c>
      <c r="Q1373" t="s">
        <v>15386</v>
      </c>
      <c r="R1373" t="s">
        <v>15631</v>
      </c>
      <c r="S1373">
        <v>27717397</v>
      </c>
      <c r="T1373" t="s">
        <v>14429</v>
      </c>
      <c r="U1373">
        <v>27725128</v>
      </c>
      <c r="V1373" t="s">
        <v>32</v>
      </c>
      <c r="W1373" t="s">
        <v>1168</v>
      </c>
      <c r="X1373" t="s">
        <v>17385</v>
      </c>
      <c r="Y1373" t="s">
        <v>358</v>
      </c>
    </row>
    <row r="1374" spans="1:25" x14ac:dyDescent="0.25">
      <c r="A1374" t="s">
        <v>5449</v>
      </c>
      <c r="B1374" t="s">
        <v>3766</v>
      </c>
      <c r="C1374" t="s">
        <v>5450</v>
      </c>
      <c r="D1374" t="s">
        <v>82</v>
      </c>
      <c r="E1374" t="s">
        <v>11</v>
      </c>
      <c r="F1374" t="s">
        <v>83</v>
      </c>
      <c r="G1374" t="s">
        <v>6</v>
      </c>
      <c r="H1374" t="s">
        <v>3</v>
      </c>
      <c r="I1374">
        <v>70502</v>
      </c>
      <c r="J1374" t="s">
        <v>12729</v>
      </c>
      <c r="K1374" t="s">
        <v>82</v>
      </c>
      <c r="L1374" t="s">
        <v>2796</v>
      </c>
      <c r="M1374" t="s">
        <v>10613</v>
      </c>
      <c r="N1374" t="s">
        <v>5450</v>
      </c>
      <c r="O1374" t="s">
        <v>13535</v>
      </c>
      <c r="P1374" t="s">
        <v>15386</v>
      </c>
      <c r="Q1374" t="s">
        <v>15386</v>
      </c>
      <c r="R1374" t="s">
        <v>7998</v>
      </c>
      <c r="S1374">
        <v>87575724</v>
      </c>
      <c r="T1374" t="s">
        <v>14584</v>
      </c>
      <c r="U1374">
        <v>83295874</v>
      </c>
      <c r="V1374" t="s">
        <v>32</v>
      </c>
      <c r="W1374" t="s">
        <v>6926</v>
      </c>
      <c r="X1374" t="s">
        <v>17386</v>
      </c>
      <c r="Y1374" t="s">
        <v>5450</v>
      </c>
    </row>
    <row r="1375" spans="1:25" x14ac:dyDescent="0.25">
      <c r="A1375" t="s">
        <v>5478</v>
      </c>
      <c r="B1375" t="s">
        <v>3768</v>
      </c>
      <c r="C1375" t="s">
        <v>5362</v>
      </c>
      <c r="D1375" t="s">
        <v>82</v>
      </c>
      <c r="E1375" t="s">
        <v>11</v>
      </c>
      <c r="F1375" t="s">
        <v>83</v>
      </c>
      <c r="G1375" t="s">
        <v>6</v>
      </c>
      <c r="H1375" t="s">
        <v>2</v>
      </c>
      <c r="I1375">
        <v>70501</v>
      </c>
      <c r="J1375" t="s">
        <v>11420</v>
      </c>
      <c r="K1375" t="s">
        <v>82</v>
      </c>
      <c r="L1375" t="s">
        <v>2796</v>
      </c>
      <c r="M1375" t="s">
        <v>2796</v>
      </c>
      <c r="N1375" t="s">
        <v>5362</v>
      </c>
      <c r="O1375" t="s">
        <v>13535</v>
      </c>
      <c r="P1375">
        <v>88229618</v>
      </c>
      <c r="Q1375">
        <v>22001903</v>
      </c>
      <c r="R1375" t="s">
        <v>9252</v>
      </c>
      <c r="S1375">
        <v>88229618</v>
      </c>
      <c r="T1375" t="s">
        <v>14584</v>
      </c>
      <c r="U1375">
        <v>83295874</v>
      </c>
      <c r="V1375" t="s">
        <v>32</v>
      </c>
      <c r="W1375" t="s">
        <v>5477</v>
      </c>
      <c r="X1375" t="s">
        <v>17387</v>
      </c>
      <c r="Y1375" t="s">
        <v>5362</v>
      </c>
    </row>
    <row r="1376" spans="1:25" x14ac:dyDescent="0.25">
      <c r="A1376" t="s">
        <v>5649</v>
      </c>
      <c r="B1376" t="s">
        <v>3769</v>
      </c>
      <c r="C1376" t="s">
        <v>5650</v>
      </c>
      <c r="D1376" t="s">
        <v>197</v>
      </c>
      <c r="E1376" t="s">
        <v>10</v>
      </c>
      <c r="F1376" t="s">
        <v>35</v>
      </c>
      <c r="G1376" t="s">
        <v>12</v>
      </c>
      <c r="H1376" t="s">
        <v>17</v>
      </c>
      <c r="I1376">
        <v>21013</v>
      </c>
      <c r="J1376" t="s">
        <v>11531</v>
      </c>
      <c r="K1376" t="s">
        <v>79</v>
      </c>
      <c r="L1376" t="s">
        <v>197</v>
      </c>
      <c r="M1376" t="s">
        <v>238</v>
      </c>
      <c r="N1376" t="s">
        <v>5650</v>
      </c>
      <c r="O1376" t="s">
        <v>13535</v>
      </c>
      <c r="P1376">
        <v>44030259</v>
      </c>
      <c r="Q1376">
        <v>89389627</v>
      </c>
      <c r="R1376" t="s">
        <v>12312</v>
      </c>
      <c r="S1376">
        <v>44030259</v>
      </c>
      <c r="T1376" t="s">
        <v>14480</v>
      </c>
      <c r="U1376">
        <v>24777082</v>
      </c>
      <c r="V1376" t="s">
        <v>32</v>
      </c>
      <c r="W1376" t="s">
        <v>1133</v>
      </c>
      <c r="X1376" t="s">
        <v>17388</v>
      </c>
      <c r="Y1376" t="s">
        <v>5650</v>
      </c>
    </row>
    <row r="1377" spans="1:25" x14ac:dyDescent="0.25">
      <c r="A1377" t="s">
        <v>7631</v>
      </c>
      <c r="B1377" t="s">
        <v>6897</v>
      </c>
      <c r="C1377" t="s">
        <v>1104</v>
      </c>
      <c r="D1377" t="s">
        <v>1235</v>
      </c>
      <c r="E1377" t="s">
        <v>3</v>
      </c>
      <c r="F1377" t="s">
        <v>124</v>
      </c>
      <c r="G1377" t="s">
        <v>7</v>
      </c>
      <c r="H1377" t="s">
        <v>4</v>
      </c>
      <c r="I1377">
        <v>60603</v>
      </c>
      <c r="J1377" t="s">
        <v>15389</v>
      </c>
      <c r="K1377" t="s">
        <v>125</v>
      </c>
      <c r="L1377" t="s">
        <v>12841</v>
      </c>
      <c r="M1377" t="s">
        <v>10437</v>
      </c>
      <c r="N1377" t="s">
        <v>10839</v>
      </c>
      <c r="O1377" t="s">
        <v>13535</v>
      </c>
      <c r="P1377">
        <v>22005835</v>
      </c>
      <c r="Q1377" t="s">
        <v>15386</v>
      </c>
      <c r="R1377" t="s">
        <v>15632</v>
      </c>
      <c r="S1377">
        <v>85359914</v>
      </c>
      <c r="T1377" t="s">
        <v>11853</v>
      </c>
      <c r="U1377">
        <v>87903430</v>
      </c>
      <c r="V1377" t="s">
        <v>32</v>
      </c>
      <c r="W1377" t="s">
        <v>7790</v>
      </c>
      <c r="X1377" t="s">
        <v>17389</v>
      </c>
      <c r="Y1377" t="s">
        <v>1104</v>
      </c>
    </row>
    <row r="1378" spans="1:25" x14ac:dyDescent="0.25">
      <c r="A1378" t="s">
        <v>3283</v>
      </c>
      <c r="B1378" t="s">
        <v>3284</v>
      </c>
      <c r="C1378" t="s">
        <v>966</v>
      </c>
      <c r="D1378" t="s">
        <v>214</v>
      </c>
      <c r="E1378" t="s">
        <v>5</v>
      </c>
      <c r="F1378" t="s">
        <v>64</v>
      </c>
      <c r="G1378" t="s">
        <v>8</v>
      </c>
      <c r="H1378" t="s">
        <v>6</v>
      </c>
      <c r="I1378">
        <v>30705</v>
      </c>
      <c r="J1378" t="s">
        <v>11586</v>
      </c>
      <c r="K1378" t="s">
        <v>214</v>
      </c>
      <c r="L1378" t="s">
        <v>12908</v>
      </c>
      <c r="M1378" t="s">
        <v>1089</v>
      </c>
      <c r="N1378" t="s">
        <v>966</v>
      </c>
      <c r="O1378" t="s">
        <v>13535</v>
      </c>
      <c r="P1378">
        <v>25366795</v>
      </c>
      <c r="Q1378">
        <v>25366795</v>
      </c>
      <c r="R1378" t="s">
        <v>13883</v>
      </c>
      <c r="S1378">
        <v>25366795</v>
      </c>
      <c r="T1378" t="s">
        <v>14494</v>
      </c>
      <c r="U1378">
        <v>25515483</v>
      </c>
      <c r="V1378" t="s">
        <v>32</v>
      </c>
      <c r="W1378" t="s">
        <v>3282</v>
      </c>
      <c r="X1378" t="s">
        <v>17390</v>
      </c>
      <c r="Y1378" t="s">
        <v>966</v>
      </c>
    </row>
    <row r="1379" spans="1:25" x14ac:dyDescent="0.25">
      <c r="A1379" t="s">
        <v>4911</v>
      </c>
      <c r="B1379" t="s">
        <v>3777</v>
      </c>
      <c r="C1379" t="s">
        <v>392</v>
      </c>
      <c r="D1379" t="s">
        <v>123</v>
      </c>
      <c r="E1379" t="s">
        <v>3</v>
      </c>
      <c r="F1379" t="s">
        <v>124</v>
      </c>
      <c r="G1379" t="s">
        <v>8</v>
      </c>
      <c r="H1379" t="s">
        <v>5</v>
      </c>
      <c r="I1379">
        <v>60704</v>
      </c>
      <c r="J1379" t="s">
        <v>12798</v>
      </c>
      <c r="K1379" t="s">
        <v>125</v>
      </c>
      <c r="L1379" t="s">
        <v>11123</v>
      </c>
      <c r="M1379" t="s">
        <v>11690</v>
      </c>
      <c r="N1379" t="s">
        <v>657</v>
      </c>
      <c r="O1379" t="s">
        <v>13535</v>
      </c>
      <c r="P1379">
        <v>27768224</v>
      </c>
      <c r="Q1379">
        <v>83176090</v>
      </c>
      <c r="R1379" t="s">
        <v>13884</v>
      </c>
      <c r="S1379">
        <v>84173258</v>
      </c>
      <c r="T1379" t="s">
        <v>14762</v>
      </c>
      <c r="U1379">
        <v>27766129</v>
      </c>
      <c r="V1379" t="s">
        <v>32</v>
      </c>
      <c r="W1379" t="s">
        <v>4910</v>
      </c>
      <c r="X1379" t="s">
        <v>17391</v>
      </c>
      <c r="Y1379" t="s">
        <v>392</v>
      </c>
    </row>
    <row r="1380" spans="1:25" x14ac:dyDescent="0.25">
      <c r="A1380" t="s">
        <v>7632</v>
      </c>
      <c r="B1380" t="s">
        <v>6811</v>
      </c>
      <c r="C1380" t="s">
        <v>384</v>
      </c>
      <c r="D1380" t="s">
        <v>197</v>
      </c>
      <c r="E1380" t="s">
        <v>11</v>
      </c>
      <c r="F1380" t="s">
        <v>35</v>
      </c>
      <c r="G1380" t="s">
        <v>198</v>
      </c>
      <c r="H1380" t="s">
        <v>2</v>
      </c>
      <c r="I1380">
        <v>21401</v>
      </c>
      <c r="J1380" t="s">
        <v>11551</v>
      </c>
      <c r="K1380" t="s">
        <v>79</v>
      </c>
      <c r="L1380" t="s">
        <v>199</v>
      </c>
      <c r="M1380" t="s">
        <v>199</v>
      </c>
      <c r="N1380" t="s">
        <v>384</v>
      </c>
      <c r="O1380" t="s">
        <v>13535</v>
      </c>
      <c r="P1380">
        <v>40051079</v>
      </c>
      <c r="Q1380">
        <v>40051079</v>
      </c>
      <c r="R1380" t="s">
        <v>15633</v>
      </c>
      <c r="S1380">
        <v>41051079</v>
      </c>
      <c r="T1380" t="s">
        <v>15443</v>
      </c>
      <c r="U1380">
        <v>24711101</v>
      </c>
      <c r="V1380" t="s">
        <v>32</v>
      </c>
      <c r="W1380" t="s">
        <v>7791</v>
      </c>
      <c r="X1380" t="s">
        <v>17392</v>
      </c>
      <c r="Y1380" t="s">
        <v>384</v>
      </c>
    </row>
    <row r="1381" spans="1:25" x14ac:dyDescent="0.25">
      <c r="A1381" t="s">
        <v>5000</v>
      </c>
      <c r="B1381" t="s">
        <v>2175</v>
      </c>
      <c r="C1381" t="s">
        <v>1182</v>
      </c>
      <c r="D1381" t="s">
        <v>123</v>
      </c>
      <c r="E1381" t="s">
        <v>6</v>
      </c>
      <c r="F1381" t="s">
        <v>124</v>
      </c>
      <c r="G1381" t="s">
        <v>10</v>
      </c>
      <c r="H1381" t="s">
        <v>2</v>
      </c>
      <c r="I1381">
        <v>60801</v>
      </c>
      <c r="J1381" t="s">
        <v>11429</v>
      </c>
      <c r="K1381" t="s">
        <v>125</v>
      </c>
      <c r="L1381" t="s">
        <v>12955</v>
      </c>
      <c r="M1381" t="s">
        <v>2844</v>
      </c>
      <c r="N1381" t="s">
        <v>1182</v>
      </c>
      <c r="O1381" t="s">
        <v>13535</v>
      </c>
      <c r="P1381">
        <v>27733374</v>
      </c>
      <c r="Q1381">
        <v>27733387</v>
      </c>
      <c r="R1381" t="s">
        <v>13885</v>
      </c>
      <c r="S1381">
        <v>22001725</v>
      </c>
      <c r="T1381" t="s">
        <v>14564</v>
      </c>
      <c r="U1381">
        <v>27733387</v>
      </c>
      <c r="V1381" t="s">
        <v>32</v>
      </c>
      <c r="W1381" t="s">
        <v>4999</v>
      </c>
      <c r="X1381" t="s">
        <v>17393</v>
      </c>
      <c r="Y1381" t="s">
        <v>1182</v>
      </c>
    </row>
    <row r="1382" spans="1:25" x14ac:dyDescent="0.25">
      <c r="A1382" t="s">
        <v>5055</v>
      </c>
      <c r="B1382" t="s">
        <v>2189</v>
      </c>
      <c r="C1382" t="s">
        <v>69</v>
      </c>
      <c r="D1382" t="s">
        <v>123</v>
      </c>
      <c r="E1382" t="s">
        <v>8</v>
      </c>
      <c r="F1382" t="s">
        <v>124</v>
      </c>
      <c r="G1382" t="s">
        <v>10</v>
      </c>
      <c r="H1382" t="s">
        <v>3</v>
      </c>
      <c r="I1382">
        <v>60802</v>
      </c>
      <c r="J1382" t="s">
        <v>11462</v>
      </c>
      <c r="K1382" t="s">
        <v>125</v>
      </c>
      <c r="L1382" t="s">
        <v>12955</v>
      </c>
      <c r="M1382" t="s">
        <v>10230</v>
      </c>
      <c r="N1382" t="s">
        <v>69</v>
      </c>
      <c r="O1382" t="s">
        <v>13535</v>
      </c>
      <c r="P1382">
        <v>22001220</v>
      </c>
      <c r="Q1382" t="s">
        <v>15386</v>
      </c>
      <c r="R1382" t="s">
        <v>9360</v>
      </c>
      <c r="S1382">
        <v>85040477</v>
      </c>
      <c r="T1382" t="s">
        <v>14566</v>
      </c>
      <c r="U1382">
        <v>27340120</v>
      </c>
      <c r="V1382" t="s">
        <v>32</v>
      </c>
      <c r="W1382" t="s">
        <v>5054</v>
      </c>
      <c r="X1382" t="s">
        <v>17394</v>
      </c>
      <c r="Y1382" t="s">
        <v>69</v>
      </c>
    </row>
    <row r="1383" spans="1:25" x14ac:dyDescent="0.25">
      <c r="A1383" t="s">
        <v>5073</v>
      </c>
      <c r="B1383" t="s">
        <v>2245</v>
      </c>
      <c r="C1383" t="s">
        <v>215</v>
      </c>
      <c r="D1383" t="s">
        <v>123</v>
      </c>
      <c r="E1383" t="s">
        <v>10</v>
      </c>
      <c r="F1383" t="s">
        <v>124</v>
      </c>
      <c r="G1383" t="s">
        <v>10</v>
      </c>
      <c r="H1383" t="s">
        <v>5</v>
      </c>
      <c r="I1383">
        <v>60804</v>
      </c>
      <c r="J1383" t="s">
        <v>11570</v>
      </c>
      <c r="K1383" t="s">
        <v>125</v>
      </c>
      <c r="L1383" t="s">
        <v>12955</v>
      </c>
      <c r="M1383" t="s">
        <v>11100</v>
      </c>
      <c r="N1383" t="s">
        <v>215</v>
      </c>
      <c r="O1383" t="s">
        <v>13535</v>
      </c>
      <c r="P1383">
        <v>27847322</v>
      </c>
      <c r="Q1383" t="s">
        <v>15386</v>
      </c>
      <c r="R1383" t="s">
        <v>15634</v>
      </c>
      <c r="S1383">
        <v>27847322</v>
      </c>
      <c r="T1383" t="s">
        <v>6590</v>
      </c>
      <c r="U1383">
        <v>27735242</v>
      </c>
      <c r="V1383" t="s">
        <v>32</v>
      </c>
      <c r="W1383" t="s">
        <v>5072</v>
      </c>
      <c r="X1383" t="s">
        <v>17395</v>
      </c>
      <c r="Y1383" t="s">
        <v>215</v>
      </c>
    </row>
    <row r="1384" spans="1:25" x14ac:dyDescent="0.25">
      <c r="A1384" t="s">
        <v>5086</v>
      </c>
      <c r="B1384" t="s">
        <v>2301</v>
      </c>
      <c r="C1384" t="s">
        <v>5087</v>
      </c>
      <c r="D1384" t="s">
        <v>123</v>
      </c>
      <c r="E1384" t="s">
        <v>10</v>
      </c>
      <c r="F1384" t="s">
        <v>124</v>
      </c>
      <c r="G1384" t="s">
        <v>10</v>
      </c>
      <c r="H1384" t="s">
        <v>5</v>
      </c>
      <c r="I1384">
        <v>60804</v>
      </c>
      <c r="J1384" t="s">
        <v>11570</v>
      </c>
      <c r="K1384" t="s">
        <v>125</v>
      </c>
      <c r="L1384" t="s">
        <v>12955</v>
      </c>
      <c r="M1384" t="s">
        <v>11100</v>
      </c>
      <c r="N1384" t="s">
        <v>143</v>
      </c>
      <c r="O1384" t="s">
        <v>13535</v>
      </c>
      <c r="P1384">
        <v>27734087</v>
      </c>
      <c r="Q1384">
        <v>27734087</v>
      </c>
      <c r="R1384" t="s">
        <v>15635</v>
      </c>
      <c r="S1384">
        <v>27734087</v>
      </c>
      <c r="T1384" t="s">
        <v>6590</v>
      </c>
      <c r="U1384">
        <v>27735242</v>
      </c>
      <c r="V1384" t="s">
        <v>32</v>
      </c>
      <c r="W1384" t="s">
        <v>5085</v>
      </c>
      <c r="X1384" t="s">
        <v>17396</v>
      </c>
      <c r="Y1384" t="s">
        <v>5087</v>
      </c>
    </row>
    <row r="1385" spans="1:25" x14ac:dyDescent="0.25">
      <c r="A1385" t="s">
        <v>5755</v>
      </c>
      <c r="B1385" t="s">
        <v>6286</v>
      </c>
      <c r="C1385" t="s">
        <v>239</v>
      </c>
      <c r="D1385" t="s">
        <v>182</v>
      </c>
      <c r="E1385" t="s">
        <v>2</v>
      </c>
      <c r="F1385" t="s">
        <v>183</v>
      </c>
      <c r="G1385" t="s">
        <v>12</v>
      </c>
      <c r="H1385" t="s">
        <v>3</v>
      </c>
      <c r="I1385">
        <v>41002</v>
      </c>
      <c r="J1385" t="s">
        <v>12745</v>
      </c>
      <c r="K1385" t="s">
        <v>184</v>
      </c>
      <c r="L1385" t="s">
        <v>182</v>
      </c>
      <c r="M1385" t="s">
        <v>1775</v>
      </c>
      <c r="N1385" t="s">
        <v>239</v>
      </c>
      <c r="O1385" t="s">
        <v>13535</v>
      </c>
      <c r="P1385">
        <v>27612902</v>
      </c>
      <c r="Q1385" t="s">
        <v>15386</v>
      </c>
      <c r="R1385" t="s">
        <v>8673</v>
      </c>
      <c r="S1385">
        <v>87386956</v>
      </c>
      <c r="T1385" t="s">
        <v>14471</v>
      </c>
      <c r="U1385">
        <v>27611126</v>
      </c>
      <c r="V1385" t="s">
        <v>32</v>
      </c>
      <c r="W1385" t="s">
        <v>6927</v>
      </c>
      <c r="X1385" t="s">
        <v>17397</v>
      </c>
      <c r="Y1385" t="s">
        <v>239</v>
      </c>
    </row>
    <row r="1386" spans="1:25" x14ac:dyDescent="0.25">
      <c r="A1386" t="s">
        <v>4255</v>
      </c>
      <c r="B1386" t="s">
        <v>2272</v>
      </c>
      <c r="C1386" t="s">
        <v>7454</v>
      </c>
      <c r="D1386" t="s">
        <v>182</v>
      </c>
      <c r="E1386" t="s">
        <v>6</v>
      </c>
      <c r="F1386" t="s">
        <v>183</v>
      </c>
      <c r="G1386" t="s">
        <v>12</v>
      </c>
      <c r="H1386" t="s">
        <v>2</v>
      </c>
      <c r="I1386">
        <v>41001</v>
      </c>
      <c r="J1386" t="s">
        <v>12674</v>
      </c>
      <c r="K1386" t="s">
        <v>184</v>
      </c>
      <c r="L1386" t="s">
        <v>182</v>
      </c>
      <c r="M1386" t="s">
        <v>3023</v>
      </c>
      <c r="N1386" t="s">
        <v>7454</v>
      </c>
      <c r="O1386" t="s">
        <v>13535</v>
      </c>
      <c r="P1386">
        <v>44056261</v>
      </c>
      <c r="Q1386" t="s">
        <v>15386</v>
      </c>
      <c r="R1386" t="s">
        <v>9944</v>
      </c>
      <c r="S1386">
        <v>85892427</v>
      </c>
      <c r="T1386" t="s">
        <v>7735</v>
      </c>
      <c r="U1386">
        <v>27665823</v>
      </c>
      <c r="V1386" t="s">
        <v>32</v>
      </c>
      <c r="W1386" t="s">
        <v>4254</v>
      </c>
      <c r="X1386" t="s">
        <v>17398</v>
      </c>
      <c r="Y1386" t="s">
        <v>7454</v>
      </c>
    </row>
    <row r="1387" spans="1:25" x14ac:dyDescent="0.25">
      <c r="A1387" t="s">
        <v>4170</v>
      </c>
      <c r="B1387" t="s">
        <v>3794</v>
      </c>
      <c r="C1387" t="s">
        <v>4171</v>
      </c>
      <c r="D1387" t="s">
        <v>4010</v>
      </c>
      <c r="E1387" t="s">
        <v>7</v>
      </c>
      <c r="F1387" t="s">
        <v>208</v>
      </c>
      <c r="G1387" t="s">
        <v>3</v>
      </c>
      <c r="H1387" t="s">
        <v>7</v>
      </c>
      <c r="I1387">
        <v>50206</v>
      </c>
      <c r="J1387" t="s">
        <v>11595</v>
      </c>
      <c r="K1387" t="s">
        <v>209</v>
      </c>
      <c r="L1387" t="s">
        <v>4010</v>
      </c>
      <c r="M1387" t="s">
        <v>11345</v>
      </c>
      <c r="N1387" t="s">
        <v>657</v>
      </c>
      <c r="O1387" t="s">
        <v>13535</v>
      </c>
      <c r="P1387">
        <v>26820355</v>
      </c>
      <c r="Q1387" t="s">
        <v>15386</v>
      </c>
      <c r="R1387" t="s">
        <v>14763</v>
      </c>
      <c r="S1387">
        <v>87058703</v>
      </c>
      <c r="T1387" t="s">
        <v>14530</v>
      </c>
      <c r="U1387">
        <v>71339818</v>
      </c>
      <c r="V1387" t="s">
        <v>32</v>
      </c>
      <c r="W1387" t="s">
        <v>1468</v>
      </c>
      <c r="X1387" t="s">
        <v>17399</v>
      </c>
      <c r="Y1387" t="s">
        <v>4171</v>
      </c>
    </row>
    <row r="1388" spans="1:25" x14ac:dyDescent="0.25">
      <c r="A1388" t="s">
        <v>2642</v>
      </c>
      <c r="B1388" t="s">
        <v>2428</v>
      </c>
      <c r="C1388" t="s">
        <v>33</v>
      </c>
      <c r="D1388" t="s">
        <v>197</v>
      </c>
      <c r="E1388" t="s">
        <v>5</v>
      </c>
      <c r="F1388" t="s">
        <v>35</v>
      </c>
      <c r="G1388" t="s">
        <v>12</v>
      </c>
      <c r="H1388" t="s">
        <v>5</v>
      </c>
      <c r="I1388">
        <v>21004</v>
      </c>
      <c r="J1388" t="s">
        <v>15440</v>
      </c>
      <c r="K1388" t="s">
        <v>79</v>
      </c>
      <c r="L1388" t="s">
        <v>197</v>
      </c>
      <c r="M1388" t="s">
        <v>2587</v>
      </c>
      <c r="N1388" t="s">
        <v>33</v>
      </c>
      <c r="O1388" t="s">
        <v>13535</v>
      </c>
      <c r="P1388">
        <v>24743572</v>
      </c>
      <c r="Q1388">
        <v>24743572</v>
      </c>
      <c r="R1388" t="s">
        <v>15636</v>
      </c>
      <c r="S1388">
        <v>89934438</v>
      </c>
      <c r="T1388" t="s">
        <v>14475</v>
      </c>
      <c r="U1388">
        <v>24744058</v>
      </c>
      <c r="V1388" t="s">
        <v>32</v>
      </c>
      <c r="W1388" t="s">
        <v>2641</v>
      </c>
      <c r="X1388" t="s">
        <v>17400</v>
      </c>
      <c r="Y1388" t="s">
        <v>33</v>
      </c>
    </row>
    <row r="1389" spans="1:25" x14ac:dyDescent="0.25">
      <c r="A1389" t="s">
        <v>2745</v>
      </c>
      <c r="B1389" t="s">
        <v>2746</v>
      </c>
      <c r="C1389" t="s">
        <v>143</v>
      </c>
      <c r="D1389" t="s">
        <v>78</v>
      </c>
      <c r="E1389" t="s">
        <v>11</v>
      </c>
      <c r="F1389" t="s">
        <v>35</v>
      </c>
      <c r="G1389" t="s">
        <v>3</v>
      </c>
      <c r="H1389" t="s">
        <v>17</v>
      </c>
      <c r="I1389">
        <v>20213</v>
      </c>
      <c r="J1389" t="s">
        <v>15442</v>
      </c>
      <c r="K1389" t="s">
        <v>79</v>
      </c>
      <c r="L1389" t="s">
        <v>80</v>
      </c>
      <c r="M1389" t="s">
        <v>1301</v>
      </c>
      <c r="N1389" t="s">
        <v>143</v>
      </c>
      <c r="O1389" t="s">
        <v>13535</v>
      </c>
      <c r="P1389">
        <v>87728700</v>
      </c>
      <c r="Q1389" t="s">
        <v>15386</v>
      </c>
      <c r="R1389" t="s">
        <v>11818</v>
      </c>
      <c r="S1389">
        <v>89244301</v>
      </c>
      <c r="T1389" t="s">
        <v>14477</v>
      </c>
      <c r="U1389">
        <v>24680376</v>
      </c>
      <c r="V1389" t="s">
        <v>32</v>
      </c>
      <c r="W1389" t="s">
        <v>2744</v>
      </c>
      <c r="X1389" t="s">
        <v>17401</v>
      </c>
      <c r="Y1389" t="s">
        <v>143</v>
      </c>
    </row>
    <row r="1390" spans="1:25" x14ac:dyDescent="0.25">
      <c r="A1390" t="s">
        <v>2702</v>
      </c>
      <c r="B1390" t="s">
        <v>2704</v>
      </c>
      <c r="C1390" t="s">
        <v>2703</v>
      </c>
      <c r="D1390" t="s">
        <v>197</v>
      </c>
      <c r="E1390" t="s">
        <v>7</v>
      </c>
      <c r="F1390" t="s">
        <v>35</v>
      </c>
      <c r="G1390" t="s">
        <v>12</v>
      </c>
      <c r="H1390" t="s">
        <v>8</v>
      </c>
      <c r="I1390">
        <v>21007</v>
      </c>
      <c r="J1390" t="s">
        <v>14347</v>
      </c>
      <c r="K1390" t="s">
        <v>79</v>
      </c>
      <c r="L1390" t="s">
        <v>197</v>
      </c>
      <c r="M1390" t="s">
        <v>10579</v>
      </c>
      <c r="N1390" t="s">
        <v>2703</v>
      </c>
      <c r="O1390" t="s">
        <v>13535</v>
      </c>
      <c r="P1390">
        <v>24692130</v>
      </c>
      <c r="Q1390">
        <v>24692130</v>
      </c>
      <c r="R1390" t="s">
        <v>13054</v>
      </c>
      <c r="S1390">
        <v>24612130</v>
      </c>
      <c r="T1390" t="s">
        <v>14022</v>
      </c>
      <c r="U1390">
        <v>24799162</v>
      </c>
      <c r="V1390" t="s">
        <v>32</v>
      </c>
      <c r="W1390" t="s">
        <v>6928</v>
      </c>
      <c r="X1390" t="s">
        <v>17402</v>
      </c>
      <c r="Y1390" t="s">
        <v>2703</v>
      </c>
    </row>
    <row r="1391" spans="1:25" x14ac:dyDescent="0.25">
      <c r="A1391" t="s">
        <v>2514</v>
      </c>
      <c r="B1391" t="s">
        <v>2515</v>
      </c>
      <c r="C1391" t="s">
        <v>239</v>
      </c>
      <c r="D1391" t="s">
        <v>197</v>
      </c>
      <c r="E1391" t="s">
        <v>3</v>
      </c>
      <c r="F1391" t="s">
        <v>35</v>
      </c>
      <c r="G1391" t="s">
        <v>12</v>
      </c>
      <c r="H1391" t="s">
        <v>10</v>
      </c>
      <c r="I1391">
        <v>21008</v>
      </c>
      <c r="J1391" t="s">
        <v>11526</v>
      </c>
      <c r="K1391" t="s">
        <v>79</v>
      </c>
      <c r="L1391" t="s">
        <v>197</v>
      </c>
      <c r="M1391" t="s">
        <v>2503</v>
      </c>
      <c r="N1391" t="s">
        <v>239</v>
      </c>
      <c r="O1391" t="s">
        <v>13535</v>
      </c>
      <c r="P1391">
        <v>24688613</v>
      </c>
      <c r="Q1391">
        <v>24688613</v>
      </c>
      <c r="R1391" t="s">
        <v>11812</v>
      </c>
      <c r="S1391">
        <v>24688613</v>
      </c>
      <c r="T1391" t="s">
        <v>15438</v>
      </c>
      <c r="U1391">
        <v>24755008</v>
      </c>
      <c r="V1391" t="s">
        <v>32</v>
      </c>
      <c r="W1391" t="s">
        <v>2513</v>
      </c>
      <c r="X1391" t="s">
        <v>17403</v>
      </c>
      <c r="Y1391" t="s">
        <v>239</v>
      </c>
    </row>
    <row r="1392" spans="1:25" x14ac:dyDescent="0.25">
      <c r="A1392" t="s">
        <v>2495</v>
      </c>
      <c r="B1392" t="s">
        <v>2496</v>
      </c>
      <c r="C1392" t="s">
        <v>33</v>
      </c>
      <c r="D1392" t="s">
        <v>197</v>
      </c>
      <c r="E1392" t="s">
        <v>3</v>
      </c>
      <c r="F1392" t="s">
        <v>35</v>
      </c>
      <c r="G1392" t="s">
        <v>12</v>
      </c>
      <c r="H1392" t="s">
        <v>10</v>
      </c>
      <c r="I1392">
        <v>21008</v>
      </c>
      <c r="J1392" t="s">
        <v>11526</v>
      </c>
      <c r="K1392" t="s">
        <v>79</v>
      </c>
      <c r="L1392" t="s">
        <v>197</v>
      </c>
      <c r="M1392" t="s">
        <v>2503</v>
      </c>
      <c r="N1392" t="s">
        <v>33</v>
      </c>
      <c r="O1392" t="s">
        <v>13535</v>
      </c>
      <c r="P1392">
        <v>24688567</v>
      </c>
      <c r="Q1392">
        <v>24688567</v>
      </c>
      <c r="R1392" t="s">
        <v>8663</v>
      </c>
      <c r="S1392">
        <v>87056172</v>
      </c>
      <c r="T1392" t="s">
        <v>15438</v>
      </c>
      <c r="U1392">
        <v>24755008</v>
      </c>
      <c r="V1392" t="s">
        <v>32</v>
      </c>
      <c r="W1392" t="s">
        <v>2494</v>
      </c>
      <c r="X1392" t="s">
        <v>17404</v>
      </c>
      <c r="Y1392" t="s">
        <v>33</v>
      </c>
    </row>
    <row r="1393" spans="1:25" x14ac:dyDescent="0.25">
      <c r="A1393" t="s">
        <v>3267</v>
      </c>
      <c r="B1393" t="s">
        <v>3269</v>
      </c>
      <c r="C1393" t="s">
        <v>3268</v>
      </c>
      <c r="D1393" t="s">
        <v>214</v>
      </c>
      <c r="E1393" t="s">
        <v>5</v>
      </c>
      <c r="F1393" t="s">
        <v>64</v>
      </c>
      <c r="G1393" t="s">
        <v>8</v>
      </c>
      <c r="H1393" t="s">
        <v>3</v>
      </c>
      <c r="I1393">
        <v>30702</v>
      </c>
      <c r="J1393" t="s">
        <v>11458</v>
      </c>
      <c r="K1393" t="s">
        <v>214</v>
      </c>
      <c r="L1393" t="s">
        <v>12908</v>
      </c>
      <c r="M1393" t="s">
        <v>10553</v>
      </c>
      <c r="N1393" t="s">
        <v>10460</v>
      </c>
      <c r="O1393" t="s">
        <v>13535</v>
      </c>
      <c r="P1393">
        <v>25367671</v>
      </c>
      <c r="Q1393">
        <v>25367671</v>
      </c>
      <c r="R1393" t="s">
        <v>11091</v>
      </c>
      <c r="S1393">
        <v>25367671</v>
      </c>
      <c r="T1393" t="s">
        <v>14494</v>
      </c>
      <c r="U1393">
        <v>25515483</v>
      </c>
      <c r="V1393" t="s">
        <v>32</v>
      </c>
      <c r="W1393" t="s">
        <v>3266</v>
      </c>
      <c r="X1393" t="s">
        <v>17405</v>
      </c>
      <c r="Y1393" t="s">
        <v>3268</v>
      </c>
    </row>
    <row r="1394" spans="1:25" x14ac:dyDescent="0.25">
      <c r="A1394" t="s">
        <v>2340</v>
      </c>
      <c r="B1394" t="s">
        <v>2342</v>
      </c>
      <c r="C1394" t="s">
        <v>2341</v>
      </c>
      <c r="D1394" t="s">
        <v>78</v>
      </c>
      <c r="E1394" t="s">
        <v>6</v>
      </c>
      <c r="F1394" t="s">
        <v>35</v>
      </c>
      <c r="G1394" t="s">
        <v>7</v>
      </c>
      <c r="H1394" t="s">
        <v>8</v>
      </c>
      <c r="I1394">
        <v>20607</v>
      </c>
      <c r="J1394" t="s">
        <v>14343</v>
      </c>
      <c r="K1394" t="s">
        <v>79</v>
      </c>
      <c r="L1394" t="s">
        <v>690</v>
      </c>
      <c r="M1394" t="s">
        <v>12859</v>
      </c>
      <c r="N1394" t="s">
        <v>2341</v>
      </c>
      <c r="O1394" t="s">
        <v>13535</v>
      </c>
      <c r="P1394">
        <v>24503291</v>
      </c>
      <c r="Q1394">
        <v>24510319</v>
      </c>
      <c r="R1394" t="s">
        <v>14764</v>
      </c>
      <c r="S1394">
        <v>24503291</v>
      </c>
      <c r="T1394" t="s">
        <v>14465</v>
      </c>
      <c r="U1394">
        <v>24511520</v>
      </c>
      <c r="V1394" t="s">
        <v>32</v>
      </c>
      <c r="W1394" t="s">
        <v>1942</v>
      </c>
      <c r="X1394" t="s">
        <v>17406</v>
      </c>
      <c r="Y1394" t="s">
        <v>2341</v>
      </c>
    </row>
    <row r="1395" spans="1:25" x14ac:dyDescent="0.25">
      <c r="A1395" t="s">
        <v>3826</v>
      </c>
      <c r="B1395" t="s">
        <v>3727</v>
      </c>
      <c r="C1395" t="s">
        <v>3827</v>
      </c>
      <c r="D1395" t="s">
        <v>9030</v>
      </c>
      <c r="E1395" t="s">
        <v>3</v>
      </c>
      <c r="F1395" t="s">
        <v>35</v>
      </c>
      <c r="G1395" t="s">
        <v>17</v>
      </c>
      <c r="H1395" t="s">
        <v>3</v>
      </c>
      <c r="I1395">
        <v>21302</v>
      </c>
      <c r="J1395" t="s">
        <v>11542</v>
      </c>
      <c r="K1395" t="s">
        <v>79</v>
      </c>
      <c r="L1395" t="s">
        <v>10587</v>
      </c>
      <c r="M1395" t="s">
        <v>10749</v>
      </c>
      <c r="N1395" t="s">
        <v>3827</v>
      </c>
      <c r="O1395" t="s">
        <v>13535</v>
      </c>
      <c r="P1395">
        <v>72968230</v>
      </c>
      <c r="Q1395">
        <v>24660220</v>
      </c>
      <c r="R1395" t="s">
        <v>11940</v>
      </c>
      <c r="S1395">
        <v>72968230</v>
      </c>
      <c r="T1395" t="s">
        <v>14703</v>
      </c>
      <c r="U1395">
        <v>24660220</v>
      </c>
      <c r="V1395" t="s">
        <v>32</v>
      </c>
      <c r="W1395" t="s">
        <v>3825</v>
      </c>
      <c r="X1395" t="s">
        <v>17407</v>
      </c>
      <c r="Y1395" t="s">
        <v>3827</v>
      </c>
    </row>
    <row r="1396" spans="1:25" x14ac:dyDescent="0.25">
      <c r="A1396" t="s">
        <v>3848</v>
      </c>
      <c r="B1396" t="s">
        <v>3825</v>
      </c>
      <c r="C1396" t="s">
        <v>3849</v>
      </c>
      <c r="D1396" t="s">
        <v>9030</v>
      </c>
      <c r="E1396" t="s">
        <v>3</v>
      </c>
      <c r="F1396" t="s">
        <v>35</v>
      </c>
      <c r="G1396" t="s">
        <v>17</v>
      </c>
      <c r="H1396" t="s">
        <v>3</v>
      </c>
      <c r="I1396">
        <v>21302</v>
      </c>
      <c r="J1396" t="s">
        <v>11542</v>
      </c>
      <c r="K1396" t="s">
        <v>79</v>
      </c>
      <c r="L1396" t="s">
        <v>10587</v>
      </c>
      <c r="M1396" t="s">
        <v>10749</v>
      </c>
      <c r="N1396" t="s">
        <v>3849</v>
      </c>
      <c r="O1396" t="s">
        <v>13535</v>
      </c>
      <c r="P1396">
        <v>24660520</v>
      </c>
      <c r="Q1396">
        <v>24660520</v>
      </c>
      <c r="R1396" t="s">
        <v>15637</v>
      </c>
      <c r="S1396">
        <v>71567640</v>
      </c>
      <c r="T1396" t="s">
        <v>14703</v>
      </c>
      <c r="U1396">
        <v>24660220</v>
      </c>
      <c r="V1396" t="s">
        <v>32</v>
      </c>
      <c r="W1396" t="s">
        <v>6929</v>
      </c>
      <c r="X1396" t="s">
        <v>17408</v>
      </c>
      <c r="Y1396" t="s">
        <v>3849</v>
      </c>
    </row>
    <row r="1397" spans="1:25" x14ac:dyDescent="0.25">
      <c r="A1397" t="s">
        <v>7521</v>
      </c>
      <c r="B1397" t="s">
        <v>7031</v>
      </c>
      <c r="C1397" t="s">
        <v>265</v>
      </c>
      <c r="D1397" t="s">
        <v>82</v>
      </c>
      <c r="E1397" t="s">
        <v>7</v>
      </c>
      <c r="F1397" t="s">
        <v>83</v>
      </c>
      <c r="G1397" t="s">
        <v>4</v>
      </c>
      <c r="H1397" t="s">
        <v>4</v>
      </c>
      <c r="I1397">
        <v>70303</v>
      </c>
      <c r="J1397" t="s">
        <v>11492</v>
      </c>
      <c r="K1397" t="s">
        <v>82</v>
      </c>
      <c r="L1397" t="s">
        <v>12861</v>
      </c>
      <c r="M1397" t="s">
        <v>4096</v>
      </c>
      <c r="N1397" t="s">
        <v>265</v>
      </c>
      <c r="O1397" t="s">
        <v>13535</v>
      </c>
      <c r="P1397">
        <v>22001762</v>
      </c>
      <c r="Q1397">
        <v>85197054</v>
      </c>
      <c r="R1397" t="s">
        <v>11223</v>
      </c>
      <c r="S1397">
        <v>85197054</v>
      </c>
      <c r="T1397" t="s">
        <v>14614</v>
      </c>
      <c r="U1397">
        <v>27654219</v>
      </c>
      <c r="V1397" t="s">
        <v>32</v>
      </c>
      <c r="W1397" t="s">
        <v>7522</v>
      </c>
      <c r="X1397" t="s">
        <v>17409</v>
      </c>
      <c r="Y1397" t="s">
        <v>265</v>
      </c>
    </row>
    <row r="1398" spans="1:25" x14ac:dyDescent="0.25">
      <c r="A1398" t="s">
        <v>3450</v>
      </c>
      <c r="B1398" t="s">
        <v>3451</v>
      </c>
      <c r="C1398" t="s">
        <v>451</v>
      </c>
      <c r="D1398" t="s">
        <v>3398</v>
      </c>
      <c r="E1398" t="s">
        <v>3</v>
      </c>
      <c r="F1398" t="s">
        <v>64</v>
      </c>
      <c r="G1398" t="s">
        <v>6</v>
      </c>
      <c r="H1398" t="s">
        <v>2</v>
      </c>
      <c r="I1398">
        <v>30501</v>
      </c>
      <c r="J1398" t="s">
        <v>11417</v>
      </c>
      <c r="K1398" t="s">
        <v>214</v>
      </c>
      <c r="L1398" t="s">
        <v>3398</v>
      </c>
      <c r="M1398" t="s">
        <v>3398</v>
      </c>
      <c r="N1398" t="s">
        <v>451</v>
      </c>
      <c r="O1398" t="s">
        <v>13535</v>
      </c>
      <c r="P1398">
        <v>25569842</v>
      </c>
      <c r="Q1398" t="s">
        <v>15386</v>
      </c>
      <c r="R1398" t="s">
        <v>8671</v>
      </c>
      <c r="S1398">
        <v>25569842</v>
      </c>
      <c r="T1398" t="s">
        <v>15458</v>
      </c>
      <c r="U1398" t="s">
        <v>15461</v>
      </c>
      <c r="V1398" t="s">
        <v>32</v>
      </c>
      <c r="W1398" t="s">
        <v>1221</v>
      </c>
      <c r="X1398" t="s">
        <v>17410</v>
      </c>
      <c r="Y1398" t="s">
        <v>451</v>
      </c>
    </row>
    <row r="1399" spans="1:25" x14ac:dyDescent="0.25">
      <c r="A1399" t="s">
        <v>5787</v>
      </c>
      <c r="B1399" t="s">
        <v>3833</v>
      </c>
      <c r="C1399" t="s">
        <v>558</v>
      </c>
      <c r="D1399" t="s">
        <v>123</v>
      </c>
      <c r="E1399" t="s">
        <v>5</v>
      </c>
      <c r="F1399" t="s">
        <v>124</v>
      </c>
      <c r="G1399" t="s">
        <v>8</v>
      </c>
      <c r="H1399" t="s">
        <v>4</v>
      </c>
      <c r="I1399">
        <v>60703</v>
      </c>
      <c r="J1399" t="s">
        <v>12777</v>
      </c>
      <c r="K1399" t="s">
        <v>125</v>
      </c>
      <c r="L1399" t="s">
        <v>11123</v>
      </c>
      <c r="M1399" t="s">
        <v>12954</v>
      </c>
      <c r="N1399" t="s">
        <v>558</v>
      </c>
      <c r="O1399" t="s">
        <v>13535</v>
      </c>
      <c r="P1399">
        <v>27899041</v>
      </c>
      <c r="Q1399">
        <v>27899041</v>
      </c>
      <c r="R1399" t="s">
        <v>13887</v>
      </c>
      <c r="S1399">
        <v>27899041</v>
      </c>
      <c r="T1399" t="s">
        <v>14563</v>
      </c>
      <c r="U1399">
        <v>27899336</v>
      </c>
      <c r="V1399" t="s">
        <v>32</v>
      </c>
      <c r="W1399" t="s">
        <v>6930</v>
      </c>
      <c r="X1399" t="s">
        <v>17411</v>
      </c>
      <c r="Y1399" t="s">
        <v>558</v>
      </c>
    </row>
    <row r="1400" spans="1:25" x14ac:dyDescent="0.25">
      <c r="A1400" t="s">
        <v>3024</v>
      </c>
      <c r="B1400" t="s">
        <v>3025</v>
      </c>
      <c r="C1400" t="s">
        <v>2897</v>
      </c>
      <c r="D1400" t="s">
        <v>3000</v>
      </c>
      <c r="E1400" t="s">
        <v>7</v>
      </c>
      <c r="F1400" t="s">
        <v>83</v>
      </c>
      <c r="G1400" t="s">
        <v>3</v>
      </c>
      <c r="H1400" t="s">
        <v>6</v>
      </c>
      <c r="I1400">
        <v>70205</v>
      </c>
      <c r="J1400" t="s">
        <v>12809</v>
      </c>
      <c r="K1400" t="s">
        <v>82</v>
      </c>
      <c r="L1400" t="s">
        <v>3001</v>
      </c>
      <c r="M1400" t="s">
        <v>10617</v>
      </c>
      <c r="N1400" t="s">
        <v>10840</v>
      </c>
      <c r="O1400" t="s">
        <v>13535</v>
      </c>
      <c r="P1400">
        <v>44025595</v>
      </c>
      <c r="Q1400">
        <v>88919011</v>
      </c>
      <c r="R1400" t="s">
        <v>14765</v>
      </c>
      <c r="S1400">
        <v>88819011</v>
      </c>
      <c r="T1400" t="s">
        <v>14650</v>
      </c>
      <c r="U1400">
        <v>88756410</v>
      </c>
      <c r="V1400" t="s">
        <v>32</v>
      </c>
      <c r="W1400" t="s">
        <v>568</v>
      </c>
      <c r="X1400" t="s">
        <v>17412</v>
      </c>
      <c r="Y1400" t="s">
        <v>2897</v>
      </c>
    </row>
    <row r="1401" spans="1:25" x14ac:dyDescent="0.25">
      <c r="A1401" t="s">
        <v>5591</v>
      </c>
      <c r="B1401" t="s">
        <v>3837</v>
      </c>
      <c r="C1401" t="s">
        <v>398</v>
      </c>
      <c r="D1401" t="s">
        <v>3000</v>
      </c>
      <c r="E1401" t="s">
        <v>8</v>
      </c>
      <c r="F1401" t="s">
        <v>83</v>
      </c>
      <c r="G1401" t="s">
        <v>7</v>
      </c>
      <c r="H1401" t="s">
        <v>5</v>
      </c>
      <c r="I1401">
        <v>70604</v>
      </c>
      <c r="J1401" t="s">
        <v>12797</v>
      </c>
      <c r="K1401" t="s">
        <v>82</v>
      </c>
      <c r="L1401" t="s">
        <v>2140</v>
      </c>
      <c r="M1401" t="s">
        <v>12970</v>
      </c>
      <c r="N1401" t="s">
        <v>398</v>
      </c>
      <c r="O1401" t="s">
        <v>13535</v>
      </c>
      <c r="P1401">
        <v>86882390</v>
      </c>
      <c r="Q1401" t="s">
        <v>15386</v>
      </c>
      <c r="R1401" t="s">
        <v>11933</v>
      </c>
      <c r="S1401">
        <v>88378983</v>
      </c>
      <c r="T1401" t="s">
        <v>15503</v>
      </c>
      <c r="U1401">
        <v>89357825</v>
      </c>
      <c r="V1401" t="s">
        <v>32</v>
      </c>
      <c r="W1401" t="s">
        <v>6675</v>
      </c>
      <c r="X1401" t="s">
        <v>17413</v>
      </c>
      <c r="Y1401" t="s">
        <v>398</v>
      </c>
    </row>
    <row r="1402" spans="1:25" x14ac:dyDescent="0.25">
      <c r="A1402" t="s">
        <v>5584</v>
      </c>
      <c r="B1402" t="s">
        <v>3839</v>
      </c>
      <c r="C1402" t="s">
        <v>4284</v>
      </c>
      <c r="D1402" t="s">
        <v>3000</v>
      </c>
      <c r="E1402" t="s">
        <v>8</v>
      </c>
      <c r="F1402" t="s">
        <v>83</v>
      </c>
      <c r="G1402" t="s">
        <v>7</v>
      </c>
      <c r="H1402" t="s">
        <v>5</v>
      </c>
      <c r="I1402">
        <v>70604</v>
      </c>
      <c r="J1402" t="s">
        <v>12797</v>
      </c>
      <c r="K1402" t="s">
        <v>82</v>
      </c>
      <c r="L1402" t="s">
        <v>2140</v>
      </c>
      <c r="M1402" t="s">
        <v>12970</v>
      </c>
      <c r="N1402" t="s">
        <v>4284</v>
      </c>
      <c r="O1402" t="s">
        <v>13535</v>
      </c>
      <c r="P1402">
        <v>22001404</v>
      </c>
      <c r="Q1402" t="s">
        <v>15386</v>
      </c>
      <c r="R1402" t="s">
        <v>14766</v>
      </c>
      <c r="S1402">
        <v>84443813</v>
      </c>
      <c r="T1402" t="s">
        <v>15503</v>
      </c>
      <c r="U1402">
        <v>89357825</v>
      </c>
      <c r="V1402" t="s">
        <v>32</v>
      </c>
      <c r="W1402" t="s">
        <v>6673</v>
      </c>
      <c r="X1402" t="s">
        <v>17414</v>
      </c>
      <c r="Y1402" t="s">
        <v>4284</v>
      </c>
    </row>
    <row r="1403" spans="1:25" x14ac:dyDescent="0.25">
      <c r="A1403" t="s">
        <v>5637</v>
      </c>
      <c r="B1403" s="233" t="s">
        <v>3843</v>
      </c>
      <c r="C1403" t="s">
        <v>700</v>
      </c>
      <c r="D1403" t="s">
        <v>3000</v>
      </c>
      <c r="E1403" t="s">
        <v>6</v>
      </c>
      <c r="F1403" t="s">
        <v>83</v>
      </c>
      <c r="G1403" t="s">
        <v>3</v>
      </c>
      <c r="H1403" t="s">
        <v>5</v>
      </c>
      <c r="I1403">
        <v>70204</v>
      </c>
      <c r="J1403" t="s">
        <v>12785</v>
      </c>
      <c r="K1403" t="s">
        <v>82</v>
      </c>
      <c r="L1403" t="s">
        <v>3001</v>
      </c>
      <c r="M1403" t="s">
        <v>3241</v>
      </c>
      <c r="N1403" t="s">
        <v>10841</v>
      </c>
      <c r="O1403" t="s">
        <v>13535</v>
      </c>
      <c r="P1403">
        <v>72107809</v>
      </c>
      <c r="Q1403" t="s">
        <v>15386</v>
      </c>
      <c r="R1403" t="s">
        <v>14637</v>
      </c>
      <c r="S1403">
        <v>83789566</v>
      </c>
      <c r="T1403" t="s">
        <v>15504</v>
      </c>
      <c r="U1403">
        <v>84699645</v>
      </c>
      <c r="V1403" t="s">
        <v>32</v>
      </c>
      <c r="W1403" t="s">
        <v>4186</v>
      </c>
      <c r="X1403" t="s">
        <v>17415</v>
      </c>
      <c r="Y1403" t="s">
        <v>700</v>
      </c>
    </row>
    <row r="1404" spans="1:25" x14ac:dyDescent="0.25">
      <c r="A1404" t="s">
        <v>5921</v>
      </c>
      <c r="B1404" t="s">
        <v>6287</v>
      </c>
      <c r="C1404" t="s">
        <v>5922</v>
      </c>
      <c r="D1404" t="s">
        <v>3000</v>
      </c>
      <c r="E1404" t="s">
        <v>6</v>
      </c>
      <c r="F1404" t="s">
        <v>83</v>
      </c>
      <c r="G1404" t="s">
        <v>3</v>
      </c>
      <c r="H1404" t="s">
        <v>5</v>
      </c>
      <c r="I1404">
        <v>70204</v>
      </c>
      <c r="J1404" t="s">
        <v>12785</v>
      </c>
      <c r="K1404" t="s">
        <v>82</v>
      </c>
      <c r="L1404" t="s">
        <v>3001</v>
      </c>
      <c r="M1404" t="s">
        <v>3241</v>
      </c>
      <c r="N1404" t="s">
        <v>10842</v>
      </c>
      <c r="O1404" t="s">
        <v>13535</v>
      </c>
      <c r="P1404" t="s">
        <v>15638</v>
      </c>
      <c r="Q1404" t="s">
        <v>15386</v>
      </c>
      <c r="R1404" t="s">
        <v>11913</v>
      </c>
      <c r="S1404" t="s">
        <v>15639</v>
      </c>
      <c r="T1404" t="s">
        <v>15504</v>
      </c>
      <c r="U1404">
        <v>27633911</v>
      </c>
      <c r="V1404" t="s">
        <v>32</v>
      </c>
      <c r="W1404" t="s">
        <v>6931</v>
      </c>
      <c r="X1404" t="s">
        <v>17416</v>
      </c>
      <c r="Y1404" t="s">
        <v>5922</v>
      </c>
    </row>
    <row r="1405" spans="1:25" x14ac:dyDescent="0.25">
      <c r="A1405" t="s">
        <v>4532</v>
      </c>
      <c r="B1405" t="s">
        <v>3845</v>
      </c>
      <c r="C1405" t="s">
        <v>1238</v>
      </c>
      <c r="D1405" t="s">
        <v>125</v>
      </c>
      <c r="E1405" t="s">
        <v>2</v>
      </c>
      <c r="F1405" t="s">
        <v>124</v>
      </c>
      <c r="G1405" t="s">
        <v>2</v>
      </c>
      <c r="H1405" t="s">
        <v>10</v>
      </c>
      <c r="I1405">
        <v>60108</v>
      </c>
      <c r="J1405" t="s">
        <v>11602</v>
      </c>
      <c r="K1405" t="s">
        <v>125</v>
      </c>
      <c r="L1405" t="s">
        <v>125</v>
      </c>
      <c r="M1405" t="s">
        <v>10589</v>
      </c>
      <c r="N1405" t="s">
        <v>1238</v>
      </c>
      <c r="O1405" t="s">
        <v>13535</v>
      </c>
      <c r="P1405">
        <v>26639923</v>
      </c>
      <c r="Q1405">
        <v>26639923</v>
      </c>
      <c r="R1405" t="s">
        <v>15640</v>
      </c>
      <c r="S1405">
        <v>83150814</v>
      </c>
      <c r="T1405" t="s">
        <v>14545</v>
      </c>
      <c r="U1405">
        <v>26639730</v>
      </c>
      <c r="V1405" t="s">
        <v>32</v>
      </c>
      <c r="W1405" t="s">
        <v>4531</v>
      </c>
      <c r="X1405" t="s">
        <v>17417</v>
      </c>
      <c r="Y1405" t="s">
        <v>1238</v>
      </c>
    </row>
    <row r="1406" spans="1:25" x14ac:dyDescent="0.25">
      <c r="A1406" t="s">
        <v>7633</v>
      </c>
      <c r="B1406" t="s">
        <v>6963</v>
      </c>
      <c r="C1406" t="s">
        <v>7634</v>
      </c>
      <c r="D1406" t="s">
        <v>197</v>
      </c>
      <c r="E1406" t="s">
        <v>12</v>
      </c>
      <c r="F1406" t="s">
        <v>35</v>
      </c>
      <c r="G1406" t="s">
        <v>198</v>
      </c>
      <c r="H1406" t="s">
        <v>4</v>
      </c>
      <c r="I1406">
        <v>21403</v>
      </c>
      <c r="J1406" t="s">
        <v>11554</v>
      </c>
      <c r="K1406" t="s">
        <v>79</v>
      </c>
      <c r="L1406" t="s">
        <v>199</v>
      </c>
      <c r="M1406" t="s">
        <v>12987</v>
      </c>
      <c r="N1406" t="s">
        <v>10843</v>
      </c>
      <c r="O1406" t="s">
        <v>13535</v>
      </c>
      <c r="P1406">
        <v>41051031</v>
      </c>
      <c r="Q1406">
        <v>24718011</v>
      </c>
      <c r="R1406" t="s">
        <v>11946</v>
      </c>
      <c r="S1406">
        <v>41051031</v>
      </c>
      <c r="T1406" t="s">
        <v>9210</v>
      </c>
      <c r="U1406">
        <v>61610021</v>
      </c>
      <c r="V1406" t="s">
        <v>32</v>
      </c>
      <c r="W1406" t="s">
        <v>7792</v>
      </c>
      <c r="X1406" t="s">
        <v>17418</v>
      </c>
      <c r="Y1406" t="s">
        <v>7634</v>
      </c>
    </row>
    <row r="1407" spans="1:25" x14ac:dyDescent="0.25">
      <c r="A1407" t="s">
        <v>5948</v>
      </c>
      <c r="B1407" t="s">
        <v>3863</v>
      </c>
      <c r="C1407" t="s">
        <v>5949</v>
      </c>
      <c r="D1407" t="s">
        <v>207</v>
      </c>
      <c r="E1407" t="s">
        <v>6</v>
      </c>
      <c r="F1407" t="s">
        <v>208</v>
      </c>
      <c r="G1407" t="s">
        <v>6</v>
      </c>
      <c r="H1407" t="s">
        <v>5</v>
      </c>
      <c r="I1407">
        <v>50504</v>
      </c>
      <c r="J1407" t="s">
        <v>12792</v>
      </c>
      <c r="K1407" t="s">
        <v>209</v>
      </c>
      <c r="L1407" t="s">
        <v>12943</v>
      </c>
      <c r="M1407" t="s">
        <v>3626</v>
      </c>
      <c r="N1407" t="s">
        <v>5949</v>
      </c>
      <c r="O1407" t="s">
        <v>13535</v>
      </c>
      <c r="P1407">
        <v>26512183</v>
      </c>
      <c r="Q1407">
        <v>26512183</v>
      </c>
      <c r="R1407" t="s">
        <v>9262</v>
      </c>
      <c r="S1407">
        <v>26511352</v>
      </c>
      <c r="T1407" t="s">
        <v>15479</v>
      </c>
      <c r="U1407">
        <v>26886206</v>
      </c>
      <c r="V1407" t="s">
        <v>32</v>
      </c>
      <c r="W1407" t="s">
        <v>6932</v>
      </c>
      <c r="X1407" t="s">
        <v>17419</v>
      </c>
      <c r="Y1407" t="s">
        <v>5949</v>
      </c>
    </row>
    <row r="1408" spans="1:25" x14ac:dyDescent="0.25">
      <c r="A1408" t="s">
        <v>7635</v>
      </c>
      <c r="B1408" t="s">
        <v>6824</v>
      </c>
      <c r="C1408" t="s">
        <v>13055</v>
      </c>
      <c r="D1408" t="s">
        <v>3000</v>
      </c>
      <c r="E1408" t="s">
        <v>6</v>
      </c>
      <c r="F1408" t="s">
        <v>83</v>
      </c>
      <c r="G1408" t="s">
        <v>3</v>
      </c>
      <c r="H1408" t="s">
        <v>5</v>
      </c>
      <c r="I1408">
        <v>70204</v>
      </c>
      <c r="J1408" t="s">
        <v>12785</v>
      </c>
      <c r="K1408" t="s">
        <v>82</v>
      </c>
      <c r="L1408" t="s">
        <v>3001</v>
      </c>
      <c r="M1408" t="s">
        <v>3241</v>
      </c>
      <c r="N1408" t="s">
        <v>13055</v>
      </c>
      <c r="O1408" t="s">
        <v>13535</v>
      </c>
      <c r="P1408">
        <v>84600064</v>
      </c>
      <c r="Q1408" t="s">
        <v>15386</v>
      </c>
      <c r="R1408" t="s">
        <v>14767</v>
      </c>
      <c r="S1408">
        <v>84600064</v>
      </c>
      <c r="T1408" t="s">
        <v>15504</v>
      </c>
      <c r="U1408">
        <v>84699645</v>
      </c>
      <c r="V1408" t="s">
        <v>32</v>
      </c>
      <c r="W1408" t="s">
        <v>7793</v>
      </c>
      <c r="X1408" t="s">
        <v>17420</v>
      </c>
      <c r="Y1408" t="s">
        <v>13055</v>
      </c>
    </row>
    <row r="1409" spans="1:25" x14ac:dyDescent="0.25">
      <c r="A1409" t="s">
        <v>4754</v>
      </c>
      <c r="B1409" t="s">
        <v>3868</v>
      </c>
      <c r="C1409" t="s">
        <v>9071</v>
      </c>
      <c r="D1409" t="s">
        <v>1044</v>
      </c>
      <c r="E1409" t="s">
        <v>12</v>
      </c>
      <c r="F1409" t="s">
        <v>32</v>
      </c>
      <c r="G1409" t="s">
        <v>1045</v>
      </c>
      <c r="H1409" t="s">
        <v>2</v>
      </c>
      <c r="I1409">
        <v>11901</v>
      </c>
      <c r="J1409" t="s">
        <v>15414</v>
      </c>
      <c r="K1409" t="s">
        <v>33</v>
      </c>
      <c r="L1409" t="s">
        <v>1044</v>
      </c>
      <c r="M1409" t="s">
        <v>14427</v>
      </c>
      <c r="N1409" t="s">
        <v>10844</v>
      </c>
      <c r="O1409" t="s">
        <v>13535</v>
      </c>
      <c r="P1409">
        <v>27719844</v>
      </c>
      <c r="Q1409" t="s">
        <v>15386</v>
      </c>
      <c r="R1409" t="s">
        <v>8647</v>
      </c>
      <c r="S1409">
        <v>88241480</v>
      </c>
      <c r="T1409" t="s">
        <v>14431</v>
      </c>
      <c r="U1409">
        <v>27725172</v>
      </c>
      <c r="V1409" t="s">
        <v>32</v>
      </c>
      <c r="W1409" t="s">
        <v>3120</v>
      </c>
      <c r="X1409" t="s">
        <v>17421</v>
      </c>
      <c r="Y1409" t="s">
        <v>9071</v>
      </c>
    </row>
    <row r="1410" spans="1:25" x14ac:dyDescent="0.25">
      <c r="A1410" t="s">
        <v>1447</v>
      </c>
      <c r="B1410" t="s">
        <v>1449</v>
      </c>
      <c r="C1410" t="s">
        <v>1448</v>
      </c>
      <c r="D1410" t="s">
        <v>1044</v>
      </c>
      <c r="E1410" t="s">
        <v>8</v>
      </c>
      <c r="F1410" t="s">
        <v>32</v>
      </c>
      <c r="G1410" t="s">
        <v>1045</v>
      </c>
      <c r="H1410" t="s">
        <v>4</v>
      </c>
      <c r="I1410">
        <v>11903</v>
      </c>
      <c r="J1410" t="s">
        <v>12731</v>
      </c>
      <c r="K1410" t="s">
        <v>33</v>
      </c>
      <c r="L1410" t="s">
        <v>1044</v>
      </c>
      <c r="M1410" t="s">
        <v>10490</v>
      </c>
      <c r="N1410" t="s">
        <v>1448</v>
      </c>
      <c r="O1410" t="s">
        <v>13535</v>
      </c>
      <c r="P1410">
        <v>27371333</v>
      </c>
      <c r="Q1410" t="s">
        <v>15386</v>
      </c>
      <c r="R1410" t="s">
        <v>10845</v>
      </c>
      <c r="S1410">
        <v>83426304</v>
      </c>
      <c r="T1410" t="s">
        <v>14663</v>
      </c>
      <c r="U1410">
        <v>27725189</v>
      </c>
      <c r="V1410" t="s">
        <v>32</v>
      </c>
      <c r="W1410" t="s">
        <v>6470</v>
      </c>
      <c r="X1410" t="s">
        <v>17422</v>
      </c>
      <c r="Y1410" t="s">
        <v>1448</v>
      </c>
    </row>
    <row r="1411" spans="1:25" x14ac:dyDescent="0.25">
      <c r="A1411" t="s">
        <v>1439</v>
      </c>
      <c r="B1411" t="s">
        <v>1440</v>
      </c>
      <c r="C1411" t="s">
        <v>216</v>
      </c>
      <c r="D1411" t="s">
        <v>1044</v>
      </c>
      <c r="E1411" t="s">
        <v>8</v>
      </c>
      <c r="F1411" t="s">
        <v>32</v>
      </c>
      <c r="G1411" t="s">
        <v>1045</v>
      </c>
      <c r="H1411" t="s">
        <v>7</v>
      </c>
      <c r="I1411">
        <v>11906</v>
      </c>
      <c r="J1411" t="s">
        <v>12735</v>
      </c>
      <c r="K1411" t="s">
        <v>33</v>
      </c>
      <c r="L1411" t="s">
        <v>1044</v>
      </c>
      <c r="M1411" t="s">
        <v>1434</v>
      </c>
      <c r="N1411" t="s">
        <v>216</v>
      </c>
      <c r="O1411" t="s">
        <v>13535</v>
      </c>
      <c r="P1411">
        <v>84618790</v>
      </c>
      <c r="Q1411" t="s">
        <v>15386</v>
      </c>
      <c r="R1411" t="s">
        <v>15641</v>
      </c>
      <c r="S1411">
        <v>85003255</v>
      </c>
      <c r="T1411" t="s">
        <v>14663</v>
      </c>
      <c r="U1411">
        <v>27725189</v>
      </c>
      <c r="V1411" t="s">
        <v>32</v>
      </c>
      <c r="W1411" t="s">
        <v>1438</v>
      </c>
      <c r="X1411" t="s">
        <v>17423</v>
      </c>
      <c r="Y1411" t="s">
        <v>216</v>
      </c>
    </row>
    <row r="1412" spans="1:25" x14ac:dyDescent="0.25">
      <c r="A1412" t="s">
        <v>1050</v>
      </c>
      <c r="B1412" t="s">
        <v>1052</v>
      </c>
      <c r="C1412" t="s">
        <v>1051</v>
      </c>
      <c r="D1412" t="s">
        <v>1044</v>
      </c>
      <c r="E1412" t="s">
        <v>2</v>
      </c>
      <c r="F1412" t="s">
        <v>32</v>
      </c>
      <c r="G1412" t="s">
        <v>1045</v>
      </c>
      <c r="H1412" t="s">
        <v>2</v>
      </c>
      <c r="I1412">
        <v>11901</v>
      </c>
      <c r="J1412" t="s">
        <v>15414</v>
      </c>
      <c r="K1412" t="s">
        <v>33</v>
      </c>
      <c r="L1412" t="s">
        <v>1044</v>
      </c>
      <c r="M1412" t="s">
        <v>14427</v>
      </c>
      <c r="N1412" t="s">
        <v>1051</v>
      </c>
      <c r="O1412" t="s">
        <v>13535</v>
      </c>
      <c r="P1412" t="s">
        <v>15386</v>
      </c>
      <c r="Q1412" t="s">
        <v>15386</v>
      </c>
      <c r="R1412" t="s">
        <v>8687</v>
      </c>
      <c r="S1412">
        <v>88648010</v>
      </c>
      <c r="T1412" t="s">
        <v>14602</v>
      </c>
      <c r="U1412">
        <v>88223620</v>
      </c>
      <c r="V1412" t="s">
        <v>32</v>
      </c>
      <c r="W1412" t="s">
        <v>1049</v>
      </c>
      <c r="X1412" t="s">
        <v>17424</v>
      </c>
      <c r="Y1412" t="s">
        <v>1051</v>
      </c>
    </row>
    <row r="1413" spans="1:25" x14ac:dyDescent="0.25">
      <c r="A1413" t="s">
        <v>5150</v>
      </c>
      <c r="B1413" t="s">
        <v>1323</v>
      </c>
      <c r="C1413" t="s">
        <v>1495</v>
      </c>
      <c r="D1413" t="s">
        <v>123</v>
      </c>
      <c r="E1413" t="s">
        <v>12</v>
      </c>
      <c r="F1413" t="s">
        <v>124</v>
      </c>
      <c r="G1413" t="s">
        <v>12</v>
      </c>
      <c r="H1413" t="s">
        <v>4</v>
      </c>
      <c r="I1413">
        <v>61003</v>
      </c>
      <c r="J1413" t="s">
        <v>11524</v>
      </c>
      <c r="K1413" t="s">
        <v>125</v>
      </c>
      <c r="L1413" t="s">
        <v>12957</v>
      </c>
      <c r="M1413" t="s">
        <v>10495</v>
      </c>
      <c r="N1413" t="s">
        <v>1522</v>
      </c>
      <c r="O1413" t="s">
        <v>13535</v>
      </c>
      <c r="P1413">
        <v>27831054</v>
      </c>
      <c r="Q1413" t="s">
        <v>15386</v>
      </c>
      <c r="R1413" t="s">
        <v>9326</v>
      </c>
      <c r="S1413">
        <v>87780704</v>
      </c>
      <c r="T1413" t="s">
        <v>15493</v>
      </c>
      <c r="U1413">
        <v>27322287</v>
      </c>
      <c r="V1413" t="s">
        <v>32</v>
      </c>
      <c r="W1413" t="s">
        <v>4469</v>
      </c>
      <c r="X1413" t="s">
        <v>17425</v>
      </c>
      <c r="Y1413" t="s">
        <v>1495</v>
      </c>
    </row>
    <row r="1414" spans="1:25" x14ac:dyDescent="0.25">
      <c r="A1414" t="s">
        <v>5186</v>
      </c>
      <c r="B1414" t="s">
        <v>405</v>
      </c>
      <c r="C1414" t="s">
        <v>5187</v>
      </c>
      <c r="D1414" t="s">
        <v>123</v>
      </c>
      <c r="E1414" t="s">
        <v>15</v>
      </c>
      <c r="F1414" t="s">
        <v>124</v>
      </c>
      <c r="G1414" t="s">
        <v>12</v>
      </c>
      <c r="H1414" t="s">
        <v>5</v>
      </c>
      <c r="I1414">
        <v>61004</v>
      </c>
      <c r="J1414" t="s">
        <v>11573</v>
      </c>
      <c r="K1414" t="s">
        <v>125</v>
      </c>
      <c r="L1414" t="s">
        <v>12957</v>
      </c>
      <c r="M1414" t="s">
        <v>5099</v>
      </c>
      <c r="N1414" t="s">
        <v>5187</v>
      </c>
      <c r="O1414" t="s">
        <v>13535</v>
      </c>
      <c r="P1414">
        <v>22001241</v>
      </c>
      <c r="Q1414" t="s">
        <v>15386</v>
      </c>
      <c r="R1414" t="s">
        <v>9977</v>
      </c>
      <c r="S1414">
        <v>84473897</v>
      </c>
      <c r="T1414" t="s">
        <v>14571</v>
      </c>
      <c r="U1414">
        <v>89771930</v>
      </c>
      <c r="V1414" t="s">
        <v>32</v>
      </c>
      <c r="W1414" t="s">
        <v>3896</v>
      </c>
      <c r="X1414" t="s">
        <v>17426</v>
      </c>
      <c r="Y1414" t="s">
        <v>5187</v>
      </c>
    </row>
    <row r="1415" spans="1:25" x14ac:dyDescent="0.25">
      <c r="A1415" t="s">
        <v>4747</v>
      </c>
      <c r="B1415" t="s">
        <v>1282</v>
      </c>
      <c r="C1415" t="s">
        <v>3406</v>
      </c>
      <c r="D1415" t="s">
        <v>1235</v>
      </c>
      <c r="E1415" t="s">
        <v>2</v>
      </c>
      <c r="F1415" t="s">
        <v>124</v>
      </c>
      <c r="G1415" t="s">
        <v>7</v>
      </c>
      <c r="H1415" t="s">
        <v>4</v>
      </c>
      <c r="I1415">
        <v>60603</v>
      </c>
      <c r="J1415" t="s">
        <v>15389</v>
      </c>
      <c r="K1415" t="s">
        <v>125</v>
      </c>
      <c r="L1415" t="s">
        <v>12841</v>
      </c>
      <c r="M1415" t="s">
        <v>10437</v>
      </c>
      <c r="N1415" t="s">
        <v>3406</v>
      </c>
      <c r="O1415" t="s">
        <v>13535</v>
      </c>
      <c r="P1415">
        <v>83978282</v>
      </c>
      <c r="Q1415" t="s">
        <v>15386</v>
      </c>
      <c r="R1415" t="s">
        <v>13028</v>
      </c>
      <c r="S1415">
        <v>83978282</v>
      </c>
      <c r="T1415" t="s">
        <v>14386</v>
      </c>
      <c r="U1415">
        <v>27740318</v>
      </c>
      <c r="V1415" t="s">
        <v>32</v>
      </c>
      <c r="W1415" t="s">
        <v>6933</v>
      </c>
      <c r="X1415" t="s">
        <v>17427</v>
      </c>
      <c r="Y1415" t="s">
        <v>3406</v>
      </c>
    </row>
    <row r="1416" spans="1:25" x14ac:dyDescent="0.25">
      <c r="A1416" t="s">
        <v>4718</v>
      </c>
      <c r="B1416" t="s">
        <v>1397</v>
      </c>
      <c r="C1416" t="s">
        <v>4719</v>
      </c>
      <c r="D1416" t="s">
        <v>1235</v>
      </c>
      <c r="E1416" t="s">
        <v>7</v>
      </c>
      <c r="F1416" t="s">
        <v>124</v>
      </c>
      <c r="G1416" t="s">
        <v>7</v>
      </c>
      <c r="H1416" t="s">
        <v>2</v>
      </c>
      <c r="I1416">
        <v>60601</v>
      </c>
      <c r="J1416" t="s">
        <v>15488</v>
      </c>
      <c r="K1416" t="s">
        <v>125</v>
      </c>
      <c r="L1416" t="s">
        <v>12841</v>
      </c>
      <c r="M1416" t="s">
        <v>12841</v>
      </c>
      <c r="N1416" t="s">
        <v>10846</v>
      </c>
      <c r="O1416" t="s">
        <v>13535</v>
      </c>
      <c r="P1416">
        <v>27776113</v>
      </c>
      <c r="Q1416" t="s">
        <v>15386</v>
      </c>
      <c r="R1416" t="s">
        <v>13889</v>
      </c>
      <c r="S1416">
        <v>83253298</v>
      </c>
      <c r="T1416" t="s">
        <v>6537</v>
      </c>
      <c r="U1416">
        <v>27770062</v>
      </c>
      <c r="V1416" t="s">
        <v>32</v>
      </c>
      <c r="W1416" t="s">
        <v>3859</v>
      </c>
      <c r="X1416" t="s">
        <v>17428</v>
      </c>
      <c r="Y1416" t="s">
        <v>4719</v>
      </c>
    </row>
    <row r="1417" spans="1:25" x14ac:dyDescent="0.25">
      <c r="A1417" t="s">
        <v>7951</v>
      </c>
      <c r="B1417" t="s">
        <v>6964</v>
      </c>
      <c r="C1417" t="s">
        <v>1708</v>
      </c>
      <c r="D1417" t="s">
        <v>1235</v>
      </c>
      <c r="E1417" t="s">
        <v>7</v>
      </c>
      <c r="F1417" t="s">
        <v>124</v>
      </c>
      <c r="G1417" t="s">
        <v>11</v>
      </c>
      <c r="H1417" t="s">
        <v>2</v>
      </c>
      <c r="I1417">
        <v>60901</v>
      </c>
      <c r="J1417" t="s">
        <v>11433</v>
      </c>
      <c r="K1417" t="s">
        <v>125</v>
      </c>
      <c r="L1417" t="s">
        <v>499</v>
      </c>
      <c r="M1417" t="s">
        <v>499</v>
      </c>
      <c r="N1417" t="s">
        <v>1708</v>
      </c>
      <c r="O1417" t="s">
        <v>13535</v>
      </c>
      <c r="P1417">
        <v>86280015</v>
      </c>
      <c r="Q1417" t="s">
        <v>15386</v>
      </c>
      <c r="R1417" t="s">
        <v>13056</v>
      </c>
      <c r="S1417" t="s">
        <v>15386</v>
      </c>
      <c r="T1417" t="s">
        <v>6537</v>
      </c>
      <c r="U1417">
        <v>27770062</v>
      </c>
      <c r="V1417" t="s">
        <v>32</v>
      </c>
      <c r="W1417" t="s">
        <v>4407</v>
      </c>
      <c r="X1417" t="s">
        <v>17429</v>
      </c>
      <c r="Y1417" t="s">
        <v>1708</v>
      </c>
    </row>
    <row r="1418" spans="1:25" x14ac:dyDescent="0.25">
      <c r="A1418" t="s">
        <v>5878</v>
      </c>
      <c r="B1418" t="s">
        <v>3884</v>
      </c>
      <c r="C1418" t="s">
        <v>1421</v>
      </c>
      <c r="D1418" t="s">
        <v>1235</v>
      </c>
      <c r="E1418" t="s">
        <v>5</v>
      </c>
      <c r="F1418" t="s">
        <v>124</v>
      </c>
      <c r="G1418" t="s">
        <v>11</v>
      </c>
      <c r="H1418" t="s">
        <v>2</v>
      </c>
      <c r="I1418">
        <v>60901</v>
      </c>
      <c r="J1418" t="s">
        <v>11433</v>
      </c>
      <c r="K1418" t="s">
        <v>125</v>
      </c>
      <c r="L1418" t="s">
        <v>499</v>
      </c>
      <c r="M1418" t="s">
        <v>499</v>
      </c>
      <c r="N1418" t="s">
        <v>265</v>
      </c>
      <c r="O1418" t="s">
        <v>13535</v>
      </c>
      <c r="P1418">
        <v>27797060</v>
      </c>
      <c r="Q1418" t="s">
        <v>15386</v>
      </c>
      <c r="R1418" t="s">
        <v>15642</v>
      </c>
      <c r="S1418">
        <v>27797060</v>
      </c>
      <c r="T1418" t="s">
        <v>14623</v>
      </c>
      <c r="U1418">
        <v>27799004</v>
      </c>
      <c r="V1418" t="s">
        <v>32</v>
      </c>
      <c r="W1418" t="s">
        <v>6934</v>
      </c>
      <c r="X1418" t="s">
        <v>17430</v>
      </c>
      <c r="Y1418" t="s">
        <v>1421</v>
      </c>
    </row>
    <row r="1419" spans="1:25" x14ac:dyDescent="0.25">
      <c r="A1419" t="s">
        <v>4260</v>
      </c>
      <c r="B1419" t="s">
        <v>1658</v>
      </c>
      <c r="C1419" t="s">
        <v>4261</v>
      </c>
      <c r="D1419" t="s">
        <v>1235</v>
      </c>
      <c r="E1419" t="s">
        <v>4</v>
      </c>
      <c r="F1419" t="s">
        <v>124</v>
      </c>
      <c r="G1419" t="s">
        <v>11</v>
      </c>
      <c r="H1419" t="s">
        <v>2</v>
      </c>
      <c r="I1419">
        <v>60901</v>
      </c>
      <c r="J1419" t="s">
        <v>11433</v>
      </c>
      <c r="K1419" t="s">
        <v>125</v>
      </c>
      <c r="L1419" t="s">
        <v>499</v>
      </c>
      <c r="M1419" t="s">
        <v>499</v>
      </c>
      <c r="N1419" t="s">
        <v>4261</v>
      </c>
      <c r="O1419" t="s">
        <v>13535</v>
      </c>
      <c r="P1419">
        <v>27799985</v>
      </c>
      <c r="Q1419">
        <v>83132084</v>
      </c>
      <c r="R1419" t="s">
        <v>10952</v>
      </c>
      <c r="S1419">
        <v>83132084</v>
      </c>
      <c r="T1419" t="s">
        <v>14555</v>
      </c>
      <c r="U1419">
        <v>27798158</v>
      </c>
      <c r="V1419" t="s">
        <v>32</v>
      </c>
      <c r="W1419" t="s">
        <v>6935</v>
      </c>
      <c r="X1419" t="s">
        <v>17431</v>
      </c>
      <c r="Y1419" t="s">
        <v>4261</v>
      </c>
    </row>
    <row r="1420" spans="1:25" x14ac:dyDescent="0.25">
      <c r="A1420" t="s">
        <v>2021</v>
      </c>
      <c r="B1420" t="s">
        <v>1722</v>
      </c>
      <c r="C1420" t="s">
        <v>628</v>
      </c>
      <c r="D1420" t="s">
        <v>1235</v>
      </c>
      <c r="E1420" t="s">
        <v>6</v>
      </c>
      <c r="F1420" t="s">
        <v>124</v>
      </c>
      <c r="G1420" t="s">
        <v>15</v>
      </c>
      <c r="H1420" t="s">
        <v>4</v>
      </c>
      <c r="I1420">
        <v>61103</v>
      </c>
      <c r="J1420" t="s">
        <v>13511</v>
      </c>
      <c r="K1420" t="s">
        <v>125</v>
      </c>
      <c r="L1420" t="s">
        <v>10832</v>
      </c>
      <c r="M1420" t="s">
        <v>628</v>
      </c>
      <c r="N1420" t="s">
        <v>628</v>
      </c>
      <c r="O1420" t="s">
        <v>13535</v>
      </c>
      <c r="P1420">
        <v>24289686</v>
      </c>
      <c r="Q1420" t="s">
        <v>15386</v>
      </c>
      <c r="R1420" t="s">
        <v>12461</v>
      </c>
      <c r="S1420">
        <v>60015210</v>
      </c>
      <c r="T1420" t="s">
        <v>11888</v>
      </c>
      <c r="U1420">
        <v>26377451</v>
      </c>
      <c r="V1420" t="s">
        <v>32</v>
      </c>
      <c r="W1420" t="s">
        <v>2020</v>
      </c>
      <c r="X1420" t="s">
        <v>17432</v>
      </c>
      <c r="Y1420" t="s">
        <v>628</v>
      </c>
    </row>
    <row r="1421" spans="1:25" x14ac:dyDescent="0.25">
      <c r="A1421" t="s">
        <v>5939</v>
      </c>
      <c r="B1421" t="s">
        <v>1723</v>
      </c>
      <c r="C1421" t="s">
        <v>5940</v>
      </c>
      <c r="D1421" t="s">
        <v>123</v>
      </c>
      <c r="E1421" t="s">
        <v>15</v>
      </c>
      <c r="F1421" t="s">
        <v>124</v>
      </c>
      <c r="G1421" t="s">
        <v>12</v>
      </c>
      <c r="H1421" t="s">
        <v>5</v>
      </c>
      <c r="I1421">
        <v>61004</v>
      </c>
      <c r="J1421" t="s">
        <v>11573</v>
      </c>
      <c r="K1421" t="s">
        <v>125</v>
      </c>
      <c r="L1421" t="s">
        <v>12957</v>
      </c>
      <c r="M1421" t="s">
        <v>5099</v>
      </c>
      <c r="N1421" t="s">
        <v>5940</v>
      </c>
      <c r="O1421" t="s">
        <v>13535</v>
      </c>
      <c r="P1421">
        <v>27801084</v>
      </c>
      <c r="Q1421">
        <v>27800072</v>
      </c>
      <c r="R1421" t="s">
        <v>9979</v>
      </c>
      <c r="S1421" t="s">
        <v>15386</v>
      </c>
      <c r="T1421" t="s">
        <v>14571</v>
      </c>
      <c r="U1421">
        <v>89771930</v>
      </c>
      <c r="V1421" t="s">
        <v>32</v>
      </c>
      <c r="W1421" t="s">
        <v>6936</v>
      </c>
      <c r="X1421" t="s">
        <v>17433</v>
      </c>
      <c r="Y1421" t="s">
        <v>5940</v>
      </c>
    </row>
    <row r="1422" spans="1:25" x14ac:dyDescent="0.25">
      <c r="A1422" t="s">
        <v>5179</v>
      </c>
      <c r="B1422" t="s">
        <v>1730</v>
      </c>
      <c r="C1422" t="s">
        <v>2079</v>
      </c>
      <c r="D1422" t="s">
        <v>123</v>
      </c>
      <c r="E1422" t="s">
        <v>15</v>
      </c>
      <c r="F1422" t="s">
        <v>124</v>
      </c>
      <c r="G1422" t="s">
        <v>12</v>
      </c>
      <c r="H1422" t="s">
        <v>5</v>
      </c>
      <c r="I1422">
        <v>61004</v>
      </c>
      <c r="J1422" t="s">
        <v>11573</v>
      </c>
      <c r="K1422" t="s">
        <v>125</v>
      </c>
      <c r="L1422" t="s">
        <v>12957</v>
      </c>
      <c r="M1422" t="s">
        <v>5099</v>
      </c>
      <c r="N1422" t="s">
        <v>2079</v>
      </c>
      <c r="O1422" t="s">
        <v>13535</v>
      </c>
      <c r="P1422">
        <v>27800732</v>
      </c>
      <c r="Q1422">
        <v>27800732</v>
      </c>
      <c r="R1422" t="s">
        <v>9257</v>
      </c>
      <c r="S1422">
        <v>52340530</v>
      </c>
      <c r="T1422" t="s">
        <v>14571</v>
      </c>
      <c r="U1422">
        <v>89771930</v>
      </c>
      <c r="V1422" t="s">
        <v>32</v>
      </c>
      <c r="W1422" t="s">
        <v>2790</v>
      </c>
      <c r="X1422" t="s">
        <v>17434</v>
      </c>
      <c r="Y1422" t="s">
        <v>2079</v>
      </c>
    </row>
    <row r="1423" spans="1:25" x14ac:dyDescent="0.25">
      <c r="A1423" t="s">
        <v>5170</v>
      </c>
      <c r="B1423" t="s">
        <v>3888</v>
      </c>
      <c r="C1423" t="s">
        <v>5171</v>
      </c>
      <c r="D1423" t="s">
        <v>123</v>
      </c>
      <c r="E1423" t="s">
        <v>15</v>
      </c>
      <c r="F1423" t="s">
        <v>124</v>
      </c>
      <c r="G1423" t="s">
        <v>12</v>
      </c>
      <c r="H1423" t="s">
        <v>5</v>
      </c>
      <c r="I1423">
        <v>61004</v>
      </c>
      <c r="J1423" t="s">
        <v>11573</v>
      </c>
      <c r="K1423" t="s">
        <v>125</v>
      </c>
      <c r="L1423" t="s">
        <v>12957</v>
      </c>
      <c r="M1423" t="s">
        <v>5099</v>
      </c>
      <c r="N1423" t="s">
        <v>5171</v>
      </c>
      <c r="O1423" t="s">
        <v>13535</v>
      </c>
      <c r="P1423">
        <v>27766484</v>
      </c>
      <c r="Q1423">
        <v>22001158</v>
      </c>
      <c r="R1423" t="s">
        <v>9258</v>
      </c>
      <c r="S1423">
        <v>22001158</v>
      </c>
      <c r="T1423" t="s">
        <v>14571</v>
      </c>
      <c r="U1423">
        <v>27800072</v>
      </c>
      <c r="V1423" t="s">
        <v>32</v>
      </c>
      <c r="W1423" t="s">
        <v>2883</v>
      </c>
      <c r="X1423" t="s">
        <v>17435</v>
      </c>
      <c r="Y1423" t="s">
        <v>5171</v>
      </c>
    </row>
    <row r="1424" spans="1:25" x14ac:dyDescent="0.25">
      <c r="A1424" t="s">
        <v>5184</v>
      </c>
      <c r="B1424" t="s">
        <v>1738</v>
      </c>
      <c r="C1424" t="s">
        <v>2950</v>
      </c>
      <c r="D1424" t="s">
        <v>123</v>
      </c>
      <c r="E1424" t="s">
        <v>15</v>
      </c>
      <c r="F1424" t="s">
        <v>124</v>
      </c>
      <c r="G1424" t="s">
        <v>12</v>
      </c>
      <c r="H1424" t="s">
        <v>5</v>
      </c>
      <c r="I1424">
        <v>61004</v>
      </c>
      <c r="J1424" t="s">
        <v>11573</v>
      </c>
      <c r="K1424" t="s">
        <v>125</v>
      </c>
      <c r="L1424" t="s">
        <v>12957</v>
      </c>
      <c r="M1424" t="s">
        <v>5099</v>
      </c>
      <c r="N1424" t="s">
        <v>2950</v>
      </c>
      <c r="O1424" t="s">
        <v>13535</v>
      </c>
      <c r="P1424">
        <v>27766593</v>
      </c>
      <c r="Q1424" t="s">
        <v>15386</v>
      </c>
      <c r="R1424" t="s">
        <v>9985</v>
      </c>
      <c r="S1424">
        <v>27766593</v>
      </c>
      <c r="T1424" t="s">
        <v>14571</v>
      </c>
      <c r="U1424">
        <v>89771930</v>
      </c>
      <c r="V1424" t="s">
        <v>32</v>
      </c>
      <c r="W1424" t="s">
        <v>3902</v>
      </c>
      <c r="X1424" t="s">
        <v>17436</v>
      </c>
      <c r="Y1424" t="s">
        <v>2950</v>
      </c>
    </row>
    <row r="1425" spans="1:25" x14ac:dyDescent="0.25">
      <c r="A1425" t="s">
        <v>5193</v>
      </c>
      <c r="B1425" t="s">
        <v>3897</v>
      </c>
      <c r="C1425" t="s">
        <v>5194</v>
      </c>
      <c r="D1425" t="s">
        <v>123</v>
      </c>
      <c r="E1425" t="s">
        <v>15</v>
      </c>
      <c r="F1425" t="s">
        <v>124</v>
      </c>
      <c r="G1425" t="s">
        <v>12</v>
      </c>
      <c r="H1425" t="s">
        <v>5</v>
      </c>
      <c r="I1425">
        <v>61004</v>
      </c>
      <c r="J1425" t="s">
        <v>11573</v>
      </c>
      <c r="K1425" t="s">
        <v>125</v>
      </c>
      <c r="L1425" t="s">
        <v>12957</v>
      </c>
      <c r="M1425" t="s">
        <v>5099</v>
      </c>
      <c r="N1425" t="s">
        <v>5194</v>
      </c>
      <c r="O1425" t="s">
        <v>13535</v>
      </c>
      <c r="P1425">
        <v>27322143</v>
      </c>
      <c r="Q1425">
        <v>27322143</v>
      </c>
      <c r="R1425" t="s">
        <v>15643</v>
      </c>
      <c r="S1425">
        <v>22001296</v>
      </c>
      <c r="T1425" t="s">
        <v>14571</v>
      </c>
      <c r="U1425">
        <v>27322143</v>
      </c>
      <c r="V1425" t="s">
        <v>32</v>
      </c>
      <c r="W1425" t="s">
        <v>2206</v>
      </c>
      <c r="X1425" t="s">
        <v>17437</v>
      </c>
      <c r="Y1425" t="s">
        <v>5194</v>
      </c>
    </row>
    <row r="1426" spans="1:25" x14ac:dyDescent="0.25">
      <c r="A1426" t="s">
        <v>3054</v>
      </c>
      <c r="B1426" t="s">
        <v>3055</v>
      </c>
      <c r="C1426" t="s">
        <v>590</v>
      </c>
      <c r="D1426" t="s">
        <v>500</v>
      </c>
      <c r="E1426" t="s">
        <v>2</v>
      </c>
      <c r="F1426" t="s">
        <v>32</v>
      </c>
      <c r="G1426" t="s">
        <v>6</v>
      </c>
      <c r="H1426" t="s">
        <v>2</v>
      </c>
      <c r="I1426">
        <v>10501</v>
      </c>
      <c r="J1426" t="s">
        <v>12636</v>
      </c>
      <c r="K1426" t="s">
        <v>33</v>
      </c>
      <c r="L1426" t="s">
        <v>12839</v>
      </c>
      <c r="M1426" t="s">
        <v>1116</v>
      </c>
      <c r="N1426" t="s">
        <v>590</v>
      </c>
      <c r="O1426" t="s">
        <v>13535</v>
      </c>
      <c r="P1426">
        <v>25463132</v>
      </c>
      <c r="Q1426">
        <v>25463132</v>
      </c>
      <c r="R1426" t="s">
        <v>9935</v>
      </c>
      <c r="S1426">
        <v>25463132</v>
      </c>
      <c r="T1426" t="s">
        <v>14384</v>
      </c>
      <c r="U1426">
        <v>21004869</v>
      </c>
      <c r="V1426" t="s">
        <v>32</v>
      </c>
      <c r="W1426" t="s">
        <v>3053</v>
      </c>
      <c r="X1426" t="s">
        <v>17438</v>
      </c>
      <c r="Y1426" t="s">
        <v>590</v>
      </c>
    </row>
    <row r="1427" spans="1:25" x14ac:dyDescent="0.25">
      <c r="A1427" t="s">
        <v>3093</v>
      </c>
      <c r="B1427" t="s">
        <v>6288</v>
      </c>
      <c r="C1427" t="s">
        <v>8536</v>
      </c>
      <c r="D1427" t="s">
        <v>500</v>
      </c>
      <c r="E1427" t="s">
        <v>3</v>
      </c>
      <c r="F1427" t="s">
        <v>64</v>
      </c>
      <c r="G1427" t="s">
        <v>10</v>
      </c>
      <c r="H1427" t="s">
        <v>3</v>
      </c>
      <c r="I1427">
        <v>30802</v>
      </c>
      <c r="J1427" t="s">
        <v>11460</v>
      </c>
      <c r="K1427" t="s">
        <v>214</v>
      </c>
      <c r="L1427" t="s">
        <v>12906</v>
      </c>
      <c r="M1427" t="s">
        <v>239</v>
      </c>
      <c r="N1427" t="s">
        <v>10847</v>
      </c>
      <c r="O1427" t="s">
        <v>13535</v>
      </c>
      <c r="P1427">
        <v>22016892</v>
      </c>
      <c r="Q1427" t="s">
        <v>15386</v>
      </c>
      <c r="R1427" t="s">
        <v>15030</v>
      </c>
      <c r="S1427">
        <v>86506809</v>
      </c>
      <c r="T1427" t="s">
        <v>13751</v>
      </c>
      <c r="U1427">
        <v>83985996</v>
      </c>
      <c r="V1427" t="s">
        <v>32</v>
      </c>
      <c r="W1427" t="s">
        <v>425</v>
      </c>
      <c r="X1427" t="s">
        <v>17439</v>
      </c>
      <c r="Y1427" t="s">
        <v>8536</v>
      </c>
    </row>
    <row r="1428" spans="1:25" x14ac:dyDescent="0.25">
      <c r="A1428" t="s">
        <v>3091</v>
      </c>
      <c r="B1428" t="s">
        <v>3092</v>
      </c>
      <c r="C1428" t="s">
        <v>438</v>
      </c>
      <c r="D1428" t="s">
        <v>500</v>
      </c>
      <c r="E1428" t="s">
        <v>3</v>
      </c>
      <c r="F1428" t="s">
        <v>32</v>
      </c>
      <c r="G1428" t="s">
        <v>3086</v>
      </c>
      <c r="H1428" t="s">
        <v>4</v>
      </c>
      <c r="I1428">
        <v>11703</v>
      </c>
      <c r="J1428" t="s">
        <v>12725</v>
      </c>
      <c r="K1428" t="s">
        <v>33</v>
      </c>
      <c r="L1428" t="s">
        <v>12900</v>
      </c>
      <c r="M1428" t="s">
        <v>10802</v>
      </c>
      <c r="N1428" t="s">
        <v>438</v>
      </c>
      <c r="O1428" t="s">
        <v>13535</v>
      </c>
      <c r="P1428">
        <v>25712008</v>
      </c>
      <c r="Q1428">
        <v>25412008</v>
      </c>
      <c r="R1428" t="s">
        <v>13057</v>
      </c>
      <c r="S1428">
        <v>25712008</v>
      </c>
      <c r="T1428" t="s">
        <v>13751</v>
      </c>
      <c r="U1428">
        <v>25412000</v>
      </c>
      <c r="V1428" t="s">
        <v>32</v>
      </c>
      <c r="W1428" t="s">
        <v>676</v>
      </c>
      <c r="X1428" t="s">
        <v>17440</v>
      </c>
      <c r="Y1428" t="s">
        <v>438</v>
      </c>
    </row>
    <row r="1429" spans="1:25" x14ac:dyDescent="0.25">
      <c r="A1429" t="s">
        <v>3126</v>
      </c>
      <c r="B1429" t="s">
        <v>3127</v>
      </c>
      <c r="C1429" t="s">
        <v>2784</v>
      </c>
      <c r="D1429" t="s">
        <v>500</v>
      </c>
      <c r="E1429" t="s">
        <v>4</v>
      </c>
      <c r="F1429" t="s">
        <v>32</v>
      </c>
      <c r="G1429" t="s">
        <v>3082</v>
      </c>
      <c r="H1429" t="s">
        <v>3</v>
      </c>
      <c r="I1429">
        <v>12002</v>
      </c>
      <c r="J1429" t="s">
        <v>14336</v>
      </c>
      <c r="K1429" t="s">
        <v>33</v>
      </c>
      <c r="L1429" t="s">
        <v>10787</v>
      </c>
      <c r="M1429" t="s">
        <v>2784</v>
      </c>
      <c r="N1429" t="s">
        <v>2784</v>
      </c>
      <c r="O1429" t="s">
        <v>13535</v>
      </c>
      <c r="P1429">
        <v>85550535</v>
      </c>
      <c r="Q1429">
        <v>85550535</v>
      </c>
      <c r="R1429" t="s">
        <v>14768</v>
      </c>
      <c r="S1429">
        <v>83471687</v>
      </c>
      <c r="T1429" t="s">
        <v>14483</v>
      </c>
      <c r="U1429">
        <v>25467360</v>
      </c>
      <c r="V1429" t="s">
        <v>32</v>
      </c>
      <c r="W1429" t="s">
        <v>3125</v>
      </c>
      <c r="X1429" t="s">
        <v>17441</v>
      </c>
      <c r="Y1429" t="s">
        <v>2784</v>
      </c>
    </row>
    <row r="1430" spans="1:25" x14ac:dyDescent="0.25">
      <c r="A1430" t="s">
        <v>3122</v>
      </c>
      <c r="B1430" t="s">
        <v>3123</v>
      </c>
      <c r="C1430" t="s">
        <v>848</v>
      </c>
      <c r="D1430" t="s">
        <v>500</v>
      </c>
      <c r="E1430" t="s">
        <v>4</v>
      </c>
      <c r="F1430" t="s">
        <v>32</v>
      </c>
      <c r="G1430" t="s">
        <v>3082</v>
      </c>
      <c r="H1430" t="s">
        <v>3</v>
      </c>
      <c r="I1430">
        <v>12002</v>
      </c>
      <c r="J1430" t="s">
        <v>14336</v>
      </c>
      <c r="K1430" t="s">
        <v>33</v>
      </c>
      <c r="L1430" t="s">
        <v>10787</v>
      </c>
      <c r="M1430" t="s">
        <v>2784</v>
      </c>
      <c r="N1430" t="s">
        <v>848</v>
      </c>
      <c r="O1430" t="s">
        <v>13535</v>
      </c>
      <c r="P1430" t="s">
        <v>15386</v>
      </c>
      <c r="Q1430" t="s">
        <v>15386</v>
      </c>
      <c r="R1430" t="s">
        <v>14769</v>
      </c>
      <c r="S1430">
        <v>86682153</v>
      </c>
      <c r="T1430" t="s">
        <v>14483</v>
      </c>
      <c r="U1430">
        <v>25467360</v>
      </c>
      <c r="V1430" t="s">
        <v>32</v>
      </c>
      <c r="W1430" t="s">
        <v>3121</v>
      </c>
      <c r="X1430" t="s">
        <v>17442</v>
      </c>
      <c r="Y1430" t="s">
        <v>848</v>
      </c>
    </row>
    <row r="1431" spans="1:25" x14ac:dyDescent="0.25">
      <c r="A1431" t="s">
        <v>5486</v>
      </c>
      <c r="B1431" t="s">
        <v>3907</v>
      </c>
      <c r="C1431" t="s">
        <v>215</v>
      </c>
      <c r="D1431" t="s">
        <v>3000</v>
      </c>
      <c r="E1431" t="s">
        <v>2</v>
      </c>
      <c r="F1431" t="s">
        <v>83</v>
      </c>
      <c r="G1431" t="s">
        <v>3</v>
      </c>
      <c r="H1431" t="s">
        <v>2</v>
      </c>
      <c r="I1431">
        <v>70201</v>
      </c>
      <c r="J1431" t="s">
        <v>12617</v>
      </c>
      <c r="K1431" t="s">
        <v>82</v>
      </c>
      <c r="L1431" t="s">
        <v>3001</v>
      </c>
      <c r="M1431" t="s">
        <v>3000</v>
      </c>
      <c r="N1431" t="s">
        <v>215</v>
      </c>
      <c r="O1431" t="s">
        <v>13535</v>
      </c>
      <c r="P1431">
        <v>27110196</v>
      </c>
      <c r="Q1431">
        <v>88109669</v>
      </c>
      <c r="R1431" t="s">
        <v>15644</v>
      </c>
      <c r="S1431">
        <v>27110196</v>
      </c>
      <c r="T1431" t="s">
        <v>12460</v>
      </c>
      <c r="U1431">
        <v>27111497</v>
      </c>
      <c r="V1431" t="s">
        <v>32</v>
      </c>
      <c r="W1431" t="s">
        <v>5485</v>
      </c>
      <c r="X1431" t="s">
        <v>17443</v>
      </c>
      <c r="Y1431" t="s">
        <v>215</v>
      </c>
    </row>
    <row r="1432" spans="1:25" x14ac:dyDescent="0.25">
      <c r="A1432" t="s">
        <v>5909</v>
      </c>
      <c r="B1432" t="s">
        <v>3910</v>
      </c>
      <c r="C1432" t="s">
        <v>4129</v>
      </c>
      <c r="D1432" t="s">
        <v>9030</v>
      </c>
      <c r="E1432" t="s">
        <v>2</v>
      </c>
      <c r="F1432" t="s">
        <v>35</v>
      </c>
      <c r="G1432" t="s">
        <v>17</v>
      </c>
      <c r="H1432" t="s">
        <v>8</v>
      </c>
      <c r="I1432">
        <v>21307</v>
      </c>
      <c r="J1432" t="s">
        <v>11549</v>
      </c>
      <c r="K1432" t="s">
        <v>79</v>
      </c>
      <c r="L1432" t="s">
        <v>10587</v>
      </c>
      <c r="M1432" t="s">
        <v>12998</v>
      </c>
      <c r="N1432" t="s">
        <v>143</v>
      </c>
      <c r="O1432" t="s">
        <v>13535</v>
      </c>
      <c r="P1432">
        <v>24708333</v>
      </c>
      <c r="Q1432" t="s">
        <v>15386</v>
      </c>
      <c r="R1432" t="s">
        <v>15645</v>
      </c>
      <c r="S1432">
        <v>86858600</v>
      </c>
      <c r="T1432" t="s">
        <v>14538</v>
      </c>
      <c r="U1432">
        <v>88134791</v>
      </c>
      <c r="V1432" t="s">
        <v>32</v>
      </c>
      <c r="W1432" t="s">
        <v>6937</v>
      </c>
      <c r="X1432" t="s">
        <v>17444</v>
      </c>
      <c r="Y1432" t="s">
        <v>4129</v>
      </c>
    </row>
    <row r="1433" spans="1:25" x14ac:dyDescent="0.25">
      <c r="A1433" t="s">
        <v>5974</v>
      </c>
      <c r="B1433" t="s">
        <v>3913</v>
      </c>
      <c r="C1433" t="s">
        <v>5975</v>
      </c>
      <c r="D1433" t="s">
        <v>3000</v>
      </c>
      <c r="E1433" t="s">
        <v>6</v>
      </c>
      <c r="F1433" t="s">
        <v>83</v>
      </c>
      <c r="G1433" t="s">
        <v>3</v>
      </c>
      <c r="H1433" t="s">
        <v>5</v>
      </c>
      <c r="I1433">
        <v>70204</v>
      </c>
      <c r="J1433" t="s">
        <v>12785</v>
      </c>
      <c r="K1433" t="s">
        <v>82</v>
      </c>
      <c r="L1433" t="s">
        <v>3001</v>
      </c>
      <c r="M1433" t="s">
        <v>3241</v>
      </c>
      <c r="N1433" t="s">
        <v>5975</v>
      </c>
      <c r="O1433" t="s">
        <v>13535</v>
      </c>
      <c r="P1433">
        <v>27634222</v>
      </c>
      <c r="Q1433">
        <v>27633911</v>
      </c>
      <c r="R1433" t="s">
        <v>14770</v>
      </c>
      <c r="S1433">
        <v>83203120</v>
      </c>
      <c r="T1433" t="s">
        <v>15504</v>
      </c>
      <c r="U1433">
        <v>83358057</v>
      </c>
      <c r="V1433" t="s">
        <v>32</v>
      </c>
      <c r="W1433" t="s">
        <v>6938</v>
      </c>
      <c r="X1433" t="s">
        <v>17445</v>
      </c>
      <c r="Y1433" t="s">
        <v>5975</v>
      </c>
    </row>
    <row r="1434" spans="1:25" x14ac:dyDescent="0.25">
      <c r="A1434" t="s">
        <v>9783</v>
      </c>
      <c r="B1434" t="s">
        <v>7164</v>
      </c>
      <c r="C1434" t="s">
        <v>9784</v>
      </c>
      <c r="D1434" t="s">
        <v>788</v>
      </c>
      <c r="E1434" t="s">
        <v>6</v>
      </c>
      <c r="F1434" t="s">
        <v>208</v>
      </c>
      <c r="G1434" t="s">
        <v>12</v>
      </c>
      <c r="H1434" t="s">
        <v>3</v>
      </c>
      <c r="I1434">
        <v>51002</v>
      </c>
      <c r="J1434" t="s">
        <v>11471</v>
      </c>
      <c r="K1434" t="s">
        <v>209</v>
      </c>
      <c r="L1434" t="s">
        <v>661</v>
      </c>
      <c r="M1434" t="s">
        <v>1418</v>
      </c>
      <c r="N1434" t="s">
        <v>9784</v>
      </c>
      <c r="O1434" t="s">
        <v>13535</v>
      </c>
      <c r="P1434">
        <v>25140120</v>
      </c>
      <c r="Q1434">
        <v>26777025</v>
      </c>
      <c r="R1434" t="s">
        <v>14771</v>
      </c>
      <c r="S1434">
        <v>85913330</v>
      </c>
      <c r="T1434" t="s">
        <v>14524</v>
      </c>
      <c r="U1434">
        <v>26777025</v>
      </c>
      <c r="V1434" t="s">
        <v>32</v>
      </c>
      <c r="W1434" t="s">
        <v>7448</v>
      </c>
      <c r="X1434" t="s">
        <v>17446</v>
      </c>
      <c r="Y1434" t="s">
        <v>9784</v>
      </c>
    </row>
    <row r="1435" spans="1:25" x14ac:dyDescent="0.25">
      <c r="A1435" t="s">
        <v>7636</v>
      </c>
      <c r="B1435" t="s">
        <v>7637</v>
      </c>
      <c r="C1435" t="s">
        <v>7638</v>
      </c>
      <c r="D1435" t="s">
        <v>197</v>
      </c>
      <c r="E1435" t="s">
        <v>15</v>
      </c>
      <c r="F1435" t="s">
        <v>35</v>
      </c>
      <c r="G1435" t="s">
        <v>12</v>
      </c>
      <c r="H1435" t="s">
        <v>16</v>
      </c>
      <c r="I1435">
        <v>21012</v>
      </c>
      <c r="J1435" t="s">
        <v>11530</v>
      </c>
      <c r="K1435" t="s">
        <v>79</v>
      </c>
      <c r="L1435" t="s">
        <v>197</v>
      </c>
      <c r="M1435" t="s">
        <v>292</v>
      </c>
      <c r="N1435" t="s">
        <v>10848</v>
      </c>
      <c r="O1435" t="s">
        <v>13535</v>
      </c>
      <c r="P1435">
        <v>24780607</v>
      </c>
      <c r="Q1435" t="s">
        <v>15386</v>
      </c>
      <c r="R1435" t="s">
        <v>10849</v>
      </c>
      <c r="S1435">
        <v>87052960</v>
      </c>
      <c r="T1435" t="s">
        <v>14662</v>
      </c>
      <c r="U1435">
        <v>24780158</v>
      </c>
      <c r="V1435" t="s">
        <v>32</v>
      </c>
      <c r="W1435" t="s">
        <v>2223</v>
      </c>
      <c r="X1435" t="s">
        <v>17447</v>
      </c>
      <c r="Y1435" t="s">
        <v>7638</v>
      </c>
    </row>
    <row r="1436" spans="1:25" x14ac:dyDescent="0.25">
      <c r="A1436" t="s">
        <v>5987</v>
      </c>
      <c r="B1436" t="s">
        <v>3924</v>
      </c>
      <c r="C1436" t="s">
        <v>14773</v>
      </c>
      <c r="D1436" t="s">
        <v>3000</v>
      </c>
      <c r="E1436" t="s">
        <v>6</v>
      </c>
      <c r="F1436" t="s">
        <v>83</v>
      </c>
      <c r="G1436" t="s">
        <v>3</v>
      </c>
      <c r="H1436" t="s">
        <v>5</v>
      </c>
      <c r="I1436">
        <v>70204</v>
      </c>
      <c r="J1436" t="s">
        <v>12785</v>
      </c>
      <c r="K1436" t="s">
        <v>82</v>
      </c>
      <c r="L1436" t="s">
        <v>3001</v>
      </c>
      <c r="M1436" t="s">
        <v>3241</v>
      </c>
      <c r="N1436" t="s">
        <v>10850</v>
      </c>
      <c r="O1436" t="s">
        <v>13535</v>
      </c>
      <c r="P1436">
        <v>27634438</v>
      </c>
      <c r="Q1436" t="s">
        <v>15386</v>
      </c>
      <c r="R1436" t="s">
        <v>14772</v>
      </c>
      <c r="S1436">
        <v>89983835</v>
      </c>
      <c r="T1436" t="s">
        <v>15504</v>
      </c>
      <c r="U1436">
        <v>27633911</v>
      </c>
      <c r="V1436" t="s">
        <v>32</v>
      </c>
      <c r="W1436" t="s">
        <v>6939</v>
      </c>
      <c r="X1436" t="s">
        <v>17448</v>
      </c>
      <c r="Y1436" t="s">
        <v>14773</v>
      </c>
    </row>
    <row r="1437" spans="1:25" x14ac:dyDescent="0.25">
      <c r="A1437" t="s">
        <v>4943</v>
      </c>
      <c r="B1437" t="s">
        <v>3926</v>
      </c>
      <c r="C1437" t="s">
        <v>3818</v>
      </c>
      <c r="D1437" t="s">
        <v>9019</v>
      </c>
      <c r="E1437" t="s">
        <v>8</v>
      </c>
      <c r="F1437" t="s">
        <v>124</v>
      </c>
      <c r="G1437" t="s">
        <v>6</v>
      </c>
      <c r="H1437" t="s">
        <v>3</v>
      </c>
      <c r="I1437">
        <v>60502</v>
      </c>
      <c r="J1437" t="s">
        <v>11453</v>
      </c>
      <c r="K1437" t="s">
        <v>125</v>
      </c>
      <c r="L1437" t="s">
        <v>12950</v>
      </c>
      <c r="M1437" t="s">
        <v>12953</v>
      </c>
      <c r="N1437" t="s">
        <v>3818</v>
      </c>
      <c r="O1437" t="s">
        <v>13535</v>
      </c>
      <c r="P1437">
        <v>22006045</v>
      </c>
      <c r="Q1437">
        <v>27866209</v>
      </c>
      <c r="R1437" t="s">
        <v>14774</v>
      </c>
      <c r="S1437">
        <v>88194879</v>
      </c>
      <c r="T1437" t="s">
        <v>14559</v>
      </c>
      <c r="U1437">
        <v>27866209</v>
      </c>
      <c r="V1437" t="s">
        <v>32</v>
      </c>
      <c r="W1437" t="s">
        <v>6940</v>
      </c>
      <c r="X1437" t="s">
        <v>17449</v>
      </c>
      <c r="Y1437" t="s">
        <v>3818</v>
      </c>
    </row>
    <row r="1438" spans="1:25" x14ac:dyDescent="0.25">
      <c r="A1438" t="s">
        <v>3608</v>
      </c>
      <c r="B1438" t="s">
        <v>3610</v>
      </c>
      <c r="C1438" t="s">
        <v>3609</v>
      </c>
      <c r="D1438" t="s">
        <v>184</v>
      </c>
      <c r="E1438" t="s">
        <v>4</v>
      </c>
      <c r="F1438" t="s">
        <v>183</v>
      </c>
      <c r="G1438" t="s">
        <v>5</v>
      </c>
      <c r="H1438" t="s">
        <v>6</v>
      </c>
      <c r="I1438">
        <v>40405</v>
      </c>
      <c r="J1438" t="s">
        <v>12812</v>
      </c>
      <c r="K1438" t="s">
        <v>184</v>
      </c>
      <c r="L1438" t="s">
        <v>3605</v>
      </c>
      <c r="M1438" t="s">
        <v>1431</v>
      </c>
      <c r="N1438" t="s">
        <v>3609</v>
      </c>
      <c r="O1438" t="s">
        <v>13535</v>
      </c>
      <c r="P1438">
        <v>24830314</v>
      </c>
      <c r="Q1438" t="s">
        <v>15386</v>
      </c>
      <c r="R1438" t="s">
        <v>15646</v>
      </c>
      <c r="S1438">
        <v>83386017</v>
      </c>
      <c r="T1438" t="s">
        <v>14511</v>
      </c>
      <c r="U1438">
        <v>22694051</v>
      </c>
      <c r="V1438" t="s">
        <v>32</v>
      </c>
      <c r="W1438" t="s">
        <v>1217</v>
      </c>
      <c r="X1438" t="s">
        <v>17450</v>
      </c>
      <c r="Y1438" t="s">
        <v>3609</v>
      </c>
    </row>
    <row r="1439" spans="1:25" x14ac:dyDescent="0.25">
      <c r="A1439" t="s">
        <v>91</v>
      </c>
      <c r="B1439" t="s">
        <v>92</v>
      </c>
      <c r="C1439" t="s">
        <v>6942</v>
      </c>
      <c r="D1439" t="s">
        <v>9004</v>
      </c>
      <c r="E1439" t="s">
        <v>5</v>
      </c>
      <c r="F1439" t="s">
        <v>32</v>
      </c>
      <c r="G1439" t="s">
        <v>86</v>
      </c>
      <c r="H1439" t="s">
        <v>4</v>
      </c>
      <c r="I1439">
        <v>11803</v>
      </c>
      <c r="J1439" t="s">
        <v>12728</v>
      </c>
      <c r="K1439" t="s">
        <v>33</v>
      </c>
      <c r="L1439" t="s">
        <v>10439</v>
      </c>
      <c r="M1439" t="s">
        <v>12843</v>
      </c>
      <c r="N1439" t="s">
        <v>10851</v>
      </c>
      <c r="O1439" t="s">
        <v>13535</v>
      </c>
      <c r="P1439">
        <v>22711617</v>
      </c>
      <c r="Q1439">
        <v>88407774</v>
      </c>
      <c r="R1439" t="s">
        <v>11076</v>
      </c>
      <c r="S1439">
        <v>88407774</v>
      </c>
      <c r="T1439" t="s">
        <v>14388</v>
      </c>
      <c r="U1439">
        <v>83097774</v>
      </c>
      <c r="V1439" t="s">
        <v>32</v>
      </c>
      <c r="W1439" t="s">
        <v>6941</v>
      </c>
      <c r="X1439" t="s">
        <v>17451</v>
      </c>
      <c r="Y1439" t="s">
        <v>6942</v>
      </c>
    </row>
    <row r="1440" spans="1:25" x14ac:dyDescent="0.25">
      <c r="A1440" t="s">
        <v>7639</v>
      </c>
      <c r="B1440" t="s">
        <v>7640</v>
      </c>
      <c r="C1440" t="s">
        <v>7641</v>
      </c>
      <c r="D1440" t="s">
        <v>78</v>
      </c>
      <c r="E1440" t="s">
        <v>4</v>
      </c>
      <c r="F1440" t="s">
        <v>35</v>
      </c>
      <c r="G1440" t="s">
        <v>3</v>
      </c>
      <c r="H1440" t="s">
        <v>11</v>
      </c>
      <c r="I1440">
        <v>20209</v>
      </c>
      <c r="J1440" t="s">
        <v>12757</v>
      </c>
      <c r="K1440" t="s">
        <v>79</v>
      </c>
      <c r="L1440" t="s">
        <v>80</v>
      </c>
      <c r="M1440" t="s">
        <v>12895</v>
      </c>
      <c r="N1440" t="s">
        <v>10589</v>
      </c>
      <c r="O1440" t="s">
        <v>13535</v>
      </c>
      <c r="P1440">
        <v>24470927</v>
      </c>
      <c r="Q1440">
        <v>24474500</v>
      </c>
      <c r="R1440" t="s">
        <v>9899</v>
      </c>
      <c r="S1440">
        <v>24470927</v>
      </c>
      <c r="T1440" t="s">
        <v>14462</v>
      </c>
      <c r="U1440">
        <v>24560275</v>
      </c>
      <c r="V1440" t="s">
        <v>32</v>
      </c>
      <c r="W1440" t="s">
        <v>7794</v>
      </c>
      <c r="X1440" t="s">
        <v>17452</v>
      </c>
      <c r="Y1440" t="s">
        <v>7641</v>
      </c>
    </row>
    <row r="1441" spans="1:25" x14ac:dyDescent="0.25">
      <c r="A1441" t="s">
        <v>917</v>
      </c>
      <c r="B1441" t="s">
        <v>919</v>
      </c>
      <c r="C1441" t="s">
        <v>918</v>
      </c>
      <c r="D1441" t="s">
        <v>311</v>
      </c>
      <c r="E1441" t="s">
        <v>6</v>
      </c>
      <c r="F1441" t="s">
        <v>32</v>
      </c>
      <c r="G1441" t="s">
        <v>8</v>
      </c>
      <c r="H1441" t="s">
        <v>2</v>
      </c>
      <c r="I1441">
        <v>10701</v>
      </c>
      <c r="J1441" t="s">
        <v>12652</v>
      </c>
      <c r="K1441" t="s">
        <v>33</v>
      </c>
      <c r="L1441" t="s">
        <v>12875</v>
      </c>
      <c r="M1441" t="s">
        <v>10513</v>
      </c>
      <c r="N1441" t="s">
        <v>918</v>
      </c>
      <c r="O1441" t="s">
        <v>13535</v>
      </c>
      <c r="P1441">
        <v>22494443</v>
      </c>
      <c r="Q1441" t="s">
        <v>15386</v>
      </c>
      <c r="R1441" t="s">
        <v>14421</v>
      </c>
      <c r="S1441">
        <v>88935337</v>
      </c>
      <c r="T1441" t="s">
        <v>14426</v>
      </c>
      <c r="U1441" t="s">
        <v>15413</v>
      </c>
      <c r="V1441" t="s">
        <v>32</v>
      </c>
      <c r="W1441" t="s">
        <v>512</v>
      </c>
      <c r="X1441" t="s">
        <v>17453</v>
      </c>
      <c r="Y1441" t="s">
        <v>918</v>
      </c>
    </row>
    <row r="1442" spans="1:25" x14ac:dyDescent="0.25">
      <c r="A1442" t="s">
        <v>3174</v>
      </c>
      <c r="B1442" t="s">
        <v>6289</v>
      </c>
      <c r="C1442" t="s">
        <v>3175</v>
      </c>
      <c r="D1442" t="s">
        <v>214</v>
      </c>
      <c r="E1442" t="s">
        <v>8</v>
      </c>
      <c r="F1442" t="s">
        <v>64</v>
      </c>
      <c r="G1442" t="s">
        <v>2</v>
      </c>
      <c r="H1442" t="s">
        <v>15</v>
      </c>
      <c r="I1442">
        <v>30111</v>
      </c>
      <c r="J1442" t="s">
        <v>11569</v>
      </c>
      <c r="K1442" t="s">
        <v>214</v>
      </c>
      <c r="L1442" t="s">
        <v>214</v>
      </c>
      <c r="M1442" t="s">
        <v>3162</v>
      </c>
      <c r="N1442" t="s">
        <v>3175</v>
      </c>
      <c r="O1442" t="s">
        <v>13535</v>
      </c>
      <c r="P1442">
        <v>22893940</v>
      </c>
      <c r="Q1442">
        <v>22893940</v>
      </c>
      <c r="R1442" t="s">
        <v>13058</v>
      </c>
      <c r="S1442">
        <v>22893940</v>
      </c>
      <c r="T1442" t="s">
        <v>14488</v>
      </c>
      <c r="U1442">
        <v>25519478</v>
      </c>
      <c r="V1442" t="s">
        <v>32</v>
      </c>
      <c r="W1442" t="s">
        <v>3173</v>
      </c>
      <c r="X1442" t="s">
        <v>17454</v>
      </c>
      <c r="Y1442" t="s">
        <v>3175</v>
      </c>
    </row>
    <row r="1443" spans="1:25" x14ac:dyDescent="0.25">
      <c r="A1443" t="s">
        <v>4051</v>
      </c>
      <c r="B1443" t="s">
        <v>3934</v>
      </c>
      <c r="C1443" t="s">
        <v>4052</v>
      </c>
      <c r="D1443" t="s">
        <v>4010</v>
      </c>
      <c r="E1443" t="s">
        <v>4</v>
      </c>
      <c r="F1443" t="s">
        <v>208</v>
      </c>
      <c r="G1443" t="s">
        <v>3</v>
      </c>
      <c r="H1443" t="s">
        <v>3</v>
      </c>
      <c r="I1443">
        <v>50202</v>
      </c>
      <c r="J1443" t="s">
        <v>12700</v>
      </c>
      <c r="K1443" t="s">
        <v>209</v>
      </c>
      <c r="L1443" t="s">
        <v>4010</v>
      </c>
      <c r="M1443" t="s">
        <v>12939</v>
      </c>
      <c r="N1443" t="s">
        <v>4052</v>
      </c>
      <c r="O1443" t="s">
        <v>13535</v>
      </c>
      <c r="P1443">
        <v>22006323</v>
      </c>
      <c r="Q1443">
        <v>88208566</v>
      </c>
      <c r="R1443" t="s">
        <v>15647</v>
      </c>
      <c r="S1443">
        <v>88208566</v>
      </c>
      <c r="T1443" t="s">
        <v>14529</v>
      </c>
      <c r="U1443" t="s">
        <v>15566</v>
      </c>
      <c r="V1443" t="s">
        <v>32</v>
      </c>
      <c r="W1443" t="s">
        <v>390</v>
      </c>
      <c r="X1443" t="s">
        <v>17455</v>
      </c>
      <c r="Y1443" t="s">
        <v>4052</v>
      </c>
    </row>
    <row r="1444" spans="1:25" x14ac:dyDescent="0.25">
      <c r="A1444" t="s">
        <v>3668</v>
      </c>
      <c r="B1444" t="s">
        <v>3669</v>
      </c>
      <c r="C1444" t="s">
        <v>51</v>
      </c>
      <c r="D1444" t="s">
        <v>184</v>
      </c>
      <c r="E1444" t="s">
        <v>4</v>
      </c>
      <c r="F1444" t="s">
        <v>183</v>
      </c>
      <c r="G1444" t="s">
        <v>3</v>
      </c>
      <c r="H1444" t="s">
        <v>7</v>
      </c>
      <c r="I1444">
        <v>40206</v>
      </c>
      <c r="J1444" t="s">
        <v>12816</v>
      </c>
      <c r="K1444" t="s">
        <v>184</v>
      </c>
      <c r="L1444" t="s">
        <v>10572</v>
      </c>
      <c r="M1444" t="s">
        <v>5711</v>
      </c>
      <c r="N1444" t="s">
        <v>51</v>
      </c>
      <c r="O1444" t="s">
        <v>13535</v>
      </c>
      <c r="P1444">
        <v>22661068</v>
      </c>
      <c r="Q1444">
        <v>22661068</v>
      </c>
      <c r="R1444" t="s">
        <v>11846</v>
      </c>
      <c r="S1444">
        <v>22661068</v>
      </c>
      <c r="T1444" t="s">
        <v>14511</v>
      </c>
      <c r="U1444">
        <v>22694051</v>
      </c>
      <c r="V1444" t="s">
        <v>32</v>
      </c>
      <c r="W1444" t="s">
        <v>3667</v>
      </c>
      <c r="X1444" t="s">
        <v>17456</v>
      </c>
      <c r="Y1444" t="s">
        <v>51</v>
      </c>
    </row>
    <row r="1445" spans="1:25" x14ac:dyDescent="0.25">
      <c r="A1445" t="s">
        <v>4842</v>
      </c>
      <c r="B1445" t="s">
        <v>3937</v>
      </c>
      <c r="C1445" t="s">
        <v>4843</v>
      </c>
      <c r="D1445" t="s">
        <v>9019</v>
      </c>
      <c r="E1445" t="s">
        <v>8</v>
      </c>
      <c r="F1445" t="s">
        <v>124</v>
      </c>
      <c r="G1445" t="s">
        <v>6</v>
      </c>
      <c r="H1445" t="s">
        <v>3</v>
      </c>
      <c r="I1445">
        <v>60502</v>
      </c>
      <c r="J1445" t="s">
        <v>11453</v>
      </c>
      <c r="K1445" t="s">
        <v>125</v>
      </c>
      <c r="L1445" t="s">
        <v>12950</v>
      </c>
      <c r="M1445" t="s">
        <v>12953</v>
      </c>
      <c r="N1445" t="s">
        <v>4843</v>
      </c>
      <c r="O1445" t="s">
        <v>13535</v>
      </c>
      <c r="P1445">
        <v>22000182</v>
      </c>
      <c r="Q1445">
        <v>85534281</v>
      </c>
      <c r="R1445" t="s">
        <v>8689</v>
      </c>
      <c r="S1445">
        <v>60338004</v>
      </c>
      <c r="T1445" t="s">
        <v>14559</v>
      </c>
      <c r="U1445">
        <v>27866209</v>
      </c>
      <c r="V1445" t="s">
        <v>32</v>
      </c>
      <c r="W1445" t="s">
        <v>4332</v>
      </c>
      <c r="X1445" t="s">
        <v>17457</v>
      </c>
      <c r="Y1445" t="s">
        <v>4843</v>
      </c>
    </row>
    <row r="1446" spans="1:25" x14ac:dyDescent="0.25">
      <c r="A1446" t="s">
        <v>5929</v>
      </c>
      <c r="B1446" t="s">
        <v>3940</v>
      </c>
      <c r="C1446" t="s">
        <v>5930</v>
      </c>
      <c r="D1446" t="s">
        <v>9030</v>
      </c>
      <c r="E1446" t="s">
        <v>2</v>
      </c>
      <c r="F1446" t="s">
        <v>35</v>
      </c>
      <c r="G1446" t="s">
        <v>17</v>
      </c>
      <c r="H1446" t="s">
        <v>2</v>
      </c>
      <c r="I1446">
        <v>21301</v>
      </c>
      <c r="J1446" t="s">
        <v>11541</v>
      </c>
      <c r="K1446" t="s">
        <v>79</v>
      </c>
      <c r="L1446" t="s">
        <v>10587</v>
      </c>
      <c r="M1446" t="s">
        <v>10587</v>
      </c>
      <c r="N1446" t="s">
        <v>69</v>
      </c>
      <c r="O1446" t="s">
        <v>13535</v>
      </c>
      <c r="P1446">
        <v>24701171</v>
      </c>
      <c r="Q1446">
        <v>24701171</v>
      </c>
      <c r="R1446" t="s">
        <v>10023</v>
      </c>
      <c r="S1446">
        <v>24701171</v>
      </c>
      <c r="T1446" t="s">
        <v>14538</v>
      </c>
      <c r="U1446">
        <v>24700533</v>
      </c>
      <c r="V1446" t="s">
        <v>32</v>
      </c>
      <c r="W1446" t="s">
        <v>6943</v>
      </c>
      <c r="X1446" t="s">
        <v>17458</v>
      </c>
      <c r="Y1446" t="s">
        <v>5930</v>
      </c>
    </row>
    <row r="1447" spans="1:25" x14ac:dyDescent="0.25">
      <c r="A1447" t="s">
        <v>4349</v>
      </c>
      <c r="B1447" t="s">
        <v>2670</v>
      </c>
      <c r="C1447" t="s">
        <v>441</v>
      </c>
      <c r="D1447" t="s">
        <v>9030</v>
      </c>
      <c r="E1447" t="s">
        <v>5</v>
      </c>
      <c r="F1447" t="s">
        <v>35</v>
      </c>
      <c r="G1447" t="s">
        <v>17</v>
      </c>
      <c r="H1447" t="s">
        <v>10</v>
      </c>
      <c r="I1447">
        <v>21308</v>
      </c>
      <c r="J1447" t="s">
        <v>11550</v>
      </c>
      <c r="K1447" t="s">
        <v>79</v>
      </c>
      <c r="L1447" t="s">
        <v>10587</v>
      </c>
      <c r="M1447" t="s">
        <v>10725</v>
      </c>
      <c r="N1447" t="s">
        <v>441</v>
      </c>
      <c r="O1447" t="s">
        <v>13535</v>
      </c>
      <c r="P1447">
        <v>72316819</v>
      </c>
      <c r="Q1447">
        <v>72895798</v>
      </c>
      <c r="R1447" t="s">
        <v>7744</v>
      </c>
      <c r="S1447">
        <v>72316819</v>
      </c>
      <c r="T1447" t="s">
        <v>14539</v>
      </c>
      <c r="U1447">
        <v>21006045</v>
      </c>
      <c r="V1447" t="s">
        <v>32</v>
      </c>
      <c r="W1447" t="s">
        <v>6944</v>
      </c>
      <c r="X1447" t="s">
        <v>17459</v>
      </c>
      <c r="Y1447" t="s">
        <v>441</v>
      </c>
    </row>
    <row r="1448" spans="1:25" x14ac:dyDescent="0.25">
      <c r="A1448" t="s">
        <v>4175</v>
      </c>
      <c r="B1448" t="s">
        <v>3945</v>
      </c>
      <c r="C1448" t="s">
        <v>4176</v>
      </c>
      <c r="D1448" t="s">
        <v>4010</v>
      </c>
      <c r="E1448" t="s">
        <v>8</v>
      </c>
      <c r="F1448" t="s">
        <v>208</v>
      </c>
      <c r="G1448" t="s">
        <v>11</v>
      </c>
      <c r="H1448" t="s">
        <v>5</v>
      </c>
      <c r="I1448">
        <v>50904</v>
      </c>
      <c r="J1448" t="s">
        <v>11571</v>
      </c>
      <c r="K1448" t="s">
        <v>209</v>
      </c>
      <c r="L1448" t="s">
        <v>4134</v>
      </c>
      <c r="M1448" t="s">
        <v>966</v>
      </c>
      <c r="N1448" t="s">
        <v>10852</v>
      </c>
      <c r="O1448" t="s">
        <v>13535</v>
      </c>
      <c r="P1448">
        <v>26508033</v>
      </c>
      <c r="Q1448" t="s">
        <v>15386</v>
      </c>
      <c r="R1448" t="s">
        <v>13891</v>
      </c>
      <c r="S1448">
        <v>89971650</v>
      </c>
      <c r="T1448" t="s">
        <v>14531</v>
      </c>
      <c r="U1448">
        <v>88495890</v>
      </c>
      <c r="V1448" t="s">
        <v>32</v>
      </c>
      <c r="W1448" t="s">
        <v>4174</v>
      </c>
      <c r="X1448" t="s">
        <v>17460</v>
      </c>
      <c r="Y1448" t="s">
        <v>4176</v>
      </c>
    </row>
    <row r="1449" spans="1:25" x14ac:dyDescent="0.25">
      <c r="A1449" t="s">
        <v>5817</v>
      </c>
      <c r="B1449" t="s">
        <v>2633</v>
      </c>
      <c r="C1449" t="s">
        <v>661</v>
      </c>
      <c r="D1449" t="s">
        <v>9030</v>
      </c>
      <c r="E1449" t="s">
        <v>2</v>
      </c>
      <c r="F1449" t="s">
        <v>35</v>
      </c>
      <c r="G1449" t="s">
        <v>17</v>
      </c>
      <c r="H1449" t="s">
        <v>6</v>
      </c>
      <c r="I1449">
        <v>21305</v>
      </c>
      <c r="J1449" t="s">
        <v>11547</v>
      </c>
      <c r="K1449" t="s">
        <v>79</v>
      </c>
      <c r="L1449" t="s">
        <v>10587</v>
      </c>
      <c r="M1449" t="s">
        <v>10769</v>
      </c>
      <c r="N1449" t="s">
        <v>661</v>
      </c>
      <c r="O1449" t="s">
        <v>13535</v>
      </c>
      <c r="P1449">
        <v>72968426</v>
      </c>
      <c r="Q1449">
        <v>86582101</v>
      </c>
      <c r="R1449" t="s">
        <v>12476</v>
      </c>
      <c r="S1449">
        <v>86582101</v>
      </c>
      <c r="T1449" t="s">
        <v>14538</v>
      </c>
      <c r="U1449">
        <v>24700533</v>
      </c>
      <c r="V1449" t="s">
        <v>32</v>
      </c>
      <c r="W1449" t="s">
        <v>6945</v>
      </c>
      <c r="X1449" t="s">
        <v>17461</v>
      </c>
      <c r="Y1449" t="s">
        <v>661</v>
      </c>
    </row>
    <row r="1450" spans="1:25" x14ac:dyDescent="0.25">
      <c r="A1450" t="s">
        <v>4216</v>
      </c>
      <c r="B1450" t="s">
        <v>2612</v>
      </c>
      <c r="C1450" t="s">
        <v>6416</v>
      </c>
      <c r="D1450" t="s">
        <v>4010</v>
      </c>
      <c r="E1450" t="s">
        <v>10</v>
      </c>
      <c r="F1450" t="s">
        <v>208</v>
      </c>
      <c r="G1450" t="s">
        <v>11</v>
      </c>
      <c r="H1450" t="s">
        <v>7</v>
      </c>
      <c r="I1450">
        <v>50906</v>
      </c>
      <c r="J1450" t="s">
        <v>11598</v>
      </c>
      <c r="K1450" t="s">
        <v>209</v>
      </c>
      <c r="L1450" t="s">
        <v>4134</v>
      </c>
      <c r="M1450" t="s">
        <v>12840</v>
      </c>
      <c r="N1450" t="s">
        <v>6416</v>
      </c>
      <c r="O1450" t="s">
        <v>13535</v>
      </c>
      <c r="P1450">
        <v>22006150</v>
      </c>
      <c r="Q1450" t="s">
        <v>15386</v>
      </c>
      <c r="R1450" t="s">
        <v>13892</v>
      </c>
      <c r="S1450">
        <v>22006150</v>
      </c>
      <c r="T1450" t="s">
        <v>14385</v>
      </c>
      <c r="U1450">
        <v>26577302</v>
      </c>
      <c r="V1450" t="s">
        <v>32</v>
      </c>
      <c r="W1450" t="s">
        <v>4215</v>
      </c>
      <c r="X1450" t="s">
        <v>17462</v>
      </c>
      <c r="Y1450" t="s">
        <v>6416</v>
      </c>
    </row>
    <row r="1451" spans="1:25" x14ac:dyDescent="0.25">
      <c r="A1451" t="s">
        <v>4379</v>
      </c>
      <c r="B1451" t="s">
        <v>3949</v>
      </c>
      <c r="C1451" t="s">
        <v>1418</v>
      </c>
      <c r="D1451" t="s">
        <v>9030</v>
      </c>
      <c r="E1451" t="s">
        <v>2</v>
      </c>
      <c r="F1451" t="s">
        <v>35</v>
      </c>
      <c r="G1451" t="s">
        <v>17</v>
      </c>
      <c r="H1451" t="s">
        <v>2</v>
      </c>
      <c r="I1451">
        <v>21301</v>
      </c>
      <c r="J1451" t="s">
        <v>11541</v>
      </c>
      <c r="K1451" t="s">
        <v>79</v>
      </c>
      <c r="L1451" t="s">
        <v>10587</v>
      </c>
      <c r="M1451" t="s">
        <v>10587</v>
      </c>
      <c r="N1451" t="s">
        <v>1418</v>
      </c>
      <c r="O1451" t="s">
        <v>13535</v>
      </c>
      <c r="P1451">
        <v>86123229</v>
      </c>
      <c r="Q1451" t="s">
        <v>15386</v>
      </c>
      <c r="R1451" t="s">
        <v>7745</v>
      </c>
      <c r="S1451">
        <v>86123229</v>
      </c>
      <c r="T1451" t="s">
        <v>14538</v>
      </c>
      <c r="U1451">
        <v>24700533</v>
      </c>
      <c r="V1451" t="s">
        <v>32</v>
      </c>
      <c r="W1451" t="s">
        <v>6568</v>
      </c>
      <c r="X1451" t="s">
        <v>17463</v>
      </c>
      <c r="Y1451" t="s">
        <v>1418</v>
      </c>
    </row>
    <row r="1452" spans="1:25" x14ac:dyDescent="0.25">
      <c r="A1452" t="s">
        <v>4194</v>
      </c>
      <c r="B1452" t="s">
        <v>2675</v>
      </c>
      <c r="C1452" t="s">
        <v>69</v>
      </c>
      <c r="D1452" t="s">
        <v>4010</v>
      </c>
      <c r="E1452" t="s">
        <v>10</v>
      </c>
      <c r="F1452" t="s">
        <v>208</v>
      </c>
      <c r="G1452" t="s">
        <v>11</v>
      </c>
      <c r="H1452" t="s">
        <v>6</v>
      </c>
      <c r="I1452">
        <v>50905</v>
      </c>
      <c r="J1452" t="s">
        <v>11590</v>
      </c>
      <c r="K1452" t="s">
        <v>209</v>
      </c>
      <c r="L1452" t="s">
        <v>4134</v>
      </c>
      <c r="M1452" t="s">
        <v>2571</v>
      </c>
      <c r="N1452" t="s">
        <v>69</v>
      </c>
      <c r="O1452" t="s">
        <v>13535</v>
      </c>
      <c r="P1452">
        <v>22009122</v>
      </c>
      <c r="Q1452" t="s">
        <v>15386</v>
      </c>
      <c r="R1452" t="s">
        <v>13893</v>
      </c>
      <c r="S1452">
        <v>86131215</v>
      </c>
      <c r="T1452" t="s">
        <v>14385</v>
      </c>
      <c r="U1452">
        <v>26577302</v>
      </c>
      <c r="V1452" t="s">
        <v>32</v>
      </c>
      <c r="W1452" t="s">
        <v>6946</v>
      </c>
      <c r="X1452" t="s">
        <v>17464</v>
      </c>
      <c r="Y1452" t="s">
        <v>69</v>
      </c>
    </row>
    <row r="1453" spans="1:25" x14ac:dyDescent="0.25">
      <c r="A1453" t="s">
        <v>5969</v>
      </c>
      <c r="B1453" t="s">
        <v>6290</v>
      </c>
      <c r="C1453" t="s">
        <v>5970</v>
      </c>
      <c r="D1453" t="s">
        <v>9003</v>
      </c>
      <c r="E1453" t="s">
        <v>5</v>
      </c>
      <c r="F1453" t="s">
        <v>32</v>
      </c>
      <c r="G1453" t="s">
        <v>11</v>
      </c>
      <c r="H1453" t="s">
        <v>4</v>
      </c>
      <c r="I1453">
        <v>10903</v>
      </c>
      <c r="J1453" t="s">
        <v>12676</v>
      </c>
      <c r="K1453" t="s">
        <v>33</v>
      </c>
      <c r="L1453" t="s">
        <v>296</v>
      </c>
      <c r="M1453" t="s">
        <v>10463</v>
      </c>
      <c r="N1453" t="s">
        <v>4658</v>
      </c>
      <c r="O1453" t="s">
        <v>13535</v>
      </c>
      <c r="P1453">
        <v>22030875</v>
      </c>
      <c r="Q1453">
        <v>22030875</v>
      </c>
      <c r="R1453" t="s">
        <v>13894</v>
      </c>
      <c r="S1453">
        <v>22030875</v>
      </c>
      <c r="T1453" t="s">
        <v>14409</v>
      </c>
      <c r="U1453" t="s">
        <v>15648</v>
      </c>
      <c r="V1453" t="s">
        <v>32</v>
      </c>
      <c r="W1453" t="s">
        <v>6947</v>
      </c>
      <c r="X1453" t="s">
        <v>17465</v>
      </c>
      <c r="Y1453" t="s">
        <v>5970</v>
      </c>
    </row>
    <row r="1454" spans="1:25" x14ac:dyDescent="0.25">
      <c r="A1454" t="s">
        <v>3852</v>
      </c>
      <c r="B1454" t="s">
        <v>485</v>
      </c>
      <c r="C1454" t="s">
        <v>3853</v>
      </c>
      <c r="D1454" t="s">
        <v>9030</v>
      </c>
      <c r="E1454" t="s">
        <v>3</v>
      </c>
      <c r="F1454" t="s">
        <v>35</v>
      </c>
      <c r="G1454" t="s">
        <v>17</v>
      </c>
      <c r="H1454" t="s">
        <v>3</v>
      </c>
      <c r="I1454">
        <v>21302</v>
      </c>
      <c r="J1454" t="s">
        <v>11542</v>
      </c>
      <c r="K1454" t="s">
        <v>79</v>
      </c>
      <c r="L1454" t="s">
        <v>10587</v>
      </c>
      <c r="M1454" t="s">
        <v>10749</v>
      </c>
      <c r="N1454" t="s">
        <v>3853</v>
      </c>
      <c r="O1454" t="s">
        <v>13535</v>
      </c>
      <c r="P1454">
        <v>84644048</v>
      </c>
      <c r="Q1454" t="s">
        <v>15386</v>
      </c>
      <c r="R1454" t="s">
        <v>14775</v>
      </c>
      <c r="S1454">
        <v>84644048</v>
      </c>
      <c r="T1454" t="s">
        <v>14703</v>
      </c>
      <c r="U1454">
        <v>87657026</v>
      </c>
      <c r="V1454" t="s">
        <v>32</v>
      </c>
      <c r="W1454" t="s">
        <v>6948</v>
      </c>
      <c r="X1454" t="s">
        <v>17466</v>
      </c>
      <c r="Y1454" t="s">
        <v>3853</v>
      </c>
    </row>
    <row r="1455" spans="1:25" x14ac:dyDescent="0.25">
      <c r="A1455" t="s">
        <v>587</v>
      </c>
      <c r="B1455" t="s">
        <v>487</v>
      </c>
      <c r="C1455" t="s">
        <v>196</v>
      </c>
      <c r="D1455" t="s">
        <v>41</v>
      </c>
      <c r="E1455" t="s">
        <v>7</v>
      </c>
      <c r="F1455" t="s">
        <v>32</v>
      </c>
      <c r="G1455" t="s">
        <v>15</v>
      </c>
      <c r="H1455" t="s">
        <v>3</v>
      </c>
      <c r="I1455">
        <v>11102</v>
      </c>
      <c r="J1455" t="s">
        <v>12689</v>
      </c>
      <c r="K1455" t="s">
        <v>33</v>
      </c>
      <c r="L1455" t="s">
        <v>12868</v>
      </c>
      <c r="M1455" t="s">
        <v>143</v>
      </c>
      <c r="N1455" t="s">
        <v>196</v>
      </c>
      <c r="O1455" t="s">
        <v>13535</v>
      </c>
      <c r="P1455">
        <v>22922361</v>
      </c>
      <c r="Q1455" t="s">
        <v>15386</v>
      </c>
      <c r="R1455" t="s">
        <v>13895</v>
      </c>
      <c r="S1455">
        <v>22922361</v>
      </c>
      <c r="T1455" t="s">
        <v>14420</v>
      </c>
      <c r="U1455">
        <v>22942049</v>
      </c>
      <c r="V1455" t="s">
        <v>32</v>
      </c>
      <c r="W1455" t="s">
        <v>6949</v>
      </c>
      <c r="X1455" t="s">
        <v>17467</v>
      </c>
      <c r="Y1455" t="s">
        <v>196</v>
      </c>
    </row>
    <row r="1456" spans="1:25" x14ac:dyDescent="0.25">
      <c r="A1456" t="s">
        <v>4380</v>
      </c>
      <c r="B1456" t="s">
        <v>719</v>
      </c>
      <c r="C1456" t="s">
        <v>4381</v>
      </c>
      <c r="D1456" t="s">
        <v>9030</v>
      </c>
      <c r="E1456" t="s">
        <v>8</v>
      </c>
      <c r="F1456" t="s">
        <v>35</v>
      </c>
      <c r="G1456" t="s">
        <v>17</v>
      </c>
      <c r="H1456" t="s">
        <v>4</v>
      </c>
      <c r="I1456">
        <v>21303</v>
      </c>
      <c r="J1456" t="s">
        <v>14349</v>
      </c>
      <c r="K1456" t="s">
        <v>79</v>
      </c>
      <c r="L1456" t="s">
        <v>10587</v>
      </c>
      <c r="M1456" t="s">
        <v>13810</v>
      </c>
      <c r="N1456" t="s">
        <v>4381</v>
      </c>
      <c r="O1456" t="s">
        <v>13535</v>
      </c>
      <c r="P1456">
        <v>87087454</v>
      </c>
      <c r="Q1456">
        <v>87087454</v>
      </c>
      <c r="R1456" t="s">
        <v>4382</v>
      </c>
      <c r="S1456">
        <v>87087454</v>
      </c>
      <c r="T1456" t="s">
        <v>14647</v>
      </c>
      <c r="U1456">
        <v>86332081</v>
      </c>
      <c r="V1456" t="s">
        <v>32</v>
      </c>
      <c r="W1456" t="s">
        <v>6569</v>
      </c>
      <c r="X1456" t="s">
        <v>17468</v>
      </c>
      <c r="Y1456" t="s">
        <v>4381</v>
      </c>
    </row>
    <row r="1457" spans="1:25" x14ac:dyDescent="0.25">
      <c r="A1457" t="s">
        <v>4402</v>
      </c>
      <c r="B1457" t="s">
        <v>698</v>
      </c>
      <c r="C1457" t="s">
        <v>80</v>
      </c>
      <c r="D1457" t="s">
        <v>9030</v>
      </c>
      <c r="E1457" t="s">
        <v>4</v>
      </c>
      <c r="F1457" t="s">
        <v>35</v>
      </c>
      <c r="G1457" t="s">
        <v>17</v>
      </c>
      <c r="H1457" t="s">
        <v>4</v>
      </c>
      <c r="I1457">
        <v>21303</v>
      </c>
      <c r="J1457" t="s">
        <v>14349</v>
      </c>
      <c r="K1457" t="s">
        <v>79</v>
      </c>
      <c r="L1457" t="s">
        <v>10587</v>
      </c>
      <c r="M1457" t="s">
        <v>13810</v>
      </c>
      <c r="N1457" t="s">
        <v>80</v>
      </c>
      <c r="O1457" t="s">
        <v>13535</v>
      </c>
      <c r="P1457">
        <v>44056279</v>
      </c>
      <c r="Q1457" t="s">
        <v>15386</v>
      </c>
      <c r="R1457" t="s">
        <v>12479</v>
      </c>
      <c r="S1457">
        <v>84817733</v>
      </c>
      <c r="T1457" t="s">
        <v>14644</v>
      </c>
      <c r="U1457">
        <v>83237385</v>
      </c>
      <c r="V1457" t="s">
        <v>32</v>
      </c>
      <c r="W1457" t="s">
        <v>6950</v>
      </c>
      <c r="X1457" t="s">
        <v>17469</v>
      </c>
      <c r="Y1457" t="s">
        <v>80</v>
      </c>
    </row>
    <row r="1458" spans="1:25" x14ac:dyDescent="0.25">
      <c r="A1458" t="s">
        <v>4386</v>
      </c>
      <c r="B1458" t="s">
        <v>3958</v>
      </c>
      <c r="C1458" t="s">
        <v>1094</v>
      </c>
      <c r="D1458" t="s">
        <v>9030</v>
      </c>
      <c r="E1458" t="s">
        <v>8</v>
      </c>
      <c r="F1458" t="s">
        <v>35</v>
      </c>
      <c r="G1458" t="s">
        <v>17</v>
      </c>
      <c r="H1458" t="s">
        <v>4</v>
      </c>
      <c r="I1458">
        <v>21303</v>
      </c>
      <c r="J1458" t="s">
        <v>14349</v>
      </c>
      <c r="K1458" t="s">
        <v>79</v>
      </c>
      <c r="L1458" t="s">
        <v>10587</v>
      </c>
      <c r="M1458" t="s">
        <v>13810</v>
      </c>
      <c r="N1458" t="s">
        <v>1094</v>
      </c>
      <c r="O1458" t="s">
        <v>13535</v>
      </c>
      <c r="P1458">
        <v>72962554</v>
      </c>
      <c r="Q1458">
        <v>24702822</v>
      </c>
      <c r="R1458" t="s">
        <v>15649</v>
      </c>
      <c r="S1458">
        <v>85098822</v>
      </c>
      <c r="T1458" t="s">
        <v>14647</v>
      </c>
      <c r="U1458">
        <v>24700067</v>
      </c>
      <c r="V1458" t="s">
        <v>32</v>
      </c>
      <c r="W1458" t="s">
        <v>817</v>
      </c>
      <c r="X1458" t="s">
        <v>17470</v>
      </c>
      <c r="Y1458" t="s">
        <v>1094</v>
      </c>
    </row>
    <row r="1459" spans="1:25" x14ac:dyDescent="0.25">
      <c r="A1459" t="s">
        <v>2964</v>
      </c>
      <c r="B1459" t="s">
        <v>2966</v>
      </c>
      <c r="C1459" t="s">
        <v>2965</v>
      </c>
      <c r="D1459" t="s">
        <v>9030</v>
      </c>
      <c r="E1459" t="s">
        <v>7</v>
      </c>
      <c r="F1459" t="s">
        <v>35</v>
      </c>
      <c r="G1459" t="s">
        <v>179</v>
      </c>
      <c r="H1459" t="s">
        <v>5</v>
      </c>
      <c r="I1459">
        <v>21504</v>
      </c>
      <c r="J1459" t="s">
        <v>11560</v>
      </c>
      <c r="K1459" t="s">
        <v>79</v>
      </c>
      <c r="L1459" t="s">
        <v>180</v>
      </c>
      <c r="M1459" t="s">
        <v>13002</v>
      </c>
      <c r="N1459" t="s">
        <v>2965</v>
      </c>
      <c r="O1459" t="s">
        <v>13535</v>
      </c>
      <c r="P1459">
        <v>41051089</v>
      </c>
      <c r="Q1459">
        <v>88312841</v>
      </c>
      <c r="R1459" t="s">
        <v>13059</v>
      </c>
      <c r="S1459">
        <v>88312841</v>
      </c>
      <c r="T1459" t="s">
        <v>15548</v>
      </c>
      <c r="U1459">
        <v>24021628</v>
      </c>
      <c r="V1459" t="s">
        <v>32</v>
      </c>
      <c r="W1459" t="s">
        <v>6951</v>
      </c>
      <c r="X1459" t="s">
        <v>17471</v>
      </c>
      <c r="Y1459" t="s">
        <v>2965</v>
      </c>
    </row>
    <row r="1460" spans="1:25" x14ac:dyDescent="0.25">
      <c r="A1460" t="s">
        <v>3720</v>
      </c>
      <c r="B1460" t="s">
        <v>3721</v>
      </c>
      <c r="C1460" t="s">
        <v>186</v>
      </c>
      <c r="D1460" t="s">
        <v>182</v>
      </c>
      <c r="E1460" t="s">
        <v>2</v>
      </c>
      <c r="F1460" t="s">
        <v>183</v>
      </c>
      <c r="G1460" t="s">
        <v>12</v>
      </c>
      <c r="H1460" t="s">
        <v>3</v>
      </c>
      <c r="I1460">
        <v>41002</v>
      </c>
      <c r="J1460" t="s">
        <v>12745</v>
      </c>
      <c r="K1460" t="s">
        <v>184</v>
      </c>
      <c r="L1460" t="s">
        <v>182</v>
      </c>
      <c r="M1460" t="s">
        <v>1775</v>
      </c>
      <c r="N1460" t="s">
        <v>186</v>
      </c>
      <c r="O1460" t="s">
        <v>13535</v>
      </c>
      <c r="P1460">
        <v>27610402</v>
      </c>
      <c r="Q1460">
        <v>27610402</v>
      </c>
      <c r="R1460" t="s">
        <v>13896</v>
      </c>
      <c r="S1460">
        <v>27610402</v>
      </c>
      <c r="T1460" t="s">
        <v>14471</v>
      </c>
      <c r="U1460">
        <v>27611126</v>
      </c>
      <c r="V1460" t="s">
        <v>32</v>
      </c>
      <c r="W1460" t="s">
        <v>2541</v>
      </c>
      <c r="X1460" t="s">
        <v>17472</v>
      </c>
      <c r="Y1460" t="s">
        <v>186</v>
      </c>
    </row>
    <row r="1461" spans="1:25" x14ac:dyDescent="0.25">
      <c r="A1461" t="s">
        <v>2967</v>
      </c>
      <c r="B1461" t="s">
        <v>2968</v>
      </c>
      <c r="C1461" t="s">
        <v>13061</v>
      </c>
      <c r="D1461" t="s">
        <v>9030</v>
      </c>
      <c r="E1461" t="s">
        <v>7</v>
      </c>
      <c r="F1461" t="s">
        <v>35</v>
      </c>
      <c r="G1461" t="s">
        <v>179</v>
      </c>
      <c r="H1461" t="s">
        <v>5</v>
      </c>
      <c r="I1461">
        <v>21504</v>
      </c>
      <c r="J1461" t="s">
        <v>11560</v>
      </c>
      <c r="K1461" t="s">
        <v>79</v>
      </c>
      <c r="L1461" t="s">
        <v>180</v>
      </c>
      <c r="M1461" t="s">
        <v>13002</v>
      </c>
      <c r="N1461" t="s">
        <v>10854</v>
      </c>
      <c r="O1461" t="s">
        <v>13535</v>
      </c>
      <c r="P1461">
        <v>24021397</v>
      </c>
      <c r="Q1461">
        <v>24021397</v>
      </c>
      <c r="R1461" t="s">
        <v>10019</v>
      </c>
      <c r="S1461">
        <v>83122236</v>
      </c>
      <c r="T1461" t="s">
        <v>15548</v>
      </c>
      <c r="U1461">
        <v>24021628</v>
      </c>
      <c r="V1461" t="s">
        <v>32</v>
      </c>
      <c r="W1461" t="s">
        <v>6524</v>
      </c>
      <c r="X1461" t="s">
        <v>17473</v>
      </c>
      <c r="Y1461" t="s">
        <v>13061</v>
      </c>
    </row>
    <row r="1462" spans="1:25" x14ac:dyDescent="0.25">
      <c r="A1462" t="s">
        <v>3011</v>
      </c>
      <c r="B1462" t="s">
        <v>3013</v>
      </c>
      <c r="C1462" t="s">
        <v>3012</v>
      </c>
      <c r="D1462" t="s">
        <v>9030</v>
      </c>
      <c r="E1462" t="s">
        <v>7</v>
      </c>
      <c r="F1462" t="s">
        <v>35</v>
      </c>
      <c r="G1462" t="s">
        <v>179</v>
      </c>
      <c r="H1462" t="s">
        <v>5</v>
      </c>
      <c r="I1462">
        <v>21504</v>
      </c>
      <c r="J1462" t="s">
        <v>11560</v>
      </c>
      <c r="K1462" t="s">
        <v>79</v>
      </c>
      <c r="L1462" t="s">
        <v>180</v>
      </c>
      <c r="M1462" t="s">
        <v>13002</v>
      </c>
      <c r="N1462" t="s">
        <v>412</v>
      </c>
      <c r="O1462" t="s">
        <v>13535</v>
      </c>
      <c r="P1462" t="s">
        <v>15386</v>
      </c>
      <c r="Q1462" t="s">
        <v>15386</v>
      </c>
      <c r="R1462" t="s">
        <v>15650</v>
      </c>
      <c r="S1462">
        <v>88390356</v>
      </c>
      <c r="T1462" t="s">
        <v>15548</v>
      </c>
      <c r="U1462">
        <v>24021628</v>
      </c>
      <c r="V1462" t="s">
        <v>32</v>
      </c>
      <c r="W1462" t="s">
        <v>658</v>
      </c>
      <c r="X1462" t="s">
        <v>17474</v>
      </c>
      <c r="Y1462" t="s">
        <v>3012</v>
      </c>
    </row>
    <row r="1463" spans="1:25" x14ac:dyDescent="0.25">
      <c r="A1463" t="s">
        <v>5717</v>
      </c>
      <c r="B1463" t="s">
        <v>3968</v>
      </c>
      <c r="C1463" t="s">
        <v>7812</v>
      </c>
      <c r="D1463" t="s">
        <v>9030</v>
      </c>
      <c r="E1463" t="s">
        <v>7</v>
      </c>
      <c r="F1463" t="s">
        <v>35</v>
      </c>
      <c r="G1463" t="s">
        <v>179</v>
      </c>
      <c r="H1463" t="s">
        <v>2</v>
      </c>
      <c r="I1463">
        <v>21501</v>
      </c>
      <c r="J1463" t="s">
        <v>11557</v>
      </c>
      <c r="K1463" t="s">
        <v>79</v>
      </c>
      <c r="L1463" t="s">
        <v>180</v>
      </c>
      <c r="M1463" t="s">
        <v>143</v>
      </c>
      <c r="N1463" t="s">
        <v>51</v>
      </c>
      <c r="O1463" t="s">
        <v>13535</v>
      </c>
      <c r="P1463">
        <v>41051199</v>
      </c>
      <c r="Q1463" t="s">
        <v>15386</v>
      </c>
      <c r="R1463" t="s">
        <v>14776</v>
      </c>
      <c r="S1463">
        <v>88375053</v>
      </c>
      <c r="T1463" t="s">
        <v>15548</v>
      </c>
      <c r="U1463">
        <v>24021628</v>
      </c>
      <c r="V1463" t="s">
        <v>32</v>
      </c>
      <c r="W1463" t="s">
        <v>6952</v>
      </c>
      <c r="X1463" t="s">
        <v>17475</v>
      </c>
      <c r="Y1463" t="s">
        <v>7812</v>
      </c>
    </row>
    <row r="1464" spans="1:25" x14ac:dyDescent="0.25">
      <c r="A1464" t="s">
        <v>4831</v>
      </c>
      <c r="B1464" t="s">
        <v>3971</v>
      </c>
      <c r="C1464" t="s">
        <v>1089</v>
      </c>
      <c r="D1464" t="s">
        <v>9019</v>
      </c>
      <c r="E1464" t="s">
        <v>11</v>
      </c>
      <c r="F1464" t="s">
        <v>124</v>
      </c>
      <c r="G1464" t="s">
        <v>6</v>
      </c>
      <c r="H1464" t="s">
        <v>6</v>
      </c>
      <c r="I1464">
        <v>60505</v>
      </c>
      <c r="J1464" t="s">
        <v>11587</v>
      </c>
      <c r="K1464" t="s">
        <v>125</v>
      </c>
      <c r="L1464" t="s">
        <v>12950</v>
      </c>
      <c r="M1464" t="s">
        <v>10706</v>
      </c>
      <c r="N1464" t="s">
        <v>1089</v>
      </c>
      <c r="O1464" t="s">
        <v>13535</v>
      </c>
      <c r="P1464">
        <v>85163158</v>
      </c>
      <c r="Q1464" t="s">
        <v>15386</v>
      </c>
      <c r="R1464" t="s">
        <v>9281</v>
      </c>
      <c r="S1464">
        <v>85163158</v>
      </c>
      <c r="T1464" t="s">
        <v>14568</v>
      </c>
      <c r="U1464">
        <v>89839411</v>
      </c>
      <c r="V1464" t="s">
        <v>32</v>
      </c>
      <c r="W1464" t="s">
        <v>6595</v>
      </c>
      <c r="X1464" t="s">
        <v>17476</v>
      </c>
      <c r="Y1464" t="s">
        <v>1089</v>
      </c>
    </row>
    <row r="1465" spans="1:25" x14ac:dyDescent="0.25">
      <c r="A1465" t="s">
        <v>4838</v>
      </c>
      <c r="B1465" t="s">
        <v>3832</v>
      </c>
      <c r="C1465" t="s">
        <v>1862</v>
      </c>
      <c r="D1465" t="s">
        <v>9019</v>
      </c>
      <c r="E1465" t="s">
        <v>8</v>
      </c>
      <c r="F1465" t="s">
        <v>124</v>
      </c>
      <c r="G1465" t="s">
        <v>6</v>
      </c>
      <c r="H1465" t="s">
        <v>3</v>
      </c>
      <c r="I1465">
        <v>60502</v>
      </c>
      <c r="J1465" t="s">
        <v>11453</v>
      </c>
      <c r="K1465" t="s">
        <v>125</v>
      </c>
      <c r="L1465" t="s">
        <v>12950</v>
      </c>
      <c r="M1465" t="s">
        <v>12953</v>
      </c>
      <c r="N1465" t="s">
        <v>1862</v>
      </c>
      <c r="O1465" t="s">
        <v>13535</v>
      </c>
      <c r="P1465">
        <v>27869107</v>
      </c>
      <c r="Q1465" t="s">
        <v>15386</v>
      </c>
      <c r="R1465" t="s">
        <v>12416</v>
      </c>
      <c r="S1465">
        <v>61565383</v>
      </c>
      <c r="T1465" t="s">
        <v>14559</v>
      </c>
      <c r="U1465">
        <v>27866209</v>
      </c>
      <c r="V1465" t="s">
        <v>32</v>
      </c>
      <c r="W1465" t="s">
        <v>4837</v>
      </c>
      <c r="X1465" t="s">
        <v>17477</v>
      </c>
      <c r="Y1465" t="s">
        <v>1862</v>
      </c>
    </row>
    <row r="1466" spans="1:25" x14ac:dyDescent="0.25">
      <c r="A1466" t="s">
        <v>4922</v>
      </c>
      <c r="B1466" t="s">
        <v>3836</v>
      </c>
      <c r="C1466" t="s">
        <v>9072</v>
      </c>
      <c r="D1466" t="s">
        <v>123</v>
      </c>
      <c r="E1466" t="s">
        <v>3</v>
      </c>
      <c r="F1466" t="s">
        <v>124</v>
      </c>
      <c r="G1466" t="s">
        <v>8</v>
      </c>
      <c r="H1466" t="s">
        <v>5</v>
      </c>
      <c r="I1466">
        <v>60704</v>
      </c>
      <c r="J1466" t="s">
        <v>12798</v>
      </c>
      <c r="K1466" t="s">
        <v>125</v>
      </c>
      <c r="L1466" t="s">
        <v>11123</v>
      </c>
      <c r="M1466" t="s">
        <v>11690</v>
      </c>
      <c r="N1466" t="s">
        <v>10855</v>
      </c>
      <c r="O1466" t="s">
        <v>13535</v>
      </c>
      <c r="P1466">
        <v>22001793</v>
      </c>
      <c r="Q1466" t="s">
        <v>15386</v>
      </c>
      <c r="R1466" t="s">
        <v>9303</v>
      </c>
      <c r="S1466">
        <v>89717452</v>
      </c>
      <c r="T1466" t="s">
        <v>14762</v>
      </c>
      <c r="U1466">
        <v>27766129</v>
      </c>
      <c r="V1466" t="s">
        <v>32</v>
      </c>
      <c r="W1466" t="s">
        <v>6603</v>
      </c>
      <c r="X1466" t="s">
        <v>17478</v>
      </c>
      <c r="Y1466" t="s">
        <v>9072</v>
      </c>
    </row>
    <row r="1467" spans="1:25" x14ac:dyDescent="0.25">
      <c r="A1467" t="s">
        <v>7642</v>
      </c>
      <c r="B1467" t="s">
        <v>7003</v>
      </c>
      <c r="C1467" t="s">
        <v>7643</v>
      </c>
      <c r="D1467" t="s">
        <v>78</v>
      </c>
      <c r="E1467" t="s">
        <v>8</v>
      </c>
      <c r="F1467" t="s">
        <v>35</v>
      </c>
      <c r="G1467" t="s">
        <v>15</v>
      </c>
      <c r="H1467" t="s">
        <v>5</v>
      </c>
      <c r="I1467">
        <v>21104</v>
      </c>
      <c r="J1467" t="s">
        <v>11535</v>
      </c>
      <c r="K1467" t="s">
        <v>79</v>
      </c>
      <c r="L1467" t="s">
        <v>10532</v>
      </c>
      <c r="M1467" t="s">
        <v>542</v>
      </c>
      <c r="N1467" t="s">
        <v>10856</v>
      </c>
      <c r="O1467" t="s">
        <v>13535</v>
      </c>
      <c r="P1467">
        <v>83139989</v>
      </c>
      <c r="Q1467" t="s">
        <v>15386</v>
      </c>
      <c r="R1467" t="s">
        <v>13897</v>
      </c>
      <c r="S1467">
        <v>83139989</v>
      </c>
      <c r="T1467" t="s">
        <v>14470</v>
      </c>
      <c r="U1467">
        <v>24633545</v>
      </c>
      <c r="V1467" t="s">
        <v>32</v>
      </c>
      <c r="W1467" t="s">
        <v>2424</v>
      </c>
      <c r="X1467" t="s">
        <v>17479</v>
      </c>
      <c r="Y1467" t="s">
        <v>7643</v>
      </c>
    </row>
    <row r="1468" spans="1:25" x14ac:dyDescent="0.25">
      <c r="A1468" t="s">
        <v>4903</v>
      </c>
      <c r="B1468" s="233" t="s">
        <v>3834</v>
      </c>
      <c r="C1468" t="s">
        <v>10857</v>
      </c>
      <c r="D1468" t="s">
        <v>123</v>
      </c>
      <c r="E1468" t="s">
        <v>3</v>
      </c>
      <c r="F1468" t="s">
        <v>124</v>
      </c>
      <c r="G1468" t="s">
        <v>8</v>
      </c>
      <c r="H1468" t="s">
        <v>5</v>
      </c>
      <c r="I1468">
        <v>60704</v>
      </c>
      <c r="J1468" t="s">
        <v>12798</v>
      </c>
      <c r="K1468" t="s">
        <v>125</v>
      </c>
      <c r="L1468" t="s">
        <v>11123</v>
      </c>
      <c r="M1468" t="s">
        <v>11690</v>
      </c>
      <c r="N1468" t="s">
        <v>10857</v>
      </c>
      <c r="O1468" t="s">
        <v>13535</v>
      </c>
      <c r="P1468">
        <v>27768246</v>
      </c>
      <c r="Q1468">
        <v>27768246</v>
      </c>
      <c r="R1468" t="s">
        <v>13952</v>
      </c>
      <c r="S1468">
        <v>83324088</v>
      </c>
      <c r="T1468" t="s">
        <v>14762</v>
      </c>
      <c r="U1468">
        <v>86418400</v>
      </c>
      <c r="V1468" t="s">
        <v>32</v>
      </c>
      <c r="W1468" t="s">
        <v>4902</v>
      </c>
      <c r="X1468" t="s">
        <v>17480</v>
      </c>
      <c r="Y1468" t="s">
        <v>10857</v>
      </c>
    </row>
    <row r="1469" spans="1:25" x14ac:dyDescent="0.25">
      <c r="A1469" t="s">
        <v>4973</v>
      </c>
      <c r="B1469" t="s">
        <v>3984</v>
      </c>
      <c r="C1469" t="s">
        <v>6954</v>
      </c>
      <c r="D1469" t="s">
        <v>123</v>
      </c>
      <c r="E1469" t="s">
        <v>16</v>
      </c>
      <c r="F1469" t="s">
        <v>124</v>
      </c>
      <c r="G1469" t="s">
        <v>10</v>
      </c>
      <c r="H1469" t="s">
        <v>7</v>
      </c>
      <c r="I1469">
        <v>60806</v>
      </c>
      <c r="J1469" t="s">
        <v>14371</v>
      </c>
      <c r="K1469" t="s">
        <v>125</v>
      </c>
      <c r="L1469" t="s">
        <v>12955</v>
      </c>
      <c r="M1469" t="s">
        <v>13024</v>
      </c>
      <c r="N1469" t="s">
        <v>10858</v>
      </c>
      <c r="O1469" t="s">
        <v>13535</v>
      </c>
      <c r="P1469">
        <v>22001166</v>
      </c>
      <c r="Q1469" t="s">
        <v>15386</v>
      </c>
      <c r="R1469" t="s">
        <v>9264</v>
      </c>
      <c r="S1469">
        <v>22001166</v>
      </c>
      <c r="T1469" t="s">
        <v>14686</v>
      </c>
      <c r="U1469">
        <v>27848079</v>
      </c>
      <c r="V1469" t="s">
        <v>32</v>
      </c>
      <c r="W1469" t="s">
        <v>6953</v>
      </c>
      <c r="X1469" t="s">
        <v>17481</v>
      </c>
      <c r="Y1469" t="s">
        <v>6954</v>
      </c>
    </row>
    <row r="1470" spans="1:25" x14ac:dyDescent="0.25">
      <c r="A1470" t="s">
        <v>5693</v>
      </c>
      <c r="B1470" t="s">
        <v>3987</v>
      </c>
      <c r="C1470" t="s">
        <v>5694</v>
      </c>
      <c r="D1470" t="s">
        <v>123</v>
      </c>
      <c r="E1470" t="s">
        <v>16</v>
      </c>
      <c r="F1470" t="s">
        <v>124</v>
      </c>
      <c r="G1470" t="s">
        <v>10</v>
      </c>
      <c r="H1470" t="s">
        <v>7</v>
      </c>
      <c r="I1470">
        <v>60806</v>
      </c>
      <c r="J1470" t="s">
        <v>14371</v>
      </c>
      <c r="K1470" t="s">
        <v>125</v>
      </c>
      <c r="L1470" t="s">
        <v>12955</v>
      </c>
      <c r="M1470" t="s">
        <v>13024</v>
      </c>
      <c r="N1470" t="s">
        <v>5694</v>
      </c>
      <c r="O1470" t="s">
        <v>13535</v>
      </c>
      <c r="P1470">
        <v>22001169</v>
      </c>
      <c r="Q1470">
        <v>27848079</v>
      </c>
      <c r="R1470" t="s">
        <v>15651</v>
      </c>
      <c r="S1470">
        <v>87831502</v>
      </c>
      <c r="T1470" t="s">
        <v>14686</v>
      </c>
      <c r="U1470">
        <v>27848079</v>
      </c>
      <c r="V1470" t="s">
        <v>32</v>
      </c>
      <c r="W1470" t="s">
        <v>6955</v>
      </c>
      <c r="X1470" t="s">
        <v>17482</v>
      </c>
      <c r="Y1470" t="s">
        <v>5694</v>
      </c>
    </row>
    <row r="1471" spans="1:25" x14ac:dyDescent="0.25">
      <c r="A1471" t="s">
        <v>5028</v>
      </c>
      <c r="B1471" t="s">
        <v>3990</v>
      </c>
      <c r="C1471" t="s">
        <v>496</v>
      </c>
      <c r="D1471" t="s">
        <v>123</v>
      </c>
      <c r="E1471" t="s">
        <v>7</v>
      </c>
      <c r="F1471" t="s">
        <v>124</v>
      </c>
      <c r="G1471" t="s">
        <v>10</v>
      </c>
      <c r="H1471" t="s">
        <v>3</v>
      </c>
      <c r="I1471">
        <v>60802</v>
      </c>
      <c r="J1471" t="s">
        <v>11462</v>
      </c>
      <c r="K1471" t="s">
        <v>125</v>
      </c>
      <c r="L1471" t="s">
        <v>12955</v>
      </c>
      <c r="M1471" t="s">
        <v>10230</v>
      </c>
      <c r="N1471" t="s">
        <v>496</v>
      </c>
      <c r="O1471" t="s">
        <v>13535</v>
      </c>
      <c r="P1471">
        <v>22001290</v>
      </c>
      <c r="Q1471" t="s">
        <v>15386</v>
      </c>
      <c r="R1471" t="s">
        <v>15652</v>
      </c>
      <c r="S1471">
        <v>22001290</v>
      </c>
      <c r="T1471" t="s">
        <v>14565</v>
      </c>
      <c r="U1471">
        <v>27840230</v>
      </c>
      <c r="V1471" t="s">
        <v>32</v>
      </c>
      <c r="W1471" t="s">
        <v>6956</v>
      </c>
      <c r="X1471" t="s">
        <v>17483</v>
      </c>
      <c r="Y1471" t="s">
        <v>496</v>
      </c>
    </row>
    <row r="1472" spans="1:25" x14ac:dyDescent="0.25">
      <c r="A1472" t="s">
        <v>5042</v>
      </c>
      <c r="B1472" t="s">
        <v>3916</v>
      </c>
      <c r="C1472" t="s">
        <v>2183</v>
      </c>
      <c r="D1472" t="s">
        <v>123</v>
      </c>
      <c r="E1472" t="s">
        <v>8</v>
      </c>
      <c r="F1472" t="s">
        <v>124</v>
      </c>
      <c r="G1472" t="s">
        <v>10</v>
      </c>
      <c r="H1472" t="s">
        <v>4</v>
      </c>
      <c r="I1472">
        <v>60803</v>
      </c>
      <c r="J1472" t="s">
        <v>14370</v>
      </c>
      <c r="K1472" t="s">
        <v>125</v>
      </c>
      <c r="L1472" t="s">
        <v>12955</v>
      </c>
      <c r="M1472" t="s">
        <v>12956</v>
      </c>
      <c r="N1472" t="s">
        <v>2183</v>
      </c>
      <c r="O1472" t="s">
        <v>13535</v>
      </c>
      <c r="P1472">
        <v>22005350</v>
      </c>
      <c r="Q1472" t="s">
        <v>15386</v>
      </c>
      <c r="R1472" t="s">
        <v>9283</v>
      </c>
      <c r="S1472">
        <v>22005350</v>
      </c>
      <c r="T1472" t="s">
        <v>14566</v>
      </c>
      <c r="U1472">
        <v>27340120</v>
      </c>
      <c r="V1472" t="s">
        <v>32</v>
      </c>
      <c r="W1472" t="s">
        <v>6957</v>
      </c>
      <c r="X1472" t="s">
        <v>17484</v>
      </c>
      <c r="Y1472" t="s">
        <v>2183</v>
      </c>
    </row>
    <row r="1473" spans="1:25" x14ac:dyDescent="0.25">
      <c r="A1473" t="s">
        <v>5043</v>
      </c>
      <c r="B1473" t="s">
        <v>3992</v>
      </c>
      <c r="C1473" t="s">
        <v>5044</v>
      </c>
      <c r="D1473" t="s">
        <v>123</v>
      </c>
      <c r="E1473" t="s">
        <v>8</v>
      </c>
      <c r="F1473" t="s">
        <v>124</v>
      </c>
      <c r="G1473" t="s">
        <v>10</v>
      </c>
      <c r="H1473" t="s">
        <v>4</v>
      </c>
      <c r="I1473">
        <v>60803</v>
      </c>
      <c r="J1473" t="s">
        <v>14370</v>
      </c>
      <c r="K1473" t="s">
        <v>125</v>
      </c>
      <c r="L1473" t="s">
        <v>12955</v>
      </c>
      <c r="M1473" t="s">
        <v>12956</v>
      </c>
      <c r="N1473" t="s">
        <v>5044</v>
      </c>
      <c r="O1473" t="s">
        <v>13535</v>
      </c>
      <c r="P1473">
        <v>22005179</v>
      </c>
      <c r="Q1473">
        <v>88374876</v>
      </c>
      <c r="R1473" t="s">
        <v>15653</v>
      </c>
      <c r="S1473">
        <v>88374876</v>
      </c>
      <c r="T1473" t="s">
        <v>14615</v>
      </c>
      <c r="U1473">
        <v>27340120</v>
      </c>
      <c r="V1473" t="s">
        <v>32</v>
      </c>
      <c r="W1473" t="s">
        <v>1750</v>
      </c>
      <c r="X1473" t="s">
        <v>17485</v>
      </c>
      <c r="Y1473" t="s">
        <v>5044</v>
      </c>
    </row>
    <row r="1474" spans="1:25" x14ac:dyDescent="0.25">
      <c r="A1474" t="s">
        <v>5821</v>
      </c>
      <c r="B1474" t="s">
        <v>3993</v>
      </c>
      <c r="C1474" t="s">
        <v>10195</v>
      </c>
      <c r="D1474" t="s">
        <v>123</v>
      </c>
      <c r="E1474" t="s">
        <v>17</v>
      </c>
      <c r="F1474" t="s">
        <v>124</v>
      </c>
      <c r="G1474" t="s">
        <v>10</v>
      </c>
      <c r="H1474" t="s">
        <v>5</v>
      </c>
      <c r="I1474">
        <v>60804</v>
      </c>
      <c r="J1474" t="s">
        <v>11570</v>
      </c>
      <c r="K1474" t="s">
        <v>125</v>
      </c>
      <c r="L1474" t="s">
        <v>12955</v>
      </c>
      <c r="M1474" t="s">
        <v>11100</v>
      </c>
      <c r="N1474" t="s">
        <v>10859</v>
      </c>
      <c r="O1474" t="s">
        <v>13535</v>
      </c>
      <c r="P1474">
        <v>27847020</v>
      </c>
      <c r="Q1474" t="s">
        <v>15386</v>
      </c>
      <c r="R1474" t="s">
        <v>9312</v>
      </c>
      <c r="S1474">
        <v>89468203</v>
      </c>
      <c r="T1474" t="s">
        <v>9313</v>
      </c>
      <c r="U1474">
        <v>87794171</v>
      </c>
      <c r="V1474" t="s">
        <v>32</v>
      </c>
      <c r="W1474" t="s">
        <v>6958</v>
      </c>
      <c r="X1474" t="s">
        <v>17486</v>
      </c>
      <c r="Y1474" t="s">
        <v>10195</v>
      </c>
    </row>
    <row r="1475" spans="1:25" x14ac:dyDescent="0.25">
      <c r="A1475" t="s">
        <v>5756</v>
      </c>
      <c r="B1475" t="s">
        <v>1497</v>
      </c>
      <c r="C1475" t="s">
        <v>87</v>
      </c>
      <c r="D1475" t="s">
        <v>123</v>
      </c>
      <c r="E1475" t="s">
        <v>10</v>
      </c>
      <c r="F1475" t="s">
        <v>124</v>
      </c>
      <c r="G1475" t="s">
        <v>10</v>
      </c>
      <c r="H1475" t="s">
        <v>2</v>
      </c>
      <c r="I1475">
        <v>60801</v>
      </c>
      <c r="J1475" t="s">
        <v>11429</v>
      </c>
      <c r="K1475" t="s">
        <v>125</v>
      </c>
      <c r="L1475" t="s">
        <v>12955</v>
      </c>
      <c r="M1475" t="s">
        <v>2844</v>
      </c>
      <c r="N1475" t="s">
        <v>2500</v>
      </c>
      <c r="O1475" t="s">
        <v>13535</v>
      </c>
      <c r="P1475">
        <v>27734518</v>
      </c>
      <c r="Q1475">
        <v>27734518</v>
      </c>
      <c r="R1475" t="s">
        <v>14779</v>
      </c>
      <c r="S1475">
        <v>27734518</v>
      </c>
      <c r="T1475" t="s">
        <v>6590</v>
      </c>
      <c r="U1475">
        <v>27735242</v>
      </c>
      <c r="V1475" t="s">
        <v>32</v>
      </c>
      <c r="W1475" t="s">
        <v>6959</v>
      </c>
      <c r="X1475" t="s">
        <v>17487</v>
      </c>
      <c r="Y1475" t="s">
        <v>87</v>
      </c>
    </row>
    <row r="1476" spans="1:25" x14ac:dyDescent="0.25">
      <c r="A1476" t="s">
        <v>13625</v>
      </c>
      <c r="B1476" t="s">
        <v>7099</v>
      </c>
      <c r="C1476" t="s">
        <v>13688</v>
      </c>
      <c r="D1476" t="s">
        <v>123</v>
      </c>
      <c r="E1476" t="s">
        <v>10</v>
      </c>
      <c r="F1476" t="s">
        <v>124</v>
      </c>
      <c r="G1476" t="s">
        <v>10</v>
      </c>
      <c r="H1476" t="s">
        <v>5</v>
      </c>
      <c r="I1476">
        <v>60804</v>
      </c>
      <c r="J1476" t="s">
        <v>11570</v>
      </c>
      <c r="K1476" t="s">
        <v>125</v>
      </c>
      <c r="L1476" t="s">
        <v>12955</v>
      </c>
      <c r="M1476" t="s">
        <v>11100</v>
      </c>
      <c r="N1476" t="s">
        <v>13688</v>
      </c>
      <c r="O1476" t="s">
        <v>13535</v>
      </c>
      <c r="P1476">
        <v>27735242</v>
      </c>
      <c r="Q1476">
        <v>27735242</v>
      </c>
      <c r="R1476" t="s">
        <v>14778</v>
      </c>
      <c r="S1476">
        <v>87229723</v>
      </c>
      <c r="T1476" t="s">
        <v>6590</v>
      </c>
      <c r="U1476">
        <v>27735242</v>
      </c>
      <c r="V1476" t="s">
        <v>32</v>
      </c>
      <c r="W1476" t="s">
        <v>5088</v>
      </c>
      <c r="X1476" t="s">
        <v>17488</v>
      </c>
      <c r="Y1476" t="s">
        <v>13688</v>
      </c>
    </row>
    <row r="1477" spans="1:25" x14ac:dyDescent="0.25">
      <c r="A1477" t="s">
        <v>5077</v>
      </c>
      <c r="B1477" t="s">
        <v>1506</v>
      </c>
      <c r="C1477" t="s">
        <v>1923</v>
      </c>
      <c r="D1477" t="s">
        <v>123</v>
      </c>
      <c r="E1477" t="s">
        <v>10</v>
      </c>
      <c r="F1477" t="s">
        <v>124</v>
      </c>
      <c r="G1477" t="s">
        <v>10</v>
      </c>
      <c r="H1477" t="s">
        <v>5</v>
      </c>
      <c r="I1477">
        <v>60804</v>
      </c>
      <c r="J1477" t="s">
        <v>11570</v>
      </c>
      <c r="K1477" t="s">
        <v>125</v>
      </c>
      <c r="L1477" t="s">
        <v>12955</v>
      </c>
      <c r="M1477" t="s">
        <v>11100</v>
      </c>
      <c r="N1477" t="s">
        <v>1923</v>
      </c>
      <c r="O1477" t="s">
        <v>13535</v>
      </c>
      <c r="P1477">
        <v>27735085</v>
      </c>
      <c r="Q1477">
        <v>27735242</v>
      </c>
      <c r="R1477" t="s">
        <v>9265</v>
      </c>
      <c r="S1477">
        <v>89816285</v>
      </c>
      <c r="T1477" t="s">
        <v>6590</v>
      </c>
      <c r="U1477">
        <v>27735085</v>
      </c>
      <c r="V1477" t="s">
        <v>32</v>
      </c>
      <c r="W1477" t="s">
        <v>6960</v>
      </c>
      <c r="X1477" t="s">
        <v>17489</v>
      </c>
      <c r="Y1477" t="s">
        <v>1923</v>
      </c>
    </row>
    <row r="1478" spans="1:25" x14ac:dyDescent="0.25">
      <c r="A1478" t="s">
        <v>8005</v>
      </c>
      <c r="B1478" t="s">
        <v>7178</v>
      </c>
      <c r="C1478" t="s">
        <v>8006</v>
      </c>
      <c r="D1478" t="s">
        <v>9030</v>
      </c>
      <c r="E1478" t="s">
        <v>7</v>
      </c>
      <c r="F1478" t="s">
        <v>35</v>
      </c>
      <c r="G1478" t="s">
        <v>179</v>
      </c>
      <c r="H1478" t="s">
        <v>5</v>
      </c>
      <c r="I1478">
        <v>21504</v>
      </c>
      <c r="J1478" t="s">
        <v>11560</v>
      </c>
      <c r="K1478" t="s">
        <v>79</v>
      </c>
      <c r="L1478" t="s">
        <v>180</v>
      </c>
      <c r="M1478" t="s">
        <v>13002</v>
      </c>
      <c r="N1478" t="s">
        <v>215</v>
      </c>
      <c r="O1478" t="s">
        <v>13535</v>
      </c>
      <c r="P1478">
        <v>41051110</v>
      </c>
      <c r="Q1478" t="s">
        <v>15386</v>
      </c>
      <c r="R1478" t="s">
        <v>13898</v>
      </c>
      <c r="S1478">
        <v>89427715</v>
      </c>
      <c r="T1478" t="s">
        <v>15548</v>
      </c>
      <c r="U1478">
        <v>24021628</v>
      </c>
      <c r="V1478" t="s">
        <v>32</v>
      </c>
      <c r="W1478" t="s">
        <v>8007</v>
      </c>
      <c r="X1478" t="s">
        <v>17490</v>
      </c>
      <c r="Y1478" t="s">
        <v>8006</v>
      </c>
    </row>
    <row r="1479" spans="1:25" x14ac:dyDescent="0.25">
      <c r="A1479" t="s">
        <v>3889</v>
      </c>
      <c r="B1479" t="s">
        <v>3892</v>
      </c>
      <c r="C1479" t="s">
        <v>3890</v>
      </c>
      <c r="D1479" t="s">
        <v>9030</v>
      </c>
      <c r="E1479" t="s">
        <v>8</v>
      </c>
      <c r="F1479" t="s">
        <v>35</v>
      </c>
      <c r="G1479" t="s">
        <v>17</v>
      </c>
      <c r="H1479" t="s">
        <v>7</v>
      </c>
      <c r="I1479">
        <v>21306</v>
      </c>
      <c r="J1479" t="s">
        <v>12789</v>
      </c>
      <c r="K1479" t="s">
        <v>79</v>
      </c>
      <c r="L1479" t="s">
        <v>10587</v>
      </c>
      <c r="M1479" t="s">
        <v>3867</v>
      </c>
      <c r="N1479" t="s">
        <v>3890</v>
      </c>
      <c r="O1479" t="s">
        <v>13535</v>
      </c>
      <c r="P1479">
        <v>22005412</v>
      </c>
      <c r="Q1479" t="s">
        <v>15386</v>
      </c>
      <c r="R1479" t="s">
        <v>3891</v>
      </c>
      <c r="S1479">
        <v>89955884</v>
      </c>
      <c r="T1479" t="s">
        <v>14647</v>
      </c>
      <c r="U1479">
        <v>86332081</v>
      </c>
      <c r="V1479" t="s">
        <v>32</v>
      </c>
      <c r="W1479" t="s">
        <v>3888</v>
      </c>
      <c r="X1479" t="s">
        <v>17491</v>
      </c>
      <c r="Y1479" t="s">
        <v>3890</v>
      </c>
    </row>
    <row r="1480" spans="1:25" x14ac:dyDescent="0.25">
      <c r="A1480" t="s">
        <v>3932</v>
      </c>
      <c r="B1480" t="s">
        <v>3933</v>
      </c>
      <c r="C1480" t="s">
        <v>1683</v>
      </c>
      <c r="D1480" t="s">
        <v>9030</v>
      </c>
      <c r="E1480" t="s">
        <v>8</v>
      </c>
      <c r="F1480" t="s">
        <v>35</v>
      </c>
      <c r="G1480" t="s">
        <v>17</v>
      </c>
      <c r="H1480" t="s">
        <v>7</v>
      </c>
      <c r="I1480">
        <v>21306</v>
      </c>
      <c r="J1480" t="s">
        <v>12789</v>
      </c>
      <c r="K1480" t="s">
        <v>79</v>
      </c>
      <c r="L1480" t="s">
        <v>10587</v>
      </c>
      <c r="M1480" t="s">
        <v>3867</v>
      </c>
      <c r="N1480" t="s">
        <v>1683</v>
      </c>
      <c r="O1480" t="s">
        <v>13535</v>
      </c>
      <c r="P1480">
        <v>44056356</v>
      </c>
      <c r="Q1480">
        <v>89211733</v>
      </c>
      <c r="R1480" t="s">
        <v>10853</v>
      </c>
      <c r="S1480">
        <v>89211733</v>
      </c>
      <c r="T1480" t="s">
        <v>14647</v>
      </c>
      <c r="U1480">
        <v>86332081</v>
      </c>
      <c r="V1480" t="s">
        <v>32</v>
      </c>
      <c r="W1480" t="s">
        <v>6961</v>
      </c>
      <c r="X1480" t="s">
        <v>17492</v>
      </c>
      <c r="Y1480" t="s">
        <v>1683</v>
      </c>
    </row>
    <row r="1481" spans="1:25" x14ac:dyDescent="0.25">
      <c r="A1481" t="s">
        <v>3920</v>
      </c>
      <c r="B1481" t="s">
        <v>3923</v>
      </c>
      <c r="C1481" t="s">
        <v>3921</v>
      </c>
      <c r="D1481" t="s">
        <v>9030</v>
      </c>
      <c r="E1481" t="s">
        <v>8</v>
      </c>
      <c r="F1481" t="s">
        <v>35</v>
      </c>
      <c r="G1481" t="s">
        <v>17</v>
      </c>
      <c r="H1481" t="s">
        <v>7</v>
      </c>
      <c r="I1481">
        <v>21306</v>
      </c>
      <c r="J1481" t="s">
        <v>12789</v>
      </c>
      <c r="K1481" t="s">
        <v>79</v>
      </c>
      <c r="L1481" t="s">
        <v>10587</v>
      </c>
      <c r="M1481" t="s">
        <v>3867</v>
      </c>
      <c r="N1481" t="s">
        <v>3921</v>
      </c>
      <c r="O1481" t="s">
        <v>13535</v>
      </c>
      <c r="P1481">
        <v>44056367</v>
      </c>
      <c r="Q1481">
        <v>24700002</v>
      </c>
      <c r="R1481" t="s">
        <v>3922</v>
      </c>
      <c r="S1481">
        <v>86137003</v>
      </c>
      <c r="T1481" t="s">
        <v>14647</v>
      </c>
      <c r="U1481">
        <v>86332081</v>
      </c>
      <c r="V1481" t="s">
        <v>32</v>
      </c>
      <c r="W1481" t="s">
        <v>6962</v>
      </c>
      <c r="X1481" t="s">
        <v>17493</v>
      </c>
      <c r="Y1481" t="s">
        <v>3921</v>
      </c>
    </row>
    <row r="1482" spans="1:25" x14ac:dyDescent="0.25">
      <c r="A1482" t="s">
        <v>3860</v>
      </c>
      <c r="B1482" t="s">
        <v>6291</v>
      </c>
      <c r="C1482" t="s">
        <v>3861</v>
      </c>
      <c r="D1482" t="s">
        <v>788</v>
      </c>
      <c r="E1482" t="s">
        <v>2</v>
      </c>
      <c r="F1482" t="s">
        <v>208</v>
      </c>
      <c r="G1482" t="s">
        <v>12</v>
      </c>
      <c r="H1482" t="s">
        <v>2</v>
      </c>
      <c r="I1482">
        <v>51001</v>
      </c>
      <c r="J1482" t="s">
        <v>11435</v>
      </c>
      <c r="K1482" t="s">
        <v>209</v>
      </c>
      <c r="L1482" t="s">
        <v>661</v>
      </c>
      <c r="M1482" t="s">
        <v>661</v>
      </c>
      <c r="N1482" t="s">
        <v>3861</v>
      </c>
      <c r="O1482" t="s">
        <v>13535</v>
      </c>
      <c r="P1482">
        <v>86410571</v>
      </c>
      <c r="Q1482" t="s">
        <v>15386</v>
      </c>
      <c r="R1482" t="s">
        <v>13899</v>
      </c>
      <c r="S1482">
        <v>86410571</v>
      </c>
      <c r="T1482" t="s">
        <v>15472</v>
      </c>
      <c r="U1482">
        <v>26799174</v>
      </c>
      <c r="V1482" t="s">
        <v>32</v>
      </c>
      <c r="W1482" t="s">
        <v>6963</v>
      </c>
      <c r="X1482" t="s">
        <v>17494</v>
      </c>
      <c r="Y1482" t="s">
        <v>3861</v>
      </c>
    </row>
    <row r="1483" spans="1:25" x14ac:dyDescent="0.25">
      <c r="A1483" t="s">
        <v>10196</v>
      </c>
      <c r="B1483" t="s">
        <v>3864</v>
      </c>
      <c r="C1483" t="s">
        <v>3200</v>
      </c>
      <c r="D1483" t="s">
        <v>788</v>
      </c>
      <c r="E1483" t="s">
        <v>2</v>
      </c>
      <c r="F1483" t="s">
        <v>208</v>
      </c>
      <c r="G1483" t="s">
        <v>12</v>
      </c>
      <c r="H1483" t="s">
        <v>2</v>
      </c>
      <c r="I1483">
        <v>51001</v>
      </c>
      <c r="J1483" t="s">
        <v>11435</v>
      </c>
      <c r="K1483" t="s">
        <v>209</v>
      </c>
      <c r="L1483" t="s">
        <v>661</v>
      </c>
      <c r="M1483" t="s">
        <v>661</v>
      </c>
      <c r="N1483" t="s">
        <v>3200</v>
      </c>
      <c r="O1483" t="s">
        <v>13535</v>
      </c>
      <c r="P1483" t="s">
        <v>15386</v>
      </c>
      <c r="Q1483" t="s">
        <v>15386</v>
      </c>
      <c r="R1483" t="s">
        <v>10860</v>
      </c>
      <c r="S1483">
        <v>26771107</v>
      </c>
      <c r="T1483" t="s">
        <v>15472</v>
      </c>
      <c r="U1483">
        <v>26799174</v>
      </c>
      <c r="V1483" t="s">
        <v>32</v>
      </c>
      <c r="W1483" t="s">
        <v>3863</v>
      </c>
      <c r="X1483" t="s">
        <v>17495</v>
      </c>
      <c r="Y1483" t="s">
        <v>3200</v>
      </c>
    </row>
    <row r="1484" spans="1:25" x14ac:dyDescent="0.25">
      <c r="A1484" t="s">
        <v>3881</v>
      </c>
      <c r="B1484" t="s">
        <v>3882</v>
      </c>
      <c r="C1484" t="s">
        <v>1928</v>
      </c>
      <c r="D1484" t="s">
        <v>788</v>
      </c>
      <c r="E1484" t="s">
        <v>2</v>
      </c>
      <c r="F1484" t="s">
        <v>208</v>
      </c>
      <c r="G1484" t="s">
        <v>12</v>
      </c>
      <c r="H1484" t="s">
        <v>4</v>
      </c>
      <c r="I1484">
        <v>51003</v>
      </c>
      <c r="J1484" t="s">
        <v>11522</v>
      </c>
      <c r="K1484" t="s">
        <v>209</v>
      </c>
      <c r="L1484" t="s">
        <v>661</v>
      </c>
      <c r="M1484" t="s">
        <v>1928</v>
      </c>
      <c r="N1484" t="s">
        <v>1928</v>
      </c>
      <c r="O1484" t="s">
        <v>13535</v>
      </c>
      <c r="P1484">
        <v>26797733</v>
      </c>
      <c r="Q1484" t="s">
        <v>15386</v>
      </c>
      <c r="R1484" t="s">
        <v>12364</v>
      </c>
      <c r="S1484">
        <v>87057177</v>
      </c>
      <c r="T1484" t="s">
        <v>15472</v>
      </c>
      <c r="U1484">
        <v>26799174</v>
      </c>
      <c r="V1484" t="s">
        <v>32</v>
      </c>
      <c r="W1484" t="s">
        <v>6964</v>
      </c>
      <c r="X1484" t="s">
        <v>17496</v>
      </c>
      <c r="Y1484" t="s">
        <v>1928</v>
      </c>
    </row>
    <row r="1485" spans="1:25" x14ac:dyDescent="0.25">
      <c r="A1485" t="s">
        <v>5951</v>
      </c>
      <c r="B1485" t="s">
        <v>4007</v>
      </c>
      <c r="C1485" t="s">
        <v>5952</v>
      </c>
      <c r="D1485" t="s">
        <v>788</v>
      </c>
      <c r="E1485" t="s">
        <v>2</v>
      </c>
      <c r="F1485" t="s">
        <v>208</v>
      </c>
      <c r="G1485" t="s">
        <v>12</v>
      </c>
      <c r="H1485" t="s">
        <v>2</v>
      </c>
      <c r="I1485">
        <v>51001</v>
      </c>
      <c r="J1485" t="s">
        <v>11435</v>
      </c>
      <c r="K1485" t="s">
        <v>209</v>
      </c>
      <c r="L1485" t="s">
        <v>661</v>
      </c>
      <c r="M1485" t="s">
        <v>661</v>
      </c>
      <c r="N1485" t="s">
        <v>5952</v>
      </c>
      <c r="O1485" t="s">
        <v>13535</v>
      </c>
      <c r="P1485">
        <v>72479422</v>
      </c>
      <c r="Q1485" t="s">
        <v>15386</v>
      </c>
      <c r="R1485" t="s">
        <v>3862</v>
      </c>
      <c r="S1485">
        <v>86639997</v>
      </c>
      <c r="T1485" t="s">
        <v>15472</v>
      </c>
      <c r="U1485">
        <v>26799174</v>
      </c>
      <c r="V1485" t="s">
        <v>32</v>
      </c>
      <c r="W1485" t="s">
        <v>6965</v>
      </c>
      <c r="X1485" t="s">
        <v>17497</v>
      </c>
      <c r="Y1485" t="s">
        <v>5952</v>
      </c>
    </row>
    <row r="1486" spans="1:25" x14ac:dyDescent="0.25">
      <c r="A1486" t="s">
        <v>3966</v>
      </c>
      <c r="B1486" t="s">
        <v>3967</v>
      </c>
      <c r="C1486" t="s">
        <v>1326</v>
      </c>
      <c r="D1486" t="s">
        <v>788</v>
      </c>
      <c r="E1486" t="s">
        <v>5</v>
      </c>
      <c r="F1486" t="s">
        <v>208</v>
      </c>
      <c r="G1486" t="s">
        <v>2</v>
      </c>
      <c r="H1486" t="s">
        <v>3</v>
      </c>
      <c r="I1486">
        <v>50102</v>
      </c>
      <c r="J1486" t="s">
        <v>11441</v>
      </c>
      <c r="K1486" t="s">
        <v>209</v>
      </c>
      <c r="L1486" t="s">
        <v>788</v>
      </c>
      <c r="M1486" t="s">
        <v>3961</v>
      </c>
      <c r="N1486" t="s">
        <v>1326</v>
      </c>
      <c r="O1486" t="s">
        <v>13535</v>
      </c>
      <c r="P1486">
        <v>47045404</v>
      </c>
      <c r="Q1486" t="s">
        <v>15386</v>
      </c>
      <c r="R1486" t="s">
        <v>12359</v>
      </c>
      <c r="S1486">
        <v>88135040</v>
      </c>
      <c r="T1486" t="s">
        <v>14525</v>
      </c>
      <c r="U1486">
        <v>87100992</v>
      </c>
      <c r="V1486" t="s">
        <v>32</v>
      </c>
      <c r="W1486" t="s">
        <v>3013</v>
      </c>
      <c r="X1486" t="s">
        <v>17498</v>
      </c>
      <c r="Y1486" t="s">
        <v>1326</v>
      </c>
    </row>
    <row r="1487" spans="1:25" x14ac:dyDescent="0.25">
      <c r="A1487" t="s">
        <v>6555</v>
      </c>
      <c r="B1487" t="s">
        <v>6556</v>
      </c>
      <c r="C1487" t="s">
        <v>13062</v>
      </c>
      <c r="D1487" t="s">
        <v>788</v>
      </c>
      <c r="E1487" t="s">
        <v>4</v>
      </c>
      <c r="F1487" t="s">
        <v>208</v>
      </c>
      <c r="G1487" t="s">
        <v>5</v>
      </c>
      <c r="H1487" t="s">
        <v>2</v>
      </c>
      <c r="I1487">
        <v>50401</v>
      </c>
      <c r="J1487" t="s">
        <v>11413</v>
      </c>
      <c r="K1487" t="s">
        <v>209</v>
      </c>
      <c r="L1487" t="s">
        <v>12937</v>
      </c>
      <c r="M1487" t="s">
        <v>12937</v>
      </c>
      <c r="N1487" t="s">
        <v>10861</v>
      </c>
      <c r="O1487" t="s">
        <v>13535</v>
      </c>
      <c r="P1487">
        <v>26711187</v>
      </c>
      <c r="Q1487" t="s">
        <v>15386</v>
      </c>
      <c r="R1487" t="s">
        <v>11855</v>
      </c>
      <c r="S1487">
        <v>89976440</v>
      </c>
      <c r="T1487" t="s">
        <v>13767</v>
      </c>
      <c r="U1487">
        <v>26711187</v>
      </c>
      <c r="V1487" t="s">
        <v>32</v>
      </c>
      <c r="W1487" t="s">
        <v>4007</v>
      </c>
      <c r="X1487" t="s">
        <v>17499</v>
      </c>
      <c r="Y1487" t="s">
        <v>13062</v>
      </c>
    </row>
    <row r="1488" spans="1:25" x14ac:dyDescent="0.25">
      <c r="A1488" t="s">
        <v>3276</v>
      </c>
      <c r="B1488" t="s">
        <v>3277</v>
      </c>
      <c r="C1488" t="s">
        <v>1317</v>
      </c>
      <c r="D1488" t="s">
        <v>214</v>
      </c>
      <c r="E1488" t="s">
        <v>5</v>
      </c>
      <c r="F1488" t="s">
        <v>64</v>
      </c>
      <c r="G1488" t="s">
        <v>8</v>
      </c>
      <c r="H1488" t="s">
        <v>6</v>
      </c>
      <c r="I1488">
        <v>30705</v>
      </c>
      <c r="J1488" t="s">
        <v>11586</v>
      </c>
      <c r="K1488" t="s">
        <v>214</v>
      </c>
      <c r="L1488" t="s">
        <v>12908</v>
      </c>
      <c r="M1488" t="s">
        <v>1089</v>
      </c>
      <c r="N1488" t="s">
        <v>1317</v>
      </c>
      <c r="O1488" t="s">
        <v>13535</v>
      </c>
      <c r="P1488">
        <v>25366348</v>
      </c>
      <c r="Q1488" t="s">
        <v>15386</v>
      </c>
      <c r="R1488" t="s">
        <v>10862</v>
      </c>
      <c r="S1488">
        <v>25366348</v>
      </c>
      <c r="T1488" t="s">
        <v>14494</v>
      </c>
      <c r="U1488">
        <v>25515483</v>
      </c>
      <c r="V1488" t="s">
        <v>32</v>
      </c>
      <c r="W1488" t="s">
        <v>1199</v>
      </c>
      <c r="X1488" t="s">
        <v>17500</v>
      </c>
      <c r="Y1488" t="s">
        <v>1317</v>
      </c>
    </row>
    <row r="1489" spans="1:25" x14ac:dyDescent="0.25">
      <c r="A1489" t="s">
        <v>5503</v>
      </c>
      <c r="B1489" t="s">
        <v>4012</v>
      </c>
      <c r="C1489" t="s">
        <v>13063</v>
      </c>
      <c r="D1489" t="s">
        <v>3000</v>
      </c>
      <c r="E1489" t="s">
        <v>3</v>
      </c>
      <c r="F1489" t="s">
        <v>83</v>
      </c>
      <c r="G1489" t="s">
        <v>3</v>
      </c>
      <c r="H1489" t="s">
        <v>4</v>
      </c>
      <c r="I1489">
        <v>70203</v>
      </c>
      <c r="J1489" t="s">
        <v>14372</v>
      </c>
      <c r="K1489" t="s">
        <v>82</v>
      </c>
      <c r="L1489" t="s">
        <v>3001</v>
      </c>
      <c r="M1489" t="s">
        <v>12967</v>
      </c>
      <c r="N1489" t="s">
        <v>13063</v>
      </c>
      <c r="O1489" t="s">
        <v>13535</v>
      </c>
      <c r="P1489" t="s">
        <v>15386</v>
      </c>
      <c r="Q1489" t="s">
        <v>15386</v>
      </c>
      <c r="R1489" t="s">
        <v>10010</v>
      </c>
      <c r="S1489" t="s">
        <v>15386</v>
      </c>
      <c r="T1489" t="s">
        <v>15500</v>
      </c>
      <c r="U1489">
        <v>27632900</v>
      </c>
      <c r="V1489" t="s">
        <v>32</v>
      </c>
      <c r="W1489" t="s">
        <v>2955</v>
      </c>
      <c r="X1489" t="s">
        <v>17501</v>
      </c>
      <c r="Y1489" t="s">
        <v>13063</v>
      </c>
    </row>
    <row r="1490" spans="1:25" x14ac:dyDescent="0.25">
      <c r="A1490" t="s">
        <v>3279</v>
      </c>
      <c r="B1490" s="233" t="s">
        <v>3281</v>
      </c>
      <c r="C1490" t="s">
        <v>3280</v>
      </c>
      <c r="D1490" t="s">
        <v>214</v>
      </c>
      <c r="E1490" t="s">
        <v>5</v>
      </c>
      <c r="F1490" t="s">
        <v>64</v>
      </c>
      <c r="G1490" t="s">
        <v>8</v>
      </c>
      <c r="H1490" t="s">
        <v>4</v>
      </c>
      <c r="I1490">
        <v>30703</v>
      </c>
      <c r="J1490" t="s">
        <v>11514</v>
      </c>
      <c r="K1490" t="s">
        <v>214</v>
      </c>
      <c r="L1490" t="s">
        <v>12908</v>
      </c>
      <c r="M1490" t="s">
        <v>10780</v>
      </c>
      <c r="N1490" t="s">
        <v>13064</v>
      </c>
      <c r="O1490" t="s">
        <v>13535</v>
      </c>
      <c r="P1490">
        <v>25308012</v>
      </c>
      <c r="Q1490">
        <v>88134418</v>
      </c>
      <c r="R1490" t="s">
        <v>9259</v>
      </c>
      <c r="S1490">
        <v>25308012</v>
      </c>
      <c r="T1490" t="s">
        <v>14494</v>
      </c>
      <c r="U1490">
        <v>25515483</v>
      </c>
      <c r="V1490" t="s">
        <v>32</v>
      </c>
      <c r="W1490" t="s">
        <v>3278</v>
      </c>
      <c r="X1490" t="s">
        <v>17502</v>
      </c>
      <c r="Y1490" t="s">
        <v>3280</v>
      </c>
    </row>
    <row r="1491" spans="1:25" x14ac:dyDescent="0.25">
      <c r="A1491" t="s">
        <v>5563</v>
      </c>
      <c r="B1491" t="s">
        <v>4017</v>
      </c>
      <c r="C1491" t="s">
        <v>5564</v>
      </c>
      <c r="D1491" t="s">
        <v>3000</v>
      </c>
      <c r="E1491" t="s">
        <v>4</v>
      </c>
      <c r="F1491" t="s">
        <v>83</v>
      </c>
      <c r="G1491" t="s">
        <v>3</v>
      </c>
      <c r="H1491" t="s">
        <v>6</v>
      </c>
      <c r="I1491">
        <v>70205</v>
      </c>
      <c r="J1491" t="s">
        <v>12809</v>
      </c>
      <c r="K1491" t="s">
        <v>82</v>
      </c>
      <c r="L1491" t="s">
        <v>3001</v>
      </c>
      <c r="M1491" t="s">
        <v>10617</v>
      </c>
      <c r="N1491" t="s">
        <v>5564</v>
      </c>
      <c r="O1491" t="s">
        <v>13535</v>
      </c>
      <c r="P1491">
        <v>44092739</v>
      </c>
      <c r="Q1491" t="s">
        <v>15386</v>
      </c>
      <c r="R1491" t="s">
        <v>13065</v>
      </c>
      <c r="S1491">
        <v>88464815</v>
      </c>
      <c r="T1491" t="s">
        <v>14589</v>
      </c>
      <c r="U1491">
        <v>89865713</v>
      </c>
      <c r="V1491" t="s">
        <v>32</v>
      </c>
      <c r="W1491" t="s">
        <v>1610</v>
      </c>
      <c r="X1491" t="s">
        <v>17503</v>
      </c>
      <c r="Y1491" t="s">
        <v>5564</v>
      </c>
    </row>
    <row r="1492" spans="1:25" x14ac:dyDescent="0.25">
      <c r="A1492" t="s">
        <v>3288</v>
      </c>
      <c r="B1492" t="s">
        <v>3289</v>
      </c>
      <c r="C1492" t="s">
        <v>828</v>
      </c>
      <c r="D1492" t="s">
        <v>214</v>
      </c>
      <c r="E1492" t="s">
        <v>5</v>
      </c>
      <c r="F1492" t="s">
        <v>64</v>
      </c>
      <c r="G1492" t="s">
        <v>8</v>
      </c>
      <c r="H1492" t="s">
        <v>6</v>
      </c>
      <c r="I1492">
        <v>30705</v>
      </c>
      <c r="J1492" t="s">
        <v>11586</v>
      </c>
      <c r="K1492" t="s">
        <v>214</v>
      </c>
      <c r="L1492" t="s">
        <v>12908</v>
      </c>
      <c r="M1492" t="s">
        <v>1089</v>
      </c>
      <c r="N1492" t="s">
        <v>828</v>
      </c>
      <c r="O1492" t="s">
        <v>13535</v>
      </c>
      <c r="P1492">
        <v>25367697</v>
      </c>
      <c r="Q1492">
        <v>25367697</v>
      </c>
      <c r="R1492" t="s">
        <v>13066</v>
      </c>
      <c r="S1492">
        <v>25367697</v>
      </c>
      <c r="T1492" t="s">
        <v>14494</v>
      </c>
      <c r="U1492">
        <v>25515483</v>
      </c>
      <c r="V1492" t="s">
        <v>32</v>
      </c>
      <c r="W1492" t="s">
        <v>1350</v>
      </c>
      <c r="X1492" t="s">
        <v>17504</v>
      </c>
      <c r="Y1492" t="s">
        <v>828</v>
      </c>
    </row>
    <row r="1493" spans="1:25" x14ac:dyDescent="0.25">
      <c r="A1493" t="s">
        <v>5559</v>
      </c>
      <c r="B1493" t="s">
        <v>4025</v>
      </c>
      <c r="C1493" t="s">
        <v>277</v>
      </c>
      <c r="D1493" t="s">
        <v>3000</v>
      </c>
      <c r="E1493" t="s">
        <v>4</v>
      </c>
      <c r="F1493" t="s">
        <v>83</v>
      </c>
      <c r="G1493" t="s">
        <v>3</v>
      </c>
      <c r="H1493" t="s">
        <v>6</v>
      </c>
      <c r="I1493">
        <v>70205</v>
      </c>
      <c r="J1493" t="s">
        <v>12809</v>
      </c>
      <c r="K1493" t="s">
        <v>82</v>
      </c>
      <c r="L1493" t="s">
        <v>3001</v>
      </c>
      <c r="M1493" t="s">
        <v>10617</v>
      </c>
      <c r="N1493" t="s">
        <v>277</v>
      </c>
      <c r="O1493" t="s">
        <v>13535</v>
      </c>
      <c r="P1493">
        <v>27678579</v>
      </c>
      <c r="Q1493" t="s">
        <v>15386</v>
      </c>
      <c r="R1493" t="s">
        <v>13067</v>
      </c>
      <c r="S1493">
        <v>89669109</v>
      </c>
      <c r="T1493" t="s">
        <v>14589</v>
      </c>
      <c r="U1493">
        <v>21007274</v>
      </c>
      <c r="V1493" t="s">
        <v>32</v>
      </c>
      <c r="W1493" t="s">
        <v>5558</v>
      </c>
      <c r="X1493" t="s">
        <v>17505</v>
      </c>
      <c r="Y1493" t="s">
        <v>277</v>
      </c>
    </row>
    <row r="1494" spans="1:25" x14ac:dyDescent="0.25">
      <c r="A1494" t="s">
        <v>5664</v>
      </c>
      <c r="B1494" t="s">
        <v>4027</v>
      </c>
      <c r="C1494" t="s">
        <v>1463</v>
      </c>
      <c r="D1494" t="s">
        <v>214</v>
      </c>
      <c r="E1494" t="s">
        <v>5</v>
      </c>
      <c r="F1494" t="s">
        <v>64</v>
      </c>
      <c r="G1494" t="s">
        <v>8</v>
      </c>
      <c r="H1494" t="s">
        <v>5</v>
      </c>
      <c r="I1494">
        <v>30704</v>
      </c>
      <c r="J1494" t="s">
        <v>11563</v>
      </c>
      <c r="K1494" t="s">
        <v>214</v>
      </c>
      <c r="L1494" t="s">
        <v>12908</v>
      </c>
      <c r="M1494" t="s">
        <v>119</v>
      </c>
      <c r="N1494" t="s">
        <v>1463</v>
      </c>
      <c r="O1494" t="s">
        <v>13535</v>
      </c>
      <c r="P1494">
        <v>25367909</v>
      </c>
      <c r="Q1494">
        <v>72950260</v>
      </c>
      <c r="R1494" t="s">
        <v>15654</v>
      </c>
      <c r="S1494">
        <v>60844318</v>
      </c>
      <c r="T1494" t="s">
        <v>14494</v>
      </c>
      <c r="U1494">
        <v>25515483</v>
      </c>
      <c r="V1494" t="s">
        <v>32</v>
      </c>
      <c r="W1494" t="s">
        <v>6966</v>
      </c>
      <c r="X1494" t="s">
        <v>17506</v>
      </c>
      <c r="Y1494" t="s">
        <v>1463</v>
      </c>
    </row>
    <row r="1495" spans="1:25" x14ac:dyDescent="0.25">
      <c r="A1495" t="s">
        <v>5747</v>
      </c>
      <c r="B1495" t="s">
        <v>480</v>
      </c>
      <c r="C1495" t="s">
        <v>5748</v>
      </c>
      <c r="D1495" t="s">
        <v>214</v>
      </c>
      <c r="E1495" t="s">
        <v>5</v>
      </c>
      <c r="F1495" t="s">
        <v>64</v>
      </c>
      <c r="G1495" t="s">
        <v>8</v>
      </c>
      <c r="H1495" t="s">
        <v>5</v>
      </c>
      <c r="I1495">
        <v>30704</v>
      </c>
      <c r="J1495" t="s">
        <v>11563</v>
      </c>
      <c r="K1495" t="s">
        <v>214</v>
      </c>
      <c r="L1495" t="s">
        <v>12908</v>
      </c>
      <c r="M1495" t="s">
        <v>119</v>
      </c>
      <c r="N1495" t="s">
        <v>10863</v>
      </c>
      <c r="O1495" t="s">
        <v>13535</v>
      </c>
      <c r="P1495">
        <v>25367746</v>
      </c>
      <c r="Q1495">
        <v>25367746</v>
      </c>
      <c r="R1495" t="s">
        <v>10548</v>
      </c>
      <c r="S1495">
        <v>88929543</v>
      </c>
      <c r="T1495" t="s">
        <v>14494</v>
      </c>
      <c r="U1495">
        <v>25515483</v>
      </c>
      <c r="V1495" t="s">
        <v>32</v>
      </c>
      <c r="W1495" t="s">
        <v>6967</v>
      </c>
      <c r="X1495" t="s">
        <v>17507</v>
      </c>
      <c r="Y1495" t="s">
        <v>5748</v>
      </c>
    </row>
    <row r="1496" spans="1:25" x14ac:dyDescent="0.25">
      <c r="A1496" t="s">
        <v>3325</v>
      </c>
      <c r="B1496" t="s">
        <v>3328</v>
      </c>
      <c r="C1496" t="s">
        <v>3326</v>
      </c>
      <c r="D1496" t="s">
        <v>214</v>
      </c>
      <c r="E1496" t="s">
        <v>10</v>
      </c>
      <c r="F1496" t="s">
        <v>64</v>
      </c>
      <c r="G1496" t="s">
        <v>3</v>
      </c>
      <c r="H1496" t="s">
        <v>5</v>
      </c>
      <c r="I1496">
        <v>30204</v>
      </c>
      <c r="J1496" t="s">
        <v>12784</v>
      </c>
      <c r="K1496" t="s">
        <v>214</v>
      </c>
      <c r="L1496" t="s">
        <v>2848</v>
      </c>
      <c r="M1496" t="s">
        <v>10558</v>
      </c>
      <c r="N1496" t="s">
        <v>10864</v>
      </c>
      <c r="O1496" t="s">
        <v>13535</v>
      </c>
      <c r="P1496">
        <v>25771021</v>
      </c>
      <c r="Q1496">
        <v>25771021</v>
      </c>
      <c r="R1496" t="s">
        <v>15655</v>
      </c>
      <c r="S1496">
        <v>25771021</v>
      </c>
      <c r="T1496" t="s">
        <v>14497</v>
      </c>
      <c r="U1496">
        <v>25750008</v>
      </c>
      <c r="V1496" t="s">
        <v>32</v>
      </c>
      <c r="W1496" t="s">
        <v>3216</v>
      </c>
      <c r="X1496" t="s">
        <v>17508</v>
      </c>
      <c r="Y1496" t="s">
        <v>3326</v>
      </c>
    </row>
    <row r="1497" spans="1:25" x14ac:dyDescent="0.25">
      <c r="A1497" t="s">
        <v>3743</v>
      </c>
      <c r="B1497" t="s">
        <v>3744</v>
      </c>
      <c r="C1497" t="s">
        <v>1876</v>
      </c>
      <c r="D1497" t="s">
        <v>184</v>
      </c>
      <c r="E1497" t="s">
        <v>2</v>
      </c>
      <c r="F1497" t="s">
        <v>183</v>
      </c>
      <c r="G1497" t="s">
        <v>2</v>
      </c>
      <c r="H1497" t="s">
        <v>6</v>
      </c>
      <c r="I1497">
        <v>40105</v>
      </c>
      <c r="J1497" t="s">
        <v>11575</v>
      </c>
      <c r="K1497" t="s">
        <v>184</v>
      </c>
      <c r="L1497" t="s">
        <v>184</v>
      </c>
      <c r="M1497" t="s">
        <v>13068</v>
      </c>
      <c r="N1497" t="s">
        <v>10865</v>
      </c>
      <c r="O1497" t="s">
        <v>13535</v>
      </c>
      <c r="P1497">
        <v>24821207</v>
      </c>
      <c r="Q1497">
        <v>24822648</v>
      </c>
      <c r="R1497" t="s">
        <v>12352</v>
      </c>
      <c r="S1497">
        <v>24821207</v>
      </c>
      <c r="T1497" t="s">
        <v>13761</v>
      </c>
      <c r="U1497">
        <v>22604275</v>
      </c>
      <c r="V1497" t="s">
        <v>32</v>
      </c>
      <c r="W1497" t="s">
        <v>1459</v>
      </c>
      <c r="X1497" t="s">
        <v>17509</v>
      </c>
      <c r="Y1497" t="s">
        <v>1876</v>
      </c>
    </row>
    <row r="1498" spans="1:25" x14ac:dyDescent="0.25">
      <c r="A1498" t="s">
        <v>3795</v>
      </c>
      <c r="B1498" t="s">
        <v>1482</v>
      </c>
      <c r="C1498" t="s">
        <v>3796</v>
      </c>
      <c r="D1498" t="s">
        <v>182</v>
      </c>
      <c r="E1498" t="s">
        <v>5</v>
      </c>
      <c r="F1498" t="s">
        <v>183</v>
      </c>
      <c r="G1498" t="s">
        <v>12</v>
      </c>
      <c r="H1498" t="s">
        <v>4</v>
      </c>
      <c r="I1498">
        <v>41003</v>
      </c>
      <c r="J1498" t="s">
        <v>14359</v>
      </c>
      <c r="K1498" t="s">
        <v>184</v>
      </c>
      <c r="L1498" t="s">
        <v>182</v>
      </c>
      <c r="M1498" t="s">
        <v>10576</v>
      </c>
      <c r="N1498" t="s">
        <v>10866</v>
      </c>
      <c r="O1498" t="s">
        <v>13535</v>
      </c>
      <c r="P1498">
        <v>27642950</v>
      </c>
      <c r="Q1498">
        <v>44057906</v>
      </c>
      <c r="R1498" t="s">
        <v>9336</v>
      </c>
      <c r="S1498">
        <v>88480273</v>
      </c>
      <c r="T1498" t="s">
        <v>12849</v>
      </c>
      <c r="U1498">
        <v>27640352</v>
      </c>
      <c r="V1498" t="s">
        <v>32</v>
      </c>
      <c r="W1498" t="s">
        <v>3794</v>
      </c>
      <c r="X1498" t="s">
        <v>17510</v>
      </c>
      <c r="Y1498" t="s">
        <v>3796</v>
      </c>
    </row>
    <row r="1499" spans="1:25" x14ac:dyDescent="0.25">
      <c r="A1499" t="s">
        <v>4168</v>
      </c>
      <c r="B1499" t="s">
        <v>1646</v>
      </c>
      <c r="C1499" t="s">
        <v>4169</v>
      </c>
      <c r="D1499" t="s">
        <v>182</v>
      </c>
      <c r="E1499" t="s">
        <v>5</v>
      </c>
      <c r="F1499" t="s">
        <v>183</v>
      </c>
      <c r="G1499" t="s">
        <v>12</v>
      </c>
      <c r="H1499" t="s">
        <v>2</v>
      </c>
      <c r="I1499">
        <v>41001</v>
      </c>
      <c r="J1499" t="s">
        <v>12674</v>
      </c>
      <c r="K1499" t="s">
        <v>184</v>
      </c>
      <c r="L1499" t="s">
        <v>182</v>
      </c>
      <c r="M1499" t="s">
        <v>3023</v>
      </c>
      <c r="N1499" t="s">
        <v>10867</v>
      </c>
      <c r="O1499" t="s">
        <v>13535</v>
      </c>
      <c r="P1499">
        <v>44056294</v>
      </c>
      <c r="Q1499" t="s">
        <v>15386</v>
      </c>
      <c r="R1499" t="s">
        <v>8674</v>
      </c>
      <c r="S1499">
        <v>83853288</v>
      </c>
      <c r="T1499" t="s">
        <v>12849</v>
      </c>
      <c r="U1499">
        <v>27640352</v>
      </c>
      <c r="V1499" t="s">
        <v>32</v>
      </c>
      <c r="W1499" t="s">
        <v>6561</v>
      </c>
      <c r="X1499" t="s">
        <v>17511</v>
      </c>
      <c r="Y1499" t="s">
        <v>4169</v>
      </c>
    </row>
    <row r="1500" spans="1:25" x14ac:dyDescent="0.25">
      <c r="A1500" t="s">
        <v>5972</v>
      </c>
      <c r="B1500" t="s">
        <v>4039</v>
      </c>
      <c r="C1500" t="s">
        <v>2856</v>
      </c>
      <c r="D1500" t="s">
        <v>182</v>
      </c>
      <c r="E1500" t="s">
        <v>6</v>
      </c>
      <c r="F1500" t="s">
        <v>183</v>
      </c>
      <c r="G1500" t="s">
        <v>12</v>
      </c>
      <c r="H1500" t="s">
        <v>2</v>
      </c>
      <c r="I1500">
        <v>41001</v>
      </c>
      <c r="J1500" t="s">
        <v>12674</v>
      </c>
      <c r="K1500" t="s">
        <v>184</v>
      </c>
      <c r="L1500" t="s">
        <v>182</v>
      </c>
      <c r="M1500" t="s">
        <v>3023</v>
      </c>
      <c r="N1500" t="s">
        <v>2856</v>
      </c>
      <c r="O1500" t="s">
        <v>13535</v>
      </c>
      <c r="P1500">
        <v>44056185</v>
      </c>
      <c r="Q1500">
        <v>71944652</v>
      </c>
      <c r="R1500" t="s">
        <v>9347</v>
      </c>
      <c r="S1500">
        <v>84010913</v>
      </c>
      <c r="T1500" t="s">
        <v>7735</v>
      </c>
      <c r="U1500">
        <v>88766625</v>
      </c>
      <c r="V1500" t="s">
        <v>32</v>
      </c>
      <c r="W1500" t="s">
        <v>6968</v>
      </c>
      <c r="X1500" t="s">
        <v>17512</v>
      </c>
      <c r="Y1500" t="s">
        <v>2856</v>
      </c>
    </row>
    <row r="1501" spans="1:25" x14ac:dyDescent="0.25">
      <c r="A1501" t="s">
        <v>3797</v>
      </c>
      <c r="B1501" t="s">
        <v>3798</v>
      </c>
      <c r="C1501" t="s">
        <v>2503</v>
      </c>
      <c r="D1501" t="s">
        <v>182</v>
      </c>
      <c r="E1501" t="s">
        <v>5</v>
      </c>
      <c r="F1501" t="s">
        <v>183</v>
      </c>
      <c r="G1501" t="s">
        <v>12</v>
      </c>
      <c r="H1501" t="s">
        <v>4</v>
      </c>
      <c r="I1501">
        <v>41003</v>
      </c>
      <c r="J1501" t="s">
        <v>14359</v>
      </c>
      <c r="K1501" t="s">
        <v>184</v>
      </c>
      <c r="L1501" t="s">
        <v>182</v>
      </c>
      <c r="M1501" t="s">
        <v>10576</v>
      </c>
      <c r="N1501" t="s">
        <v>469</v>
      </c>
      <c r="O1501" t="s">
        <v>13535</v>
      </c>
      <c r="P1501">
        <v>70120148</v>
      </c>
      <c r="Q1501">
        <v>27645236</v>
      </c>
      <c r="R1501" t="s">
        <v>9342</v>
      </c>
      <c r="S1501">
        <v>27645236</v>
      </c>
      <c r="T1501" t="s">
        <v>12849</v>
      </c>
      <c r="U1501">
        <v>27640352</v>
      </c>
      <c r="V1501" t="s">
        <v>32</v>
      </c>
      <c r="W1501" t="s">
        <v>2428</v>
      </c>
      <c r="X1501" t="s">
        <v>17513</v>
      </c>
      <c r="Y1501" t="s">
        <v>2503</v>
      </c>
    </row>
    <row r="1502" spans="1:25" x14ac:dyDescent="0.25">
      <c r="A1502" t="s">
        <v>2299</v>
      </c>
      <c r="B1502" t="s">
        <v>2300</v>
      </c>
      <c r="C1502" t="s">
        <v>742</v>
      </c>
      <c r="D1502" t="s">
        <v>78</v>
      </c>
      <c r="E1502" t="s">
        <v>5</v>
      </c>
      <c r="F1502" t="s">
        <v>35</v>
      </c>
      <c r="G1502" t="s">
        <v>16</v>
      </c>
      <c r="H1502" t="s">
        <v>6</v>
      </c>
      <c r="I1502">
        <v>21205</v>
      </c>
      <c r="J1502" t="s">
        <v>12787</v>
      </c>
      <c r="K1502" t="s">
        <v>79</v>
      </c>
      <c r="L1502" t="s">
        <v>13718</v>
      </c>
      <c r="M1502" t="s">
        <v>12973</v>
      </c>
      <c r="N1502" t="s">
        <v>742</v>
      </c>
      <c r="O1502" t="s">
        <v>13535</v>
      </c>
      <c r="P1502">
        <v>24545232</v>
      </c>
      <c r="Q1502">
        <v>24545232</v>
      </c>
      <c r="R1502" t="s">
        <v>14780</v>
      </c>
      <c r="S1502">
        <v>85577759</v>
      </c>
      <c r="T1502" t="s">
        <v>14464</v>
      </c>
      <c r="U1502">
        <v>24541063</v>
      </c>
      <c r="V1502" t="s">
        <v>32</v>
      </c>
      <c r="W1502" t="s">
        <v>6507</v>
      </c>
      <c r="X1502" t="s">
        <v>17514</v>
      </c>
      <c r="Y1502" t="s">
        <v>742</v>
      </c>
    </row>
    <row r="1503" spans="1:25" x14ac:dyDescent="0.25">
      <c r="A1503" t="s">
        <v>2330</v>
      </c>
      <c r="B1503" t="s">
        <v>2331</v>
      </c>
      <c r="C1503" t="s">
        <v>412</v>
      </c>
      <c r="D1503" t="s">
        <v>78</v>
      </c>
      <c r="E1503" t="s">
        <v>10</v>
      </c>
      <c r="F1503" t="s">
        <v>35</v>
      </c>
      <c r="G1503" t="s">
        <v>7</v>
      </c>
      <c r="H1503" t="s">
        <v>5</v>
      </c>
      <c r="I1503">
        <v>20604</v>
      </c>
      <c r="J1503" t="s">
        <v>11506</v>
      </c>
      <c r="K1503" t="s">
        <v>79</v>
      </c>
      <c r="L1503" t="s">
        <v>690</v>
      </c>
      <c r="M1503" t="s">
        <v>12897</v>
      </c>
      <c r="N1503" t="s">
        <v>412</v>
      </c>
      <c r="O1503" t="s">
        <v>13535</v>
      </c>
      <c r="P1503">
        <v>24631045</v>
      </c>
      <c r="Q1503">
        <v>24631045</v>
      </c>
      <c r="R1503" t="s">
        <v>14684</v>
      </c>
      <c r="S1503">
        <v>87877787</v>
      </c>
      <c r="T1503" t="s">
        <v>10623</v>
      </c>
      <c r="U1503">
        <v>83253353</v>
      </c>
      <c r="V1503" t="s">
        <v>32</v>
      </c>
      <c r="W1503" t="s">
        <v>6969</v>
      </c>
      <c r="X1503" t="s">
        <v>17515</v>
      </c>
      <c r="Y1503" t="s">
        <v>412</v>
      </c>
    </row>
    <row r="1504" spans="1:25" x14ac:dyDescent="0.25">
      <c r="A1504" t="s">
        <v>2364</v>
      </c>
      <c r="B1504" t="s">
        <v>2365</v>
      </c>
      <c r="C1504" t="s">
        <v>233</v>
      </c>
      <c r="D1504" t="s">
        <v>78</v>
      </c>
      <c r="E1504" t="s">
        <v>7</v>
      </c>
      <c r="F1504" t="s">
        <v>35</v>
      </c>
      <c r="G1504" t="s">
        <v>8</v>
      </c>
      <c r="H1504" t="s">
        <v>6</v>
      </c>
      <c r="I1504">
        <v>20705</v>
      </c>
      <c r="J1504" t="s">
        <v>11513</v>
      </c>
      <c r="K1504" t="s">
        <v>79</v>
      </c>
      <c r="L1504" t="s">
        <v>10491</v>
      </c>
      <c r="M1504" t="s">
        <v>10528</v>
      </c>
      <c r="N1504" t="s">
        <v>233</v>
      </c>
      <c r="O1504" t="s">
        <v>13535</v>
      </c>
      <c r="P1504">
        <v>24532100</v>
      </c>
      <c r="Q1504">
        <v>24532100</v>
      </c>
      <c r="R1504" t="s">
        <v>14781</v>
      </c>
      <c r="S1504">
        <v>85383131</v>
      </c>
      <c r="T1504" t="s">
        <v>15433</v>
      </c>
      <c r="U1504">
        <v>24531403</v>
      </c>
      <c r="V1504" t="s">
        <v>32</v>
      </c>
      <c r="W1504" t="s">
        <v>692</v>
      </c>
      <c r="X1504" t="s">
        <v>17516</v>
      </c>
      <c r="Y1504" t="s">
        <v>233</v>
      </c>
    </row>
    <row r="1505" spans="1:25" x14ac:dyDescent="0.25">
      <c r="A1505" t="s">
        <v>5966</v>
      </c>
      <c r="B1505" t="s">
        <v>4020</v>
      </c>
      <c r="C1505" t="s">
        <v>518</v>
      </c>
      <c r="D1505" t="s">
        <v>214</v>
      </c>
      <c r="E1505" t="s">
        <v>6</v>
      </c>
      <c r="F1505" t="s">
        <v>64</v>
      </c>
      <c r="G1505" t="s">
        <v>3</v>
      </c>
      <c r="H1505" t="s">
        <v>2</v>
      </c>
      <c r="I1505">
        <v>30201</v>
      </c>
      <c r="J1505" t="s">
        <v>12612</v>
      </c>
      <c r="K1505" t="s">
        <v>214</v>
      </c>
      <c r="L1505" t="s">
        <v>2848</v>
      </c>
      <c r="M1505" t="s">
        <v>2848</v>
      </c>
      <c r="N1505" t="s">
        <v>518</v>
      </c>
      <c r="O1505" t="s">
        <v>13535</v>
      </c>
      <c r="P1505">
        <v>25750151</v>
      </c>
      <c r="Q1505" t="s">
        <v>15386</v>
      </c>
      <c r="R1505" t="s">
        <v>7903</v>
      </c>
      <c r="S1505">
        <v>25750151</v>
      </c>
      <c r="T1505" t="s">
        <v>14496</v>
      </c>
      <c r="U1505">
        <v>25750123</v>
      </c>
      <c r="V1505" t="s">
        <v>32</v>
      </c>
      <c r="W1505" t="s">
        <v>6970</v>
      </c>
      <c r="X1505" t="s">
        <v>17517</v>
      </c>
      <c r="Y1505" t="s">
        <v>518</v>
      </c>
    </row>
    <row r="1506" spans="1:25" x14ac:dyDescent="0.25">
      <c r="A1506" t="s">
        <v>7644</v>
      </c>
      <c r="B1506" t="s">
        <v>7645</v>
      </c>
      <c r="C1506" t="s">
        <v>8040</v>
      </c>
      <c r="D1506" t="s">
        <v>214</v>
      </c>
      <c r="E1506" t="s">
        <v>10</v>
      </c>
      <c r="F1506" t="s">
        <v>64</v>
      </c>
      <c r="G1506" t="s">
        <v>3</v>
      </c>
      <c r="H1506" t="s">
        <v>4</v>
      </c>
      <c r="I1506">
        <v>30203</v>
      </c>
      <c r="J1506" t="s">
        <v>12760</v>
      </c>
      <c r="K1506" t="s">
        <v>214</v>
      </c>
      <c r="L1506" t="s">
        <v>2848</v>
      </c>
      <c r="M1506" t="s">
        <v>3346</v>
      </c>
      <c r="N1506" t="s">
        <v>10720</v>
      </c>
      <c r="O1506" t="s">
        <v>13535</v>
      </c>
      <c r="P1506">
        <v>25331258</v>
      </c>
      <c r="Q1506">
        <v>83076381</v>
      </c>
      <c r="R1506" t="s">
        <v>13902</v>
      </c>
      <c r="S1506">
        <v>83109422</v>
      </c>
      <c r="T1506" t="s">
        <v>14497</v>
      </c>
      <c r="U1506">
        <v>25750008</v>
      </c>
      <c r="V1506" t="s">
        <v>32</v>
      </c>
      <c r="W1506" t="s">
        <v>7795</v>
      </c>
      <c r="X1506" t="s">
        <v>17518</v>
      </c>
      <c r="Y1506" t="s">
        <v>8040</v>
      </c>
    </row>
    <row r="1507" spans="1:25" x14ac:dyDescent="0.25">
      <c r="A1507" t="s">
        <v>3358</v>
      </c>
      <c r="B1507" t="s">
        <v>3360</v>
      </c>
      <c r="C1507" t="s">
        <v>3359</v>
      </c>
      <c r="D1507" t="s">
        <v>214</v>
      </c>
      <c r="E1507" t="s">
        <v>10</v>
      </c>
      <c r="F1507" t="s">
        <v>64</v>
      </c>
      <c r="G1507" t="s">
        <v>3</v>
      </c>
      <c r="H1507" t="s">
        <v>4</v>
      </c>
      <c r="I1507">
        <v>30203</v>
      </c>
      <c r="J1507" t="s">
        <v>12760</v>
      </c>
      <c r="K1507" t="s">
        <v>214</v>
      </c>
      <c r="L1507" t="s">
        <v>2848</v>
      </c>
      <c r="M1507" t="s">
        <v>3346</v>
      </c>
      <c r="N1507" t="s">
        <v>10868</v>
      </c>
      <c r="O1507" t="s">
        <v>13535</v>
      </c>
      <c r="P1507">
        <v>25402944</v>
      </c>
      <c r="Q1507">
        <v>84491544</v>
      </c>
      <c r="R1507" t="s">
        <v>14783</v>
      </c>
      <c r="S1507">
        <v>83121480</v>
      </c>
      <c r="T1507" t="s">
        <v>14497</v>
      </c>
      <c r="U1507">
        <v>25750008</v>
      </c>
      <c r="V1507" t="s">
        <v>32</v>
      </c>
      <c r="W1507" t="s">
        <v>1698</v>
      </c>
      <c r="X1507" t="s">
        <v>17519</v>
      </c>
      <c r="Y1507" t="s">
        <v>3359</v>
      </c>
    </row>
    <row r="1508" spans="1:25" x14ac:dyDescent="0.25">
      <c r="A1508" t="s">
        <v>3208</v>
      </c>
      <c r="B1508" t="s">
        <v>3209</v>
      </c>
      <c r="C1508" t="s">
        <v>664</v>
      </c>
      <c r="D1508" t="s">
        <v>214</v>
      </c>
      <c r="E1508" t="s">
        <v>4</v>
      </c>
      <c r="F1508" t="s">
        <v>64</v>
      </c>
      <c r="G1508" t="s">
        <v>10</v>
      </c>
      <c r="H1508" t="s">
        <v>5</v>
      </c>
      <c r="I1508">
        <v>30804</v>
      </c>
      <c r="J1508" t="s">
        <v>11567</v>
      </c>
      <c r="K1508" t="s">
        <v>214</v>
      </c>
      <c r="L1508" t="s">
        <v>12906</v>
      </c>
      <c r="M1508" t="s">
        <v>572</v>
      </c>
      <c r="N1508" t="s">
        <v>664</v>
      </c>
      <c r="O1508" t="s">
        <v>13535</v>
      </c>
      <c r="P1508">
        <v>25481951</v>
      </c>
      <c r="Q1508">
        <v>25481951</v>
      </c>
      <c r="R1508" t="s">
        <v>13069</v>
      </c>
      <c r="S1508">
        <v>25481951</v>
      </c>
      <c r="T1508" t="s">
        <v>15656</v>
      </c>
      <c r="U1508">
        <v>25521557</v>
      </c>
      <c r="V1508" t="s">
        <v>32</v>
      </c>
      <c r="W1508" t="s">
        <v>2826</v>
      </c>
      <c r="X1508" t="s">
        <v>17520</v>
      </c>
      <c r="Y1508" t="s">
        <v>664</v>
      </c>
    </row>
    <row r="1509" spans="1:25" x14ac:dyDescent="0.25">
      <c r="A1509" t="s">
        <v>3399</v>
      </c>
      <c r="B1509" t="s">
        <v>3401</v>
      </c>
      <c r="C1509" t="s">
        <v>3400</v>
      </c>
      <c r="D1509" t="s">
        <v>3398</v>
      </c>
      <c r="E1509" t="s">
        <v>2</v>
      </c>
      <c r="F1509" t="s">
        <v>64</v>
      </c>
      <c r="G1509" t="s">
        <v>5</v>
      </c>
      <c r="H1509" t="s">
        <v>4</v>
      </c>
      <c r="I1509">
        <v>30403</v>
      </c>
      <c r="J1509" t="s">
        <v>12766</v>
      </c>
      <c r="K1509" t="s">
        <v>214</v>
      </c>
      <c r="L1509" t="s">
        <v>12913</v>
      </c>
      <c r="M1509" t="s">
        <v>10292</v>
      </c>
      <c r="N1509" t="s">
        <v>3400</v>
      </c>
      <c r="O1509" t="s">
        <v>13535</v>
      </c>
      <c r="P1509">
        <v>25311463</v>
      </c>
      <c r="Q1509" t="s">
        <v>15386</v>
      </c>
      <c r="R1509" t="s">
        <v>9296</v>
      </c>
      <c r="S1509">
        <v>25311463</v>
      </c>
      <c r="T1509" t="s">
        <v>3434</v>
      </c>
      <c r="U1509">
        <v>25567876</v>
      </c>
      <c r="V1509" t="s">
        <v>32</v>
      </c>
      <c r="W1509" t="s">
        <v>3324</v>
      </c>
      <c r="X1509" t="s">
        <v>17521</v>
      </c>
      <c r="Y1509" t="s">
        <v>3400</v>
      </c>
    </row>
    <row r="1510" spans="1:25" x14ac:dyDescent="0.25">
      <c r="A1510" t="s">
        <v>3446</v>
      </c>
      <c r="B1510" t="s">
        <v>3448</v>
      </c>
      <c r="C1510" t="s">
        <v>3447</v>
      </c>
      <c r="D1510" t="s">
        <v>3398</v>
      </c>
      <c r="E1510" t="s">
        <v>3</v>
      </c>
      <c r="F1510" t="s">
        <v>64</v>
      </c>
      <c r="G1510" t="s">
        <v>6</v>
      </c>
      <c r="H1510" t="s">
        <v>2</v>
      </c>
      <c r="I1510">
        <v>30501</v>
      </c>
      <c r="J1510" t="s">
        <v>11417</v>
      </c>
      <c r="K1510" t="s">
        <v>214</v>
      </c>
      <c r="L1510" t="s">
        <v>3398</v>
      </c>
      <c r="M1510" t="s">
        <v>3398</v>
      </c>
      <c r="N1510" t="s">
        <v>10870</v>
      </c>
      <c r="O1510" t="s">
        <v>13535</v>
      </c>
      <c r="P1510">
        <v>22367907</v>
      </c>
      <c r="Q1510">
        <v>86101347</v>
      </c>
      <c r="R1510" t="s">
        <v>14784</v>
      </c>
      <c r="S1510">
        <v>86101347</v>
      </c>
      <c r="T1510" t="s">
        <v>15458</v>
      </c>
      <c r="U1510" t="s">
        <v>15461</v>
      </c>
      <c r="V1510" t="s">
        <v>32</v>
      </c>
      <c r="W1510" t="s">
        <v>178</v>
      </c>
      <c r="X1510" t="s">
        <v>17522</v>
      </c>
      <c r="Y1510" t="s">
        <v>3447</v>
      </c>
    </row>
    <row r="1511" spans="1:25" x14ac:dyDescent="0.25">
      <c r="A1511" t="s">
        <v>3476</v>
      </c>
      <c r="B1511" t="s">
        <v>3478</v>
      </c>
      <c r="C1511" t="s">
        <v>3477</v>
      </c>
      <c r="D1511" t="s">
        <v>3398</v>
      </c>
      <c r="E1511" t="s">
        <v>6</v>
      </c>
      <c r="F1511" t="s">
        <v>64</v>
      </c>
      <c r="G1511" t="s">
        <v>6</v>
      </c>
      <c r="H1511" t="s">
        <v>3</v>
      </c>
      <c r="I1511">
        <v>30502</v>
      </c>
      <c r="J1511" t="s">
        <v>11450</v>
      </c>
      <c r="K1511" t="s">
        <v>214</v>
      </c>
      <c r="L1511" t="s">
        <v>3398</v>
      </c>
      <c r="M1511" t="s">
        <v>1471</v>
      </c>
      <c r="N1511" t="s">
        <v>3477</v>
      </c>
      <c r="O1511" t="s">
        <v>13535</v>
      </c>
      <c r="P1511">
        <v>25313547</v>
      </c>
      <c r="Q1511" t="s">
        <v>15386</v>
      </c>
      <c r="R1511" t="s">
        <v>15657</v>
      </c>
      <c r="S1511">
        <v>86901856</v>
      </c>
      <c r="T1511" t="s">
        <v>14504</v>
      </c>
      <c r="U1511" t="s">
        <v>15462</v>
      </c>
      <c r="V1511" t="s">
        <v>32</v>
      </c>
      <c r="W1511" t="s">
        <v>3107</v>
      </c>
      <c r="X1511" t="s">
        <v>17523</v>
      </c>
      <c r="Y1511" t="s">
        <v>3477</v>
      </c>
    </row>
    <row r="1512" spans="1:25" x14ac:dyDescent="0.25">
      <c r="A1512" t="s">
        <v>3482</v>
      </c>
      <c r="B1512" t="s">
        <v>3483</v>
      </c>
      <c r="C1512" t="s">
        <v>6971</v>
      </c>
      <c r="D1512" t="s">
        <v>3398</v>
      </c>
      <c r="E1512" t="s">
        <v>4</v>
      </c>
      <c r="F1512" t="s">
        <v>64</v>
      </c>
      <c r="G1512" t="s">
        <v>6</v>
      </c>
      <c r="H1512" t="s">
        <v>3</v>
      </c>
      <c r="I1512">
        <v>30502</v>
      </c>
      <c r="J1512" t="s">
        <v>11450</v>
      </c>
      <c r="K1512" t="s">
        <v>214</v>
      </c>
      <c r="L1512" t="s">
        <v>3398</v>
      </c>
      <c r="M1512" t="s">
        <v>1471</v>
      </c>
      <c r="N1512" t="s">
        <v>316</v>
      </c>
      <c r="O1512" t="s">
        <v>13535</v>
      </c>
      <c r="P1512">
        <v>25312098</v>
      </c>
      <c r="Q1512" t="s">
        <v>15386</v>
      </c>
      <c r="R1512" t="s">
        <v>7912</v>
      </c>
      <c r="S1512">
        <v>25312098</v>
      </c>
      <c r="T1512" t="s">
        <v>14506</v>
      </c>
      <c r="U1512">
        <v>25311024</v>
      </c>
      <c r="V1512" t="s">
        <v>32</v>
      </c>
      <c r="W1512" t="s">
        <v>3119</v>
      </c>
      <c r="X1512" t="s">
        <v>17524</v>
      </c>
      <c r="Y1512" t="s">
        <v>6971</v>
      </c>
    </row>
    <row r="1513" spans="1:25" x14ac:dyDescent="0.25">
      <c r="A1513" t="s">
        <v>9073</v>
      </c>
      <c r="B1513" t="s">
        <v>7245</v>
      </c>
      <c r="C1513" t="s">
        <v>581</v>
      </c>
      <c r="D1513" t="s">
        <v>3398</v>
      </c>
      <c r="E1513" t="s">
        <v>10</v>
      </c>
      <c r="F1513" t="s">
        <v>64</v>
      </c>
      <c r="G1513" t="s">
        <v>6</v>
      </c>
      <c r="H1513" t="s">
        <v>6</v>
      </c>
      <c r="I1513">
        <v>30505</v>
      </c>
      <c r="J1513" t="s">
        <v>11577</v>
      </c>
      <c r="K1513" t="s">
        <v>214</v>
      </c>
      <c r="L1513" t="s">
        <v>3398</v>
      </c>
      <c r="M1513" t="s">
        <v>496</v>
      </c>
      <c r="N1513" t="s">
        <v>581</v>
      </c>
      <c r="O1513" t="s">
        <v>13535</v>
      </c>
      <c r="P1513">
        <v>25590604</v>
      </c>
      <c r="Q1513">
        <v>70122675</v>
      </c>
      <c r="R1513" t="s">
        <v>11831</v>
      </c>
      <c r="S1513">
        <v>70122675</v>
      </c>
      <c r="T1513" t="s">
        <v>14188</v>
      </c>
      <c r="U1513" t="s">
        <v>15658</v>
      </c>
      <c r="V1513" t="s">
        <v>32</v>
      </c>
      <c r="W1513" t="s">
        <v>526</v>
      </c>
      <c r="X1513" t="s">
        <v>17525</v>
      </c>
      <c r="Y1513" t="s">
        <v>581</v>
      </c>
    </row>
    <row r="1514" spans="1:25" x14ac:dyDescent="0.25">
      <c r="A1514" t="s">
        <v>5838</v>
      </c>
      <c r="B1514" t="s">
        <v>432</v>
      </c>
      <c r="C1514" t="s">
        <v>5839</v>
      </c>
      <c r="D1514" t="s">
        <v>3398</v>
      </c>
      <c r="E1514" t="s">
        <v>10</v>
      </c>
      <c r="F1514" t="s">
        <v>64</v>
      </c>
      <c r="G1514" t="s">
        <v>6</v>
      </c>
      <c r="H1514" t="s">
        <v>6</v>
      </c>
      <c r="I1514">
        <v>30505</v>
      </c>
      <c r="J1514" t="s">
        <v>11577</v>
      </c>
      <c r="K1514" t="s">
        <v>214</v>
      </c>
      <c r="L1514" t="s">
        <v>3398</v>
      </c>
      <c r="M1514" t="s">
        <v>496</v>
      </c>
      <c r="N1514" t="s">
        <v>5839</v>
      </c>
      <c r="O1514" t="s">
        <v>13535</v>
      </c>
      <c r="P1514">
        <v>85393600</v>
      </c>
      <c r="Q1514" t="s">
        <v>15386</v>
      </c>
      <c r="R1514" t="s">
        <v>14785</v>
      </c>
      <c r="S1514">
        <v>85393600</v>
      </c>
      <c r="T1514" t="s">
        <v>14188</v>
      </c>
      <c r="U1514">
        <v>89463166</v>
      </c>
      <c r="V1514" t="s">
        <v>32</v>
      </c>
      <c r="W1514" t="s">
        <v>6972</v>
      </c>
      <c r="X1514" t="s">
        <v>17526</v>
      </c>
      <c r="Y1514" t="s">
        <v>5839</v>
      </c>
    </row>
    <row r="1515" spans="1:25" x14ac:dyDescent="0.25">
      <c r="A1515" t="s">
        <v>3503</v>
      </c>
      <c r="B1515" t="s">
        <v>390</v>
      </c>
      <c r="C1515" t="s">
        <v>3355</v>
      </c>
      <c r="D1515" t="s">
        <v>3398</v>
      </c>
      <c r="E1515" t="s">
        <v>10</v>
      </c>
      <c r="F1515" t="s">
        <v>64</v>
      </c>
      <c r="G1515" t="s">
        <v>6</v>
      </c>
      <c r="H1515" t="s">
        <v>6</v>
      </c>
      <c r="I1515">
        <v>30505</v>
      </c>
      <c r="J1515" t="s">
        <v>11577</v>
      </c>
      <c r="K1515" t="s">
        <v>214</v>
      </c>
      <c r="L1515" t="s">
        <v>3398</v>
      </c>
      <c r="M1515" t="s">
        <v>496</v>
      </c>
      <c r="N1515" t="s">
        <v>3355</v>
      </c>
      <c r="O1515" t="s">
        <v>13535</v>
      </c>
      <c r="P1515">
        <v>25590061</v>
      </c>
      <c r="Q1515">
        <v>25590039</v>
      </c>
      <c r="R1515" t="s">
        <v>12342</v>
      </c>
      <c r="S1515">
        <v>89236048</v>
      </c>
      <c r="T1515" t="s">
        <v>14188</v>
      </c>
      <c r="U1515">
        <v>25567876</v>
      </c>
      <c r="V1515" t="s">
        <v>32</v>
      </c>
      <c r="W1515" t="s">
        <v>2560</v>
      </c>
      <c r="X1515" t="s">
        <v>17527</v>
      </c>
      <c r="Y1515" t="s">
        <v>3355</v>
      </c>
    </row>
    <row r="1516" spans="1:25" x14ac:dyDescent="0.25">
      <c r="A1516" t="s">
        <v>5955</v>
      </c>
      <c r="B1516" t="s">
        <v>4053</v>
      </c>
      <c r="C1516" t="s">
        <v>5956</v>
      </c>
      <c r="D1516" t="s">
        <v>207</v>
      </c>
      <c r="E1516" t="s">
        <v>8</v>
      </c>
      <c r="F1516" t="s">
        <v>208</v>
      </c>
      <c r="G1516" t="s">
        <v>4</v>
      </c>
      <c r="H1516" t="s">
        <v>2</v>
      </c>
      <c r="I1516">
        <v>50301</v>
      </c>
      <c r="J1516" t="s">
        <v>11409</v>
      </c>
      <c r="K1516" t="s">
        <v>209</v>
      </c>
      <c r="L1516" t="s">
        <v>207</v>
      </c>
      <c r="M1516" t="s">
        <v>207</v>
      </c>
      <c r="N1516" t="s">
        <v>5956</v>
      </c>
      <c r="O1516" t="s">
        <v>13535</v>
      </c>
      <c r="P1516">
        <v>26803366</v>
      </c>
      <c r="Q1516">
        <v>26803366</v>
      </c>
      <c r="R1516" t="s">
        <v>13769</v>
      </c>
      <c r="S1516">
        <v>88535485</v>
      </c>
      <c r="T1516" t="s">
        <v>14532</v>
      </c>
      <c r="U1516">
        <v>85975452</v>
      </c>
      <c r="V1516" t="s">
        <v>32</v>
      </c>
      <c r="W1516" t="s">
        <v>6973</v>
      </c>
      <c r="X1516" t="s">
        <v>17528</v>
      </c>
      <c r="Y1516" t="s">
        <v>5956</v>
      </c>
    </row>
    <row r="1517" spans="1:25" x14ac:dyDescent="0.25">
      <c r="A1517" t="s">
        <v>4286</v>
      </c>
      <c r="B1517" t="s">
        <v>539</v>
      </c>
      <c r="C1517" t="s">
        <v>220</v>
      </c>
      <c r="D1517" t="s">
        <v>207</v>
      </c>
      <c r="E1517" t="s">
        <v>4</v>
      </c>
      <c r="F1517" t="s">
        <v>208</v>
      </c>
      <c r="G1517" t="s">
        <v>4</v>
      </c>
      <c r="H1517" t="s">
        <v>5</v>
      </c>
      <c r="I1517">
        <v>50304</v>
      </c>
      <c r="J1517" t="s">
        <v>11544</v>
      </c>
      <c r="K1517" t="s">
        <v>209</v>
      </c>
      <c r="L1517" t="s">
        <v>207</v>
      </c>
      <c r="M1517" t="s">
        <v>10835</v>
      </c>
      <c r="N1517" t="s">
        <v>220</v>
      </c>
      <c r="O1517" t="s">
        <v>13535</v>
      </c>
      <c r="P1517">
        <v>26536479</v>
      </c>
      <c r="Q1517">
        <v>26536479</v>
      </c>
      <c r="R1517" t="s">
        <v>13903</v>
      </c>
      <c r="S1517">
        <v>26536479</v>
      </c>
      <c r="T1517" t="s">
        <v>14535</v>
      </c>
      <c r="U1517">
        <v>88891839</v>
      </c>
      <c r="V1517" t="s">
        <v>32</v>
      </c>
      <c r="W1517" t="s">
        <v>4285</v>
      </c>
      <c r="X1517" t="s">
        <v>17529</v>
      </c>
      <c r="Y1517" t="s">
        <v>220</v>
      </c>
    </row>
    <row r="1518" spans="1:25" x14ac:dyDescent="0.25">
      <c r="A1518" t="s">
        <v>4276</v>
      </c>
      <c r="B1518" t="s">
        <v>4057</v>
      </c>
      <c r="C1518" t="s">
        <v>4277</v>
      </c>
      <c r="D1518" t="s">
        <v>207</v>
      </c>
      <c r="E1518" t="s">
        <v>4</v>
      </c>
      <c r="F1518" t="s">
        <v>208</v>
      </c>
      <c r="G1518" t="s">
        <v>4</v>
      </c>
      <c r="H1518" t="s">
        <v>5</v>
      </c>
      <c r="I1518">
        <v>50304</v>
      </c>
      <c r="J1518" t="s">
        <v>11544</v>
      </c>
      <c r="K1518" t="s">
        <v>209</v>
      </c>
      <c r="L1518" t="s">
        <v>207</v>
      </c>
      <c r="M1518" t="s">
        <v>10835</v>
      </c>
      <c r="N1518" t="s">
        <v>4277</v>
      </c>
      <c r="O1518" t="s">
        <v>13535</v>
      </c>
      <c r="P1518">
        <v>26545075</v>
      </c>
      <c r="Q1518">
        <v>26544075</v>
      </c>
      <c r="R1518" t="s">
        <v>11860</v>
      </c>
      <c r="S1518">
        <v>83099318</v>
      </c>
      <c r="T1518" t="s">
        <v>14535</v>
      </c>
      <c r="U1518">
        <v>26750475</v>
      </c>
      <c r="V1518" t="s">
        <v>32</v>
      </c>
      <c r="W1518" t="s">
        <v>1559</v>
      </c>
      <c r="X1518" t="s">
        <v>17530</v>
      </c>
      <c r="Y1518" t="s">
        <v>4277</v>
      </c>
    </row>
    <row r="1519" spans="1:25" x14ac:dyDescent="0.25">
      <c r="A1519" t="s">
        <v>1643</v>
      </c>
      <c r="B1519" t="s">
        <v>1645</v>
      </c>
      <c r="C1519" t="s">
        <v>1644</v>
      </c>
      <c r="D1519" t="s">
        <v>9019</v>
      </c>
      <c r="E1519" t="s">
        <v>15</v>
      </c>
      <c r="F1519" t="s">
        <v>124</v>
      </c>
      <c r="G1519" t="s">
        <v>4</v>
      </c>
      <c r="H1519" t="s">
        <v>5</v>
      </c>
      <c r="I1519">
        <v>60304</v>
      </c>
      <c r="J1519" t="s">
        <v>11546</v>
      </c>
      <c r="K1519" t="s">
        <v>125</v>
      </c>
      <c r="L1519" t="s">
        <v>1490</v>
      </c>
      <c r="M1519" t="s">
        <v>10684</v>
      </c>
      <c r="N1519" t="s">
        <v>1644</v>
      </c>
      <c r="O1519" t="s">
        <v>13535</v>
      </c>
      <c r="P1519">
        <v>85365849</v>
      </c>
      <c r="Q1519" t="s">
        <v>15386</v>
      </c>
      <c r="R1519" t="s">
        <v>7873</v>
      </c>
      <c r="S1519">
        <v>85365849</v>
      </c>
      <c r="T1519" t="s">
        <v>14633</v>
      </c>
      <c r="U1519">
        <v>22001511</v>
      </c>
      <c r="V1519" t="s">
        <v>32</v>
      </c>
      <c r="W1519" t="s">
        <v>1642</v>
      </c>
      <c r="X1519" t="s">
        <v>17531</v>
      </c>
      <c r="Y1519" t="s">
        <v>1644</v>
      </c>
    </row>
    <row r="1520" spans="1:25" x14ac:dyDescent="0.25">
      <c r="A1520" t="s">
        <v>5957</v>
      </c>
      <c r="B1520" t="s">
        <v>4061</v>
      </c>
      <c r="C1520" t="s">
        <v>1804</v>
      </c>
      <c r="D1520" t="s">
        <v>1609</v>
      </c>
      <c r="E1520" t="s">
        <v>2</v>
      </c>
      <c r="F1520" t="s">
        <v>208</v>
      </c>
      <c r="G1520" t="s">
        <v>7</v>
      </c>
      <c r="H1520" t="s">
        <v>2</v>
      </c>
      <c r="I1520">
        <v>50601</v>
      </c>
      <c r="J1520" t="s">
        <v>11424</v>
      </c>
      <c r="K1520" t="s">
        <v>209</v>
      </c>
      <c r="L1520" t="s">
        <v>1609</v>
      </c>
      <c r="M1520" t="s">
        <v>1609</v>
      </c>
      <c r="N1520" t="s">
        <v>13070</v>
      </c>
      <c r="O1520" t="s">
        <v>13535</v>
      </c>
      <c r="P1520">
        <v>26687024</v>
      </c>
      <c r="Q1520">
        <v>26687024</v>
      </c>
      <c r="R1520" t="s">
        <v>12376</v>
      </c>
      <c r="S1520">
        <v>89886787</v>
      </c>
      <c r="T1520" t="s">
        <v>14540</v>
      </c>
      <c r="U1520">
        <v>87309259</v>
      </c>
      <c r="V1520" t="s">
        <v>32</v>
      </c>
      <c r="W1520" t="s">
        <v>6974</v>
      </c>
      <c r="X1520" t="s">
        <v>17532</v>
      </c>
      <c r="Y1520" t="s">
        <v>1804</v>
      </c>
    </row>
    <row r="1521" spans="1:25" x14ac:dyDescent="0.25">
      <c r="A1521" t="s">
        <v>7484</v>
      </c>
      <c r="B1521" t="s">
        <v>7055</v>
      </c>
      <c r="C1521" t="s">
        <v>7485</v>
      </c>
      <c r="D1521" t="s">
        <v>1609</v>
      </c>
      <c r="E1521" t="s">
        <v>6</v>
      </c>
      <c r="F1521" t="s">
        <v>208</v>
      </c>
      <c r="G1521" t="s">
        <v>8</v>
      </c>
      <c r="H1521" t="s">
        <v>3</v>
      </c>
      <c r="I1521">
        <v>50702</v>
      </c>
      <c r="J1521" t="s">
        <v>11459</v>
      </c>
      <c r="K1521" t="s">
        <v>209</v>
      </c>
      <c r="L1521" t="s">
        <v>12945</v>
      </c>
      <c r="M1521" t="s">
        <v>13049</v>
      </c>
      <c r="N1521" t="s">
        <v>7485</v>
      </c>
      <c r="O1521" t="s">
        <v>13535</v>
      </c>
      <c r="P1521">
        <v>22007521</v>
      </c>
      <c r="Q1521" t="s">
        <v>15386</v>
      </c>
      <c r="R1521" t="s">
        <v>13071</v>
      </c>
      <c r="S1521">
        <v>22007521</v>
      </c>
      <c r="T1521" t="s">
        <v>14458</v>
      </c>
      <c r="U1521">
        <v>21005138</v>
      </c>
      <c r="V1521" t="s">
        <v>32</v>
      </c>
      <c r="W1521" t="s">
        <v>7486</v>
      </c>
      <c r="X1521" t="s">
        <v>17533</v>
      </c>
      <c r="Y1521" t="s">
        <v>7485</v>
      </c>
    </row>
    <row r="1522" spans="1:25" x14ac:dyDescent="0.25">
      <c r="A1522" t="s">
        <v>5697</v>
      </c>
      <c r="B1522" t="s">
        <v>4066</v>
      </c>
      <c r="C1522" t="s">
        <v>5698</v>
      </c>
      <c r="D1522" t="s">
        <v>47</v>
      </c>
      <c r="E1522" t="s">
        <v>5</v>
      </c>
      <c r="F1522" t="s">
        <v>32</v>
      </c>
      <c r="G1522" t="s">
        <v>4</v>
      </c>
      <c r="H1522" t="s">
        <v>11</v>
      </c>
      <c r="I1522">
        <v>10309</v>
      </c>
      <c r="J1522" t="s">
        <v>12629</v>
      </c>
      <c r="K1522" t="s">
        <v>33</v>
      </c>
      <c r="L1522" t="s">
        <v>47</v>
      </c>
      <c r="M1522" t="s">
        <v>12859</v>
      </c>
      <c r="N1522" t="s">
        <v>5698</v>
      </c>
      <c r="O1522" t="s">
        <v>13535</v>
      </c>
      <c r="P1522">
        <v>25400962</v>
      </c>
      <c r="Q1522">
        <v>25480522</v>
      </c>
      <c r="R1522" t="s">
        <v>13904</v>
      </c>
      <c r="S1522">
        <v>25400962</v>
      </c>
      <c r="T1522" t="s">
        <v>15403</v>
      </c>
      <c r="U1522">
        <v>25480522</v>
      </c>
      <c r="V1522" t="s">
        <v>32</v>
      </c>
      <c r="W1522" t="s">
        <v>6975</v>
      </c>
      <c r="X1522" t="s">
        <v>17534</v>
      </c>
      <c r="Y1522" t="s">
        <v>5698</v>
      </c>
    </row>
    <row r="1523" spans="1:25" x14ac:dyDescent="0.25">
      <c r="A1523" t="s">
        <v>1305</v>
      </c>
      <c r="B1523" t="s">
        <v>1306</v>
      </c>
      <c r="C1523" t="s">
        <v>431</v>
      </c>
      <c r="D1523" t="s">
        <v>1044</v>
      </c>
      <c r="E1523" t="s">
        <v>6</v>
      </c>
      <c r="F1523" t="s">
        <v>32</v>
      </c>
      <c r="G1523" t="s">
        <v>1045</v>
      </c>
      <c r="H1523" t="s">
        <v>3</v>
      </c>
      <c r="I1523">
        <v>11902</v>
      </c>
      <c r="J1523" t="s">
        <v>15417</v>
      </c>
      <c r="K1523" t="s">
        <v>33</v>
      </c>
      <c r="L1523" t="s">
        <v>1044</v>
      </c>
      <c r="M1523" t="s">
        <v>14434</v>
      </c>
      <c r="N1523" t="s">
        <v>431</v>
      </c>
      <c r="O1523" t="s">
        <v>13535</v>
      </c>
      <c r="P1523">
        <v>27382001</v>
      </c>
      <c r="Q1523" t="s">
        <v>15386</v>
      </c>
      <c r="R1523" t="s">
        <v>13849</v>
      </c>
      <c r="S1523">
        <v>85831948</v>
      </c>
      <c r="T1523" t="s">
        <v>14435</v>
      </c>
      <c r="U1523">
        <v>27725171</v>
      </c>
      <c r="V1523" t="s">
        <v>32</v>
      </c>
      <c r="W1523" t="s">
        <v>1304</v>
      </c>
      <c r="X1523" t="s">
        <v>17535</v>
      </c>
      <c r="Y1523" t="s">
        <v>431</v>
      </c>
    </row>
    <row r="1524" spans="1:25" x14ac:dyDescent="0.25">
      <c r="A1524" t="s">
        <v>1385</v>
      </c>
      <c r="B1524" t="s">
        <v>1387</v>
      </c>
      <c r="C1524" t="s">
        <v>143</v>
      </c>
      <c r="D1524" t="s">
        <v>1044</v>
      </c>
      <c r="E1524" t="s">
        <v>11</v>
      </c>
      <c r="F1524" t="s">
        <v>32</v>
      </c>
      <c r="G1524" t="s">
        <v>1045</v>
      </c>
      <c r="H1524" t="s">
        <v>6</v>
      </c>
      <c r="I1524">
        <v>11905</v>
      </c>
      <c r="J1524" t="s">
        <v>12734</v>
      </c>
      <c r="K1524" t="s">
        <v>33</v>
      </c>
      <c r="L1524" t="s">
        <v>1044</v>
      </c>
      <c r="M1524" t="s">
        <v>590</v>
      </c>
      <c r="N1524" t="s">
        <v>143</v>
      </c>
      <c r="O1524" t="s">
        <v>13535</v>
      </c>
      <c r="P1524">
        <v>27311994</v>
      </c>
      <c r="Q1524">
        <v>60050694</v>
      </c>
      <c r="R1524" t="s">
        <v>15659</v>
      </c>
      <c r="S1524">
        <v>86934803</v>
      </c>
      <c r="T1524" t="s">
        <v>14709</v>
      </c>
      <c r="U1524">
        <v>27725147</v>
      </c>
      <c r="V1524" t="s">
        <v>32</v>
      </c>
      <c r="W1524" t="s">
        <v>1384</v>
      </c>
      <c r="X1524" t="s">
        <v>17536</v>
      </c>
      <c r="Y1524" t="s">
        <v>143</v>
      </c>
    </row>
    <row r="1525" spans="1:25" x14ac:dyDescent="0.25">
      <c r="A1525" t="s">
        <v>1267</v>
      </c>
      <c r="B1525" t="s">
        <v>1269</v>
      </c>
      <c r="C1525" t="s">
        <v>1268</v>
      </c>
      <c r="D1525" t="s">
        <v>1044</v>
      </c>
      <c r="E1525" t="s">
        <v>6</v>
      </c>
      <c r="F1525" t="s">
        <v>32</v>
      </c>
      <c r="G1525" t="s">
        <v>1045</v>
      </c>
      <c r="H1525" t="s">
        <v>5</v>
      </c>
      <c r="I1525">
        <v>11904</v>
      </c>
      <c r="J1525" t="s">
        <v>12733</v>
      </c>
      <c r="K1525" t="s">
        <v>33</v>
      </c>
      <c r="L1525" t="s">
        <v>1044</v>
      </c>
      <c r="M1525" t="s">
        <v>10492</v>
      </c>
      <c r="N1525" t="s">
        <v>1268</v>
      </c>
      <c r="O1525" t="s">
        <v>13535</v>
      </c>
      <c r="P1525">
        <v>27725938</v>
      </c>
      <c r="Q1525" t="s">
        <v>15386</v>
      </c>
      <c r="R1525" t="s">
        <v>11755</v>
      </c>
      <c r="S1525">
        <v>87457717</v>
      </c>
      <c r="T1525" t="s">
        <v>14435</v>
      </c>
      <c r="U1525">
        <v>84938811</v>
      </c>
      <c r="V1525" t="s">
        <v>32</v>
      </c>
      <c r="W1525" t="s">
        <v>1266</v>
      </c>
      <c r="X1525" t="s">
        <v>17537</v>
      </c>
      <c r="Y1525" t="s">
        <v>1268</v>
      </c>
    </row>
    <row r="1526" spans="1:25" x14ac:dyDescent="0.25">
      <c r="A1526" t="s">
        <v>1415</v>
      </c>
      <c r="B1526" t="s">
        <v>1416</v>
      </c>
      <c r="C1526" t="s">
        <v>502</v>
      </c>
      <c r="D1526" t="s">
        <v>1044</v>
      </c>
      <c r="E1526" t="s">
        <v>7</v>
      </c>
      <c r="F1526" t="s">
        <v>32</v>
      </c>
      <c r="G1526" t="s">
        <v>1045</v>
      </c>
      <c r="H1526" t="s">
        <v>10</v>
      </c>
      <c r="I1526">
        <v>11908</v>
      </c>
      <c r="J1526" t="s">
        <v>12738</v>
      </c>
      <c r="K1526" t="s">
        <v>33</v>
      </c>
      <c r="L1526" t="s">
        <v>1044</v>
      </c>
      <c r="M1526" t="s">
        <v>12878</v>
      </c>
      <c r="N1526" t="s">
        <v>502</v>
      </c>
      <c r="O1526" t="s">
        <v>13535</v>
      </c>
      <c r="P1526">
        <v>87830215</v>
      </c>
      <c r="Q1526" t="s">
        <v>15386</v>
      </c>
      <c r="R1526" t="s">
        <v>13072</v>
      </c>
      <c r="S1526">
        <v>88036321</v>
      </c>
      <c r="T1526" t="s">
        <v>14437</v>
      </c>
      <c r="U1526">
        <v>27311405</v>
      </c>
      <c r="V1526" t="s">
        <v>32</v>
      </c>
      <c r="W1526" t="s">
        <v>6467</v>
      </c>
      <c r="X1526" t="s">
        <v>17538</v>
      </c>
      <c r="Y1526" t="s">
        <v>502</v>
      </c>
    </row>
    <row r="1527" spans="1:25" x14ac:dyDescent="0.25">
      <c r="A1527" t="s">
        <v>1413</v>
      </c>
      <c r="B1527" t="s">
        <v>1414</v>
      </c>
      <c r="C1527" t="s">
        <v>657</v>
      </c>
      <c r="D1527" t="s">
        <v>1044</v>
      </c>
      <c r="E1527" t="s">
        <v>11</v>
      </c>
      <c r="F1527" t="s">
        <v>32</v>
      </c>
      <c r="G1527" t="s">
        <v>1045</v>
      </c>
      <c r="H1527" t="s">
        <v>6</v>
      </c>
      <c r="I1527">
        <v>11905</v>
      </c>
      <c r="J1527" t="s">
        <v>12734</v>
      </c>
      <c r="K1527" t="s">
        <v>33</v>
      </c>
      <c r="L1527" t="s">
        <v>1044</v>
      </c>
      <c r="M1527" t="s">
        <v>590</v>
      </c>
      <c r="N1527" t="s">
        <v>657</v>
      </c>
      <c r="O1527" t="s">
        <v>13535</v>
      </c>
      <c r="P1527">
        <v>83518685</v>
      </c>
      <c r="Q1527" t="s">
        <v>15386</v>
      </c>
      <c r="R1527" t="s">
        <v>13905</v>
      </c>
      <c r="S1527">
        <v>83518685</v>
      </c>
      <c r="T1527" t="s">
        <v>14709</v>
      </c>
      <c r="U1527">
        <v>27725147</v>
      </c>
      <c r="V1527" t="s">
        <v>32</v>
      </c>
      <c r="W1527" t="s">
        <v>835</v>
      </c>
      <c r="X1527" t="s">
        <v>17539</v>
      </c>
      <c r="Y1527" t="s">
        <v>657</v>
      </c>
    </row>
    <row r="1528" spans="1:25" x14ac:dyDescent="0.25">
      <c r="A1528" t="s">
        <v>5964</v>
      </c>
      <c r="B1528" t="s">
        <v>4077</v>
      </c>
      <c r="C1528" t="s">
        <v>5965</v>
      </c>
      <c r="D1528" t="s">
        <v>1044</v>
      </c>
      <c r="E1528" t="s">
        <v>11</v>
      </c>
      <c r="F1528" t="s">
        <v>32</v>
      </c>
      <c r="G1528" t="s">
        <v>1045</v>
      </c>
      <c r="H1528" t="s">
        <v>6</v>
      </c>
      <c r="I1528">
        <v>11905</v>
      </c>
      <c r="J1528" t="s">
        <v>12734</v>
      </c>
      <c r="K1528" t="s">
        <v>33</v>
      </c>
      <c r="L1528" t="s">
        <v>1044</v>
      </c>
      <c r="M1528" t="s">
        <v>590</v>
      </c>
      <c r="N1528" t="s">
        <v>5965</v>
      </c>
      <c r="O1528" t="s">
        <v>13535</v>
      </c>
      <c r="P1528" t="s">
        <v>15386</v>
      </c>
      <c r="Q1528" t="s">
        <v>15386</v>
      </c>
      <c r="R1528" t="s">
        <v>13906</v>
      </c>
      <c r="S1528">
        <v>89986404</v>
      </c>
      <c r="T1528" t="s">
        <v>14709</v>
      </c>
      <c r="U1528">
        <v>27725147</v>
      </c>
      <c r="V1528" t="s">
        <v>32</v>
      </c>
      <c r="W1528" t="s">
        <v>6976</v>
      </c>
      <c r="X1528" t="s">
        <v>17540</v>
      </c>
      <c r="Y1528" t="s">
        <v>5965</v>
      </c>
    </row>
    <row r="1529" spans="1:25" x14ac:dyDescent="0.25">
      <c r="A1529" t="s">
        <v>1462</v>
      </c>
      <c r="B1529" t="s">
        <v>1464</v>
      </c>
      <c r="C1529" t="s">
        <v>1463</v>
      </c>
      <c r="D1529" t="s">
        <v>1044</v>
      </c>
      <c r="E1529" t="s">
        <v>8</v>
      </c>
      <c r="F1529" t="s">
        <v>32</v>
      </c>
      <c r="G1529" t="s">
        <v>1045</v>
      </c>
      <c r="H1529" t="s">
        <v>16</v>
      </c>
      <c r="I1529">
        <v>11912</v>
      </c>
      <c r="J1529" t="s">
        <v>12742</v>
      </c>
      <c r="K1529" t="s">
        <v>33</v>
      </c>
      <c r="L1529" t="s">
        <v>1044</v>
      </c>
      <c r="M1529" t="s">
        <v>87</v>
      </c>
      <c r="N1529" t="s">
        <v>1463</v>
      </c>
      <c r="O1529" t="s">
        <v>13535</v>
      </c>
      <c r="P1529">
        <v>71216879</v>
      </c>
      <c r="Q1529" t="s">
        <v>15386</v>
      </c>
      <c r="R1529" t="s">
        <v>14786</v>
      </c>
      <c r="S1529">
        <v>83212472</v>
      </c>
      <c r="T1529" t="s">
        <v>14663</v>
      </c>
      <c r="U1529">
        <v>27725189</v>
      </c>
      <c r="V1529" t="s">
        <v>32</v>
      </c>
      <c r="W1529" t="s">
        <v>1461</v>
      </c>
      <c r="X1529" t="s">
        <v>17541</v>
      </c>
      <c r="Y1529" t="s">
        <v>1463</v>
      </c>
    </row>
    <row r="1530" spans="1:25" x14ac:dyDescent="0.25">
      <c r="A1530" t="s">
        <v>9467</v>
      </c>
      <c r="B1530" t="s">
        <v>9468</v>
      </c>
      <c r="C1530" t="s">
        <v>9469</v>
      </c>
      <c r="D1530" t="s">
        <v>47</v>
      </c>
      <c r="E1530" t="s">
        <v>7</v>
      </c>
      <c r="F1530" t="s">
        <v>32</v>
      </c>
      <c r="G1530" t="s">
        <v>16</v>
      </c>
      <c r="H1530" t="s">
        <v>5</v>
      </c>
      <c r="I1530">
        <v>11204</v>
      </c>
      <c r="J1530" t="s">
        <v>12698</v>
      </c>
      <c r="K1530" t="s">
        <v>33</v>
      </c>
      <c r="L1530" t="s">
        <v>12867</v>
      </c>
      <c r="M1530" t="s">
        <v>674</v>
      </c>
      <c r="N1530" t="s">
        <v>10871</v>
      </c>
      <c r="O1530" t="s">
        <v>13535</v>
      </c>
      <c r="P1530">
        <v>25444752</v>
      </c>
      <c r="Q1530">
        <v>86078575</v>
      </c>
      <c r="R1530" t="s">
        <v>15660</v>
      </c>
      <c r="S1530">
        <v>84346420</v>
      </c>
      <c r="T1530" t="s">
        <v>7708</v>
      </c>
      <c r="U1530">
        <v>24104951</v>
      </c>
      <c r="V1530" t="s">
        <v>32</v>
      </c>
      <c r="W1530" t="s">
        <v>158</v>
      </c>
      <c r="X1530" t="s">
        <v>17542</v>
      </c>
      <c r="Y1530" t="s">
        <v>9469</v>
      </c>
    </row>
    <row r="1531" spans="1:25" x14ac:dyDescent="0.25">
      <c r="A1531" t="s">
        <v>714</v>
      </c>
      <c r="B1531" t="s">
        <v>716</v>
      </c>
      <c r="C1531" t="s">
        <v>715</v>
      </c>
      <c r="D1531" t="s">
        <v>47</v>
      </c>
      <c r="E1531" t="s">
        <v>7</v>
      </c>
      <c r="F1531" t="s">
        <v>32</v>
      </c>
      <c r="G1531" t="s">
        <v>16</v>
      </c>
      <c r="H1531" t="s">
        <v>6</v>
      </c>
      <c r="I1531">
        <v>11205</v>
      </c>
      <c r="J1531" t="s">
        <v>12699</v>
      </c>
      <c r="K1531" t="s">
        <v>33</v>
      </c>
      <c r="L1531" t="s">
        <v>12867</v>
      </c>
      <c r="M1531" t="s">
        <v>678</v>
      </c>
      <c r="N1531" t="s">
        <v>10872</v>
      </c>
      <c r="O1531" t="s">
        <v>13535</v>
      </c>
      <c r="P1531">
        <v>61621288</v>
      </c>
      <c r="Q1531">
        <v>61621288</v>
      </c>
      <c r="R1531" t="s">
        <v>15661</v>
      </c>
      <c r="S1531">
        <v>61621288</v>
      </c>
      <c r="T1531" t="s">
        <v>7708</v>
      </c>
      <c r="U1531">
        <v>24104951</v>
      </c>
      <c r="V1531" t="s">
        <v>32</v>
      </c>
      <c r="W1531" t="s">
        <v>713</v>
      </c>
      <c r="X1531" t="s">
        <v>17543</v>
      </c>
      <c r="Y1531" t="s">
        <v>715</v>
      </c>
    </row>
    <row r="1532" spans="1:25" x14ac:dyDescent="0.25">
      <c r="A1532" t="s">
        <v>1517</v>
      </c>
      <c r="B1532" t="s">
        <v>1519</v>
      </c>
      <c r="C1532" t="s">
        <v>1518</v>
      </c>
      <c r="D1532" t="s">
        <v>1044</v>
      </c>
      <c r="E1532" t="s">
        <v>10</v>
      </c>
      <c r="F1532" t="s">
        <v>32</v>
      </c>
      <c r="G1532" t="s">
        <v>1045</v>
      </c>
      <c r="H1532" t="s">
        <v>8</v>
      </c>
      <c r="I1532">
        <v>11907</v>
      </c>
      <c r="J1532" t="s">
        <v>12737</v>
      </c>
      <c r="K1532" t="s">
        <v>33</v>
      </c>
      <c r="L1532" t="s">
        <v>1044</v>
      </c>
      <c r="M1532" t="s">
        <v>10292</v>
      </c>
      <c r="N1532" t="s">
        <v>90</v>
      </c>
      <c r="O1532" t="s">
        <v>13535</v>
      </c>
      <c r="P1532">
        <v>27360324</v>
      </c>
      <c r="Q1532">
        <v>44039973</v>
      </c>
      <c r="R1532" t="s">
        <v>14787</v>
      </c>
      <c r="S1532">
        <v>27360324</v>
      </c>
      <c r="T1532" t="s">
        <v>14439</v>
      </c>
      <c r="U1532">
        <v>27725140</v>
      </c>
      <c r="V1532" t="s">
        <v>32</v>
      </c>
      <c r="W1532" t="s">
        <v>1516</v>
      </c>
      <c r="X1532" t="s">
        <v>17544</v>
      </c>
      <c r="Y1532" t="s">
        <v>1518</v>
      </c>
    </row>
    <row r="1533" spans="1:25" x14ac:dyDescent="0.25">
      <c r="A1533" t="s">
        <v>1509</v>
      </c>
      <c r="B1533" t="s">
        <v>1510</v>
      </c>
      <c r="C1533" t="s">
        <v>828</v>
      </c>
      <c r="D1533" t="s">
        <v>1044</v>
      </c>
      <c r="E1533" t="s">
        <v>10</v>
      </c>
      <c r="F1533" t="s">
        <v>32</v>
      </c>
      <c r="G1533" t="s">
        <v>1045</v>
      </c>
      <c r="H1533" t="s">
        <v>8</v>
      </c>
      <c r="I1533">
        <v>11907</v>
      </c>
      <c r="J1533" t="s">
        <v>12737</v>
      </c>
      <c r="K1533" t="s">
        <v>33</v>
      </c>
      <c r="L1533" t="s">
        <v>1044</v>
      </c>
      <c r="M1533" t="s">
        <v>10292</v>
      </c>
      <c r="N1533" t="s">
        <v>828</v>
      </c>
      <c r="O1533" t="s">
        <v>13535</v>
      </c>
      <c r="P1533">
        <v>71219432</v>
      </c>
      <c r="Q1533" t="s">
        <v>15386</v>
      </c>
      <c r="R1533" t="s">
        <v>12258</v>
      </c>
      <c r="S1533">
        <v>83475830</v>
      </c>
      <c r="T1533" t="s">
        <v>14439</v>
      </c>
      <c r="U1533">
        <v>27725140</v>
      </c>
      <c r="V1533" t="s">
        <v>32</v>
      </c>
      <c r="W1533" t="s">
        <v>1508</v>
      </c>
      <c r="X1533" t="s">
        <v>17545</v>
      </c>
      <c r="Y1533" t="s">
        <v>828</v>
      </c>
    </row>
    <row r="1534" spans="1:25" x14ac:dyDescent="0.25">
      <c r="A1534" t="s">
        <v>1513</v>
      </c>
      <c r="B1534" t="s">
        <v>1514</v>
      </c>
      <c r="C1534" t="s">
        <v>9074</v>
      </c>
      <c r="D1534" t="s">
        <v>1044</v>
      </c>
      <c r="E1534" t="s">
        <v>10</v>
      </c>
      <c r="F1534" t="s">
        <v>32</v>
      </c>
      <c r="G1534" t="s">
        <v>1045</v>
      </c>
      <c r="H1534" t="s">
        <v>16</v>
      </c>
      <c r="I1534">
        <v>11912</v>
      </c>
      <c r="J1534" t="s">
        <v>12742</v>
      </c>
      <c r="K1534" t="s">
        <v>33</v>
      </c>
      <c r="L1534" t="s">
        <v>1044</v>
      </c>
      <c r="M1534" t="s">
        <v>87</v>
      </c>
      <c r="N1534" t="s">
        <v>2950</v>
      </c>
      <c r="O1534" t="s">
        <v>13535</v>
      </c>
      <c r="P1534">
        <v>44062498</v>
      </c>
      <c r="Q1534" t="s">
        <v>15386</v>
      </c>
      <c r="R1534" t="s">
        <v>11027</v>
      </c>
      <c r="S1534">
        <v>88037319</v>
      </c>
      <c r="T1534" t="s">
        <v>14439</v>
      </c>
      <c r="U1534">
        <v>27725140</v>
      </c>
      <c r="V1534" t="s">
        <v>32</v>
      </c>
      <c r="W1534" t="s">
        <v>1512</v>
      </c>
      <c r="X1534" t="s">
        <v>17546</v>
      </c>
      <c r="Y1534" t="s">
        <v>9074</v>
      </c>
    </row>
    <row r="1535" spans="1:25" x14ac:dyDescent="0.25">
      <c r="A1535" t="s">
        <v>1664</v>
      </c>
      <c r="B1535" t="s">
        <v>1665</v>
      </c>
      <c r="C1535" t="s">
        <v>758</v>
      </c>
      <c r="D1535" t="s">
        <v>9019</v>
      </c>
      <c r="E1535" t="s">
        <v>15</v>
      </c>
      <c r="F1535" t="s">
        <v>124</v>
      </c>
      <c r="G1535" t="s">
        <v>4</v>
      </c>
      <c r="H1535" t="s">
        <v>5</v>
      </c>
      <c r="I1535">
        <v>60304</v>
      </c>
      <c r="J1535" t="s">
        <v>11546</v>
      </c>
      <c r="K1535" t="s">
        <v>125</v>
      </c>
      <c r="L1535" t="s">
        <v>1490</v>
      </c>
      <c r="M1535" t="s">
        <v>10684</v>
      </c>
      <c r="N1535" t="s">
        <v>758</v>
      </c>
      <c r="O1535" t="s">
        <v>13535</v>
      </c>
      <c r="P1535">
        <v>85764226</v>
      </c>
      <c r="Q1535">
        <v>22001511</v>
      </c>
      <c r="R1535" t="s">
        <v>15662</v>
      </c>
      <c r="S1535">
        <v>85764226</v>
      </c>
      <c r="T1535" t="s">
        <v>14633</v>
      </c>
      <c r="U1535">
        <v>22001511</v>
      </c>
      <c r="V1535" t="s">
        <v>32</v>
      </c>
      <c r="W1535" t="s">
        <v>1663</v>
      </c>
      <c r="X1535" t="s">
        <v>17547</v>
      </c>
      <c r="Y1535" t="s">
        <v>758</v>
      </c>
    </row>
    <row r="1536" spans="1:25" x14ac:dyDescent="0.25">
      <c r="A1536" t="s">
        <v>4574</v>
      </c>
      <c r="B1536" t="s">
        <v>2185</v>
      </c>
      <c r="C1536" t="s">
        <v>4575</v>
      </c>
      <c r="D1536" t="s">
        <v>125</v>
      </c>
      <c r="E1536" t="s">
        <v>3</v>
      </c>
      <c r="F1536" t="s">
        <v>124</v>
      </c>
      <c r="G1536" t="s">
        <v>2</v>
      </c>
      <c r="H1536" t="s">
        <v>198</v>
      </c>
      <c r="I1536">
        <v>60114</v>
      </c>
      <c r="J1536" t="s">
        <v>11608</v>
      </c>
      <c r="K1536" t="s">
        <v>125</v>
      </c>
      <c r="L1536" t="s">
        <v>125</v>
      </c>
      <c r="M1536" t="s">
        <v>2811</v>
      </c>
      <c r="N1536" t="s">
        <v>10202</v>
      </c>
      <c r="O1536" t="s">
        <v>13535</v>
      </c>
      <c r="P1536">
        <v>26391122</v>
      </c>
      <c r="Q1536" t="s">
        <v>15386</v>
      </c>
      <c r="R1536" t="s">
        <v>13073</v>
      </c>
      <c r="S1536">
        <v>84321146</v>
      </c>
      <c r="T1536" t="s">
        <v>14788</v>
      </c>
      <c r="U1536">
        <v>26393028</v>
      </c>
      <c r="V1536" t="s">
        <v>32</v>
      </c>
      <c r="W1536" t="s">
        <v>4573</v>
      </c>
      <c r="X1536" t="s">
        <v>17548</v>
      </c>
      <c r="Y1536" t="s">
        <v>4575</v>
      </c>
    </row>
    <row r="1537" spans="1:25" x14ac:dyDescent="0.25">
      <c r="A1537" t="s">
        <v>8586</v>
      </c>
      <c r="B1537" t="s">
        <v>2366</v>
      </c>
      <c r="C1537" t="s">
        <v>6977</v>
      </c>
      <c r="D1537" t="s">
        <v>4304</v>
      </c>
      <c r="E1537" t="s">
        <v>3</v>
      </c>
      <c r="F1537" t="s">
        <v>124</v>
      </c>
      <c r="G1537" t="s">
        <v>2</v>
      </c>
      <c r="H1537" t="s">
        <v>15</v>
      </c>
      <c r="I1537">
        <v>60111</v>
      </c>
      <c r="J1537" t="s">
        <v>12830</v>
      </c>
      <c r="K1537" t="s">
        <v>125</v>
      </c>
      <c r="L1537" t="s">
        <v>125</v>
      </c>
      <c r="M1537" t="s">
        <v>10646</v>
      </c>
      <c r="N1537" t="s">
        <v>1375</v>
      </c>
      <c r="O1537" t="s">
        <v>13535</v>
      </c>
      <c r="P1537">
        <v>26830380</v>
      </c>
      <c r="Q1537">
        <v>22007694</v>
      </c>
      <c r="R1537" t="s">
        <v>13907</v>
      </c>
      <c r="S1537">
        <v>88801425</v>
      </c>
      <c r="T1537" t="s">
        <v>15520</v>
      </c>
      <c r="U1537">
        <v>26420211</v>
      </c>
      <c r="V1537" t="s">
        <v>32</v>
      </c>
      <c r="W1537" t="s">
        <v>3930</v>
      </c>
      <c r="X1537" t="s">
        <v>17549</v>
      </c>
      <c r="Y1537" t="s">
        <v>6977</v>
      </c>
    </row>
    <row r="1538" spans="1:25" x14ac:dyDescent="0.25">
      <c r="A1538" t="s">
        <v>4695</v>
      </c>
      <c r="B1538" t="s">
        <v>3525</v>
      </c>
      <c r="C1538" t="s">
        <v>4696</v>
      </c>
      <c r="D1538" t="s">
        <v>125</v>
      </c>
      <c r="E1538" t="s">
        <v>10</v>
      </c>
      <c r="F1538" t="s">
        <v>124</v>
      </c>
      <c r="G1538" t="s">
        <v>3</v>
      </c>
      <c r="H1538" t="s">
        <v>2</v>
      </c>
      <c r="I1538">
        <v>60201</v>
      </c>
      <c r="J1538" t="s">
        <v>12615</v>
      </c>
      <c r="K1538" t="s">
        <v>125</v>
      </c>
      <c r="L1538" t="s">
        <v>10596</v>
      </c>
      <c r="M1538" t="s">
        <v>4681</v>
      </c>
      <c r="N1538" t="s">
        <v>4696</v>
      </c>
      <c r="O1538" t="s">
        <v>13535</v>
      </c>
      <c r="P1538">
        <v>26367393</v>
      </c>
      <c r="Q1538">
        <v>26367393</v>
      </c>
      <c r="R1538" t="s">
        <v>14789</v>
      </c>
      <c r="S1538">
        <v>26367393</v>
      </c>
      <c r="T1538" t="s">
        <v>15486</v>
      </c>
      <c r="U1538">
        <v>26355272</v>
      </c>
      <c r="V1538" t="s">
        <v>32</v>
      </c>
      <c r="W1538" t="s">
        <v>468</v>
      </c>
      <c r="X1538" t="s">
        <v>17550</v>
      </c>
      <c r="Y1538" t="s">
        <v>4696</v>
      </c>
    </row>
    <row r="1539" spans="1:25" x14ac:dyDescent="0.25">
      <c r="A1539" t="s">
        <v>5680</v>
      </c>
      <c r="B1539" t="s">
        <v>4097</v>
      </c>
      <c r="C1539" t="s">
        <v>8011</v>
      </c>
      <c r="D1539" t="s">
        <v>82</v>
      </c>
      <c r="E1539" t="s">
        <v>6</v>
      </c>
      <c r="F1539" t="s">
        <v>83</v>
      </c>
      <c r="G1539" t="s">
        <v>4</v>
      </c>
      <c r="H1539" t="s">
        <v>8</v>
      </c>
      <c r="I1539">
        <v>70307</v>
      </c>
      <c r="J1539" t="s">
        <v>12827</v>
      </c>
      <c r="K1539" t="s">
        <v>82</v>
      </c>
      <c r="L1539" t="s">
        <v>12861</v>
      </c>
      <c r="M1539" t="s">
        <v>12862</v>
      </c>
      <c r="N1539" t="s">
        <v>69</v>
      </c>
      <c r="O1539" t="s">
        <v>13535</v>
      </c>
      <c r="P1539">
        <v>22002918</v>
      </c>
      <c r="Q1539" t="s">
        <v>15386</v>
      </c>
      <c r="R1539" t="s">
        <v>15663</v>
      </c>
      <c r="S1539">
        <v>85672018</v>
      </c>
      <c r="T1539" t="s">
        <v>15405</v>
      </c>
      <c r="U1539">
        <v>27687141</v>
      </c>
      <c r="V1539" t="s">
        <v>32</v>
      </c>
      <c r="W1539" t="s">
        <v>6694</v>
      </c>
      <c r="X1539" t="s">
        <v>17551</v>
      </c>
      <c r="Y1539" t="s">
        <v>8011</v>
      </c>
    </row>
    <row r="1540" spans="1:25" x14ac:dyDescent="0.25">
      <c r="A1540" t="s">
        <v>5212</v>
      </c>
      <c r="B1540" t="s">
        <v>4098</v>
      </c>
      <c r="C1540" t="s">
        <v>5213</v>
      </c>
      <c r="D1540" t="s">
        <v>82</v>
      </c>
      <c r="E1540" t="s">
        <v>2</v>
      </c>
      <c r="F1540" t="s">
        <v>83</v>
      </c>
      <c r="G1540" t="s">
        <v>2</v>
      </c>
      <c r="H1540" t="s">
        <v>2</v>
      </c>
      <c r="I1540">
        <v>70101</v>
      </c>
      <c r="J1540" t="s">
        <v>12606</v>
      </c>
      <c r="K1540" t="s">
        <v>82</v>
      </c>
      <c r="L1540" t="s">
        <v>82</v>
      </c>
      <c r="M1540" t="s">
        <v>82</v>
      </c>
      <c r="N1540" t="s">
        <v>15664</v>
      </c>
      <c r="O1540" t="s">
        <v>13535</v>
      </c>
      <c r="P1540" t="s">
        <v>15386</v>
      </c>
      <c r="Q1540" t="s">
        <v>15386</v>
      </c>
      <c r="R1540" t="s">
        <v>15665</v>
      </c>
      <c r="S1540">
        <v>88597947</v>
      </c>
      <c r="T1540" t="s">
        <v>14572</v>
      </c>
      <c r="U1540">
        <v>22017169</v>
      </c>
      <c r="V1540" t="s">
        <v>32</v>
      </c>
      <c r="W1540" t="s">
        <v>3113</v>
      </c>
      <c r="X1540" t="s">
        <v>17552</v>
      </c>
      <c r="Y1540" t="s">
        <v>5213</v>
      </c>
    </row>
    <row r="1541" spans="1:25" x14ac:dyDescent="0.25">
      <c r="A1541" t="s">
        <v>5741</v>
      </c>
      <c r="B1541" t="s">
        <v>4099</v>
      </c>
      <c r="C1541" t="s">
        <v>1186</v>
      </c>
      <c r="D1541" t="s">
        <v>82</v>
      </c>
      <c r="E1541" t="s">
        <v>2</v>
      </c>
      <c r="F1541" t="s">
        <v>83</v>
      </c>
      <c r="G1541" t="s">
        <v>2</v>
      </c>
      <c r="H1541" t="s">
        <v>2</v>
      </c>
      <c r="I1541">
        <v>70101</v>
      </c>
      <c r="J1541" t="s">
        <v>12606</v>
      </c>
      <c r="K1541" t="s">
        <v>82</v>
      </c>
      <c r="L1541" t="s">
        <v>82</v>
      </c>
      <c r="M1541" t="s">
        <v>82</v>
      </c>
      <c r="N1541" t="s">
        <v>186</v>
      </c>
      <c r="O1541" t="s">
        <v>13535</v>
      </c>
      <c r="P1541">
        <v>27952241</v>
      </c>
      <c r="Q1541" t="s">
        <v>15386</v>
      </c>
      <c r="R1541" t="s">
        <v>14790</v>
      </c>
      <c r="S1541">
        <v>89441905</v>
      </c>
      <c r="T1541" t="s">
        <v>14572</v>
      </c>
      <c r="U1541">
        <v>60484003</v>
      </c>
      <c r="V1541" t="s">
        <v>32</v>
      </c>
      <c r="W1541" t="s">
        <v>6978</v>
      </c>
      <c r="X1541" t="s">
        <v>17553</v>
      </c>
      <c r="Y1541" t="s">
        <v>1186</v>
      </c>
    </row>
    <row r="1542" spans="1:25" x14ac:dyDescent="0.25">
      <c r="A1542" t="s">
        <v>5257</v>
      </c>
      <c r="B1542" t="s">
        <v>4103</v>
      </c>
      <c r="C1542" t="s">
        <v>5258</v>
      </c>
      <c r="D1542" t="s">
        <v>82</v>
      </c>
      <c r="E1542" t="s">
        <v>4</v>
      </c>
      <c r="F1542" t="s">
        <v>83</v>
      </c>
      <c r="G1542" t="s">
        <v>2</v>
      </c>
      <c r="H1542" t="s">
        <v>3</v>
      </c>
      <c r="I1542">
        <v>70102</v>
      </c>
      <c r="J1542" t="s">
        <v>12693</v>
      </c>
      <c r="K1542" t="s">
        <v>82</v>
      </c>
      <c r="L1542" t="s">
        <v>82</v>
      </c>
      <c r="M1542" t="s">
        <v>12981</v>
      </c>
      <c r="N1542" t="s">
        <v>5258</v>
      </c>
      <c r="O1542" t="s">
        <v>13535</v>
      </c>
      <c r="P1542">
        <v>27500830</v>
      </c>
      <c r="Q1542">
        <v>27500830</v>
      </c>
      <c r="R1542" t="s">
        <v>7966</v>
      </c>
      <c r="S1542">
        <v>27500830</v>
      </c>
      <c r="T1542" t="s">
        <v>14631</v>
      </c>
      <c r="U1542">
        <v>27590142</v>
      </c>
      <c r="V1542" t="s">
        <v>32</v>
      </c>
      <c r="W1542" t="s">
        <v>5143</v>
      </c>
      <c r="X1542" t="s">
        <v>17554</v>
      </c>
      <c r="Y1542" t="s">
        <v>5258</v>
      </c>
    </row>
    <row r="1543" spans="1:25" x14ac:dyDescent="0.25">
      <c r="A1543" t="s">
        <v>5251</v>
      </c>
      <c r="B1543" t="s">
        <v>2023</v>
      </c>
      <c r="C1543" t="s">
        <v>2784</v>
      </c>
      <c r="D1543" t="s">
        <v>82</v>
      </c>
      <c r="E1543" t="s">
        <v>4</v>
      </c>
      <c r="F1543" t="s">
        <v>83</v>
      </c>
      <c r="G1543" t="s">
        <v>2</v>
      </c>
      <c r="H1543" t="s">
        <v>3</v>
      </c>
      <c r="I1543">
        <v>70102</v>
      </c>
      <c r="J1543" t="s">
        <v>12693</v>
      </c>
      <c r="K1543" t="s">
        <v>82</v>
      </c>
      <c r="L1543" t="s">
        <v>82</v>
      </c>
      <c r="M1543" t="s">
        <v>12981</v>
      </c>
      <c r="N1543" t="s">
        <v>2784</v>
      </c>
      <c r="O1543" t="s">
        <v>13535</v>
      </c>
      <c r="P1543">
        <v>27566065</v>
      </c>
      <c r="Q1543">
        <v>27566065</v>
      </c>
      <c r="R1543" t="s">
        <v>13908</v>
      </c>
      <c r="S1543">
        <v>22001703</v>
      </c>
      <c r="T1543" t="s">
        <v>14631</v>
      </c>
      <c r="U1543">
        <v>27590142</v>
      </c>
      <c r="V1543" t="s">
        <v>32</v>
      </c>
      <c r="W1543" t="s">
        <v>6631</v>
      </c>
      <c r="X1543" t="s">
        <v>17555</v>
      </c>
      <c r="Y1543" t="s">
        <v>2784</v>
      </c>
    </row>
    <row r="1544" spans="1:25" x14ac:dyDescent="0.25">
      <c r="A1544" t="s">
        <v>5284</v>
      </c>
      <c r="B1544" t="s">
        <v>4104</v>
      </c>
      <c r="C1544" t="s">
        <v>143</v>
      </c>
      <c r="D1544" t="s">
        <v>82</v>
      </c>
      <c r="E1544" t="s">
        <v>4</v>
      </c>
      <c r="F1544" t="s">
        <v>83</v>
      </c>
      <c r="G1544" t="s">
        <v>2</v>
      </c>
      <c r="H1544" t="s">
        <v>3</v>
      </c>
      <c r="I1544">
        <v>70102</v>
      </c>
      <c r="J1544" t="s">
        <v>12693</v>
      </c>
      <c r="K1544" t="s">
        <v>82</v>
      </c>
      <c r="L1544" t="s">
        <v>82</v>
      </c>
      <c r="M1544" t="s">
        <v>12981</v>
      </c>
      <c r="N1544" t="s">
        <v>143</v>
      </c>
      <c r="O1544" t="s">
        <v>13535</v>
      </c>
      <c r="P1544">
        <v>27591422</v>
      </c>
      <c r="Q1544">
        <v>27591422</v>
      </c>
      <c r="R1544" t="s">
        <v>14791</v>
      </c>
      <c r="S1544">
        <v>88226442</v>
      </c>
      <c r="T1544" t="s">
        <v>14631</v>
      </c>
      <c r="U1544">
        <v>71047519</v>
      </c>
      <c r="V1544" t="s">
        <v>32</v>
      </c>
      <c r="W1544" t="s">
        <v>2239</v>
      </c>
      <c r="X1544" t="s">
        <v>17556</v>
      </c>
      <c r="Y1544" t="s">
        <v>143</v>
      </c>
    </row>
    <row r="1545" spans="1:25" x14ac:dyDescent="0.25">
      <c r="A1545" t="s">
        <v>1389</v>
      </c>
      <c r="B1545" t="s">
        <v>1390</v>
      </c>
      <c r="C1545" t="s">
        <v>470</v>
      </c>
      <c r="D1545" t="s">
        <v>1044</v>
      </c>
      <c r="E1545" t="s">
        <v>7</v>
      </c>
      <c r="F1545" t="s">
        <v>32</v>
      </c>
      <c r="G1545" t="s">
        <v>1045</v>
      </c>
      <c r="H1545" t="s">
        <v>10</v>
      </c>
      <c r="I1545">
        <v>11908</v>
      </c>
      <c r="J1545" t="s">
        <v>12738</v>
      </c>
      <c r="K1545" t="s">
        <v>33</v>
      </c>
      <c r="L1545" t="s">
        <v>1044</v>
      </c>
      <c r="M1545" t="s">
        <v>12878</v>
      </c>
      <c r="N1545" t="s">
        <v>470</v>
      </c>
      <c r="O1545" t="s">
        <v>13535</v>
      </c>
      <c r="P1545">
        <v>88573185</v>
      </c>
      <c r="Q1545" t="s">
        <v>15386</v>
      </c>
      <c r="R1545" t="s">
        <v>11765</v>
      </c>
      <c r="S1545">
        <v>88573185</v>
      </c>
      <c r="T1545" t="s">
        <v>14437</v>
      </c>
      <c r="U1545">
        <v>27311075</v>
      </c>
      <c r="V1545" t="s">
        <v>32</v>
      </c>
      <c r="W1545" t="s">
        <v>1388</v>
      </c>
      <c r="X1545" t="s">
        <v>17557</v>
      </c>
      <c r="Y1545" t="s">
        <v>470</v>
      </c>
    </row>
    <row r="1546" spans="1:25" x14ac:dyDescent="0.25">
      <c r="A1546" t="s">
        <v>5794</v>
      </c>
      <c r="B1546" t="s">
        <v>4105</v>
      </c>
      <c r="C1546" t="s">
        <v>807</v>
      </c>
      <c r="D1546" t="s">
        <v>82</v>
      </c>
      <c r="E1546" t="s">
        <v>4</v>
      </c>
      <c r="F1546" t="s">
        <v>83</v>
      </c>
      <c r="G1546" t="s">
        <v>2</v>
      </c>
      <c r="H1546" t="s">
        <v>3</v>
      </c>
      <c r="I1546">
        <v>70102</v>
      </c>
      <c r="J1546" t="s">
        <v>12693</v>
      </c>
      <c r="K1546" t="s">
        <v>82</v>
      </c>
      <c r="L1546" t="s">
        <v>82</v>
      </c>
      <c r="M1546" t="s">
        <v>12981</v>
      </c>
      <c r="N1546" t="s">
        <v>807</v>
      </c>
      <c r="O1546" t="s">
        <v>13535</v>
      </c>
      <c r="P1546">
        <v>22001662</v>
      </c>
      <c r="Q1546" t="s">
        <v>15386</v>
      </c>
      <c r="R1546" t="s">
        <v>7746</v>
      </c>
      <c r="S1546">
        <v>22001662</v>
      </c>
      <c r="T1546" t="s">
        <v>14631</v>
      </c>
      <c r="U1546">
        <v>27590142</v>
      </c>
      <c r="V1546" t="s">
        <v>32</v>
      </c>
      <c r="W1546" t="s">
        <v>6979</v>
      </c>
      <c r="X1546" t="s">
        <v>17558</v>
      </c>
      <c r="Y1546" t="s">
        <v>807</v>
      </c>
    </row>
    <row r="1547" spans="1:25" x14ac:dyDescent="0.25">
      <c r="A1547" t="s">
        <v>6557</v>
      </c>
      <c r="B1547" t="s">
        <v>6558</v>
      </c>
      <c r="C1547" t="s">
        <v>6559</v>
      </c>
      <c r="D1547" t="s">
        <v>82</v>
      </c>
      <c r="E1547" t="s">
        <v>4</v>
      </c>
      <c r="F1547" t="s">
        <v>83</v>
      </c>
      <c r="G1547" t="s">
        <v>2</v>
      </c>
      <c r="H1547" t="s">
        <v>3</v>
      </c>
      <c r="I1547">
        <v>70102</v>
      </c>
      <c r="J1547" t="s">
        <v>12693</v>
      </c>
      <c r="K1547" t="s">
        <v>82</v>
      </c>
      <c r="L1547" t="s">
        <v>82</v>
      </c>
      <c r="M1547" t="s">
        <v>12981</v>
      </c>
      <c r="N1547" t="s">
        <v>6559</v>
      </c>
      <c r="O1547" t="s">
        <v>13535</v>
      </c>
      <c r="P1547">
        <v>88100467</v>
      </c>
      <c r="Q1547" t="s">
        <v>15386</v>
      </c>
      <c r="R1547" t="s">
        <v>7971</v>
      </c>
      <c r="S1547">
        <v>88100467</v>
      </c>
      <c r="T1547" t="s">
        <v>14631</v>
      </c>
      <c r="U1547">
        <v>27590142</v>
      </c>
      <c r="V1547" t="s">
        <v>32</v>
      </c>
      <c r="W1547" t="s">
        <v>4193</v>
      </c>
      <c r="X1547" t="s">
        <v>17559</v>
      </c>
      <c r="Y1547" t="s">
        <v>6559</v>
      </c>
    </row>
    <row r="1548" spans="1:25" x14ac:dyDescent="0.25">
      <c r="A1548" t="s">
        <v>5990</v>
      </c>
      <c r="B1548" t="s">
        <v>2991</v>
      </c>
      <c r="C1548" t="s">
        <v>641</v>
      </c>
      <c r="D1548" t="s">
        <v>82</v>
      </c>
      <c r="E1548" t="s">
        <v>5</v>
      </c>
      <c r="F1548" t="s">
        <v>83</v>
      </c>
      <c r="G1548" t="s">
        <v>4</v>
      </c>
      <c r="H1548" t="s">
        <v>3</v>
      </c>
      <c r="I1548">
        <v>70302</v>
      </c>
      <c r="J1548" t="s">
        <v>11447</v>
      </c>
      <c r="K1548" t="s">
        <v>82</v>
      </c>
      <c r="L1548" t="s">
        <v>12861</v>
      </c>
      <c r="M1548" t="s">
        <v>1201</v>
      </c>
      <c r="N1548" t="s">
        <v>641</v>
      </c>
      <c r="O1548" t="s">
        <v>13535</v>
      </c>
      <c r="P1548">
        <v>83314275</v>
      </c>
      <c r="Q1548" t="s">
        <v>15386</v>
      </c>
      <c r="R1548" t="s">
        <v>7892</v>
      </c>
      <c r="S1548">
        <v>83314275</v>
      </c>
      <c r="T1548" t="s">
        <v>14413</v>
      </c>
      <c r="U1548">
        <v>27685436</v>
      </c>
      <c r="V1548" t="s">
        <v>32</v>
      </c>
      <c r="W1548" t="s">
        <v>6980</v>
      </c>
      <c r="X1548" t="s">
        <v>17560</v>
      </c>
      <c r="Y1548" t="s">
        <v>641</v>
      </c>
    </row>
    <row r="1549" spans="1:25" x14ac:dyDescent="0.25">
      <c r="A1549" t="s">
        <v>5342</v>
      </c>
      <c r="B1549" t="s">
        <v>4107</v>
      </c>
      <c r="C1549" t="s">
        <v>8766</v>
      </c>
      <c r="D1549" t="s">
        <v>82</v>
      </c>
      <c r="E1549" t="s">
        <v>5</v>
      </c>
      <c r="F1549" t="s">
        <v>83</v>
      </c>
      <c r="G1549" t="s">
        <v>4</v>
      </c>
      <c r="H1549" t="s">
        <v>3</v>
      </c>
      <c r="I1549">
        <v>70302</v>
      </c>
      <c r="J1549" t="s">
        <v>11447</v>
      </c>
      <c r="K1549" t="s">
        <v>82</v>
      </c>
      <c r="L1549" t="s">
        <v>12861</v>
      </c>
      <c r="M1549" t="s">
        <v>1201</v>
      </c>
      <c r="N1549" t="s">
        <v>10873</v>
      </c>
      <c r="O1549" t="s">
        <v>13535</v>
      </c>
      <c r="P1549">
        <v>27658228</v>
      </c>
      <c r="Q1549">
        <v>22001775</v>
      </c>
      <c r="R1549" t="s">
        <v>15666</v>
      </c>
      <c r="S1549">
        <v>84405193</v>
      </c>
      <c r="T1549" t="s">
        <v>14413</v>
      </c>
      <c r="U1549">
        <v>27685436</v>
      </c>
      <c r="V1549" t="s">
        <v>32</v>
      </c>
      <c r="W1549" t="s">
        <v>2583</v>
      </c>
      <c r="X1549" t="s">
        <v>17561</v>
      </c>
      <c r="Y1549" t="s">
        <v>8766</v>
      </c>
    </row>
    <row r="1550" spans="1:25" x14ac:dyDescent="0.25">
      <c r="A1550" t="s">
        <v>5848</v>
      </c>
      <c r="B1550" s="233" t="s">
        <v>3828</v>
      </c>
      <c r="C1550" t="s">
        <v>143</v>
      </c>
      <c r="D1550" t="s">
        <v>82</v>
      </c>
      <c r="E1550" t="s">
        <v>6</v>
      </c>
      <c r="F1550" t="s">
        <v>83</v>
      </c>
      <c r="G1550" t="s">
        <v>4</v>
      </c>
      <c r="H1550" t="s">
        <v>2</v>
      </c>
      <c r="I1550">
        <v>70301</v>
      </c>
      <c r="J1550" t="s">
        <v>11411</v>
      </c>
      <c r="K1550" t="s">
        <v>82</v>
      </c>
      <c r="L1550" t="s">
        <v>12861</v>
      </c>
      <c r="M1550" t="s">
        <v>12861</v>
      </c>
      <c r="N1550" t="s">
        <v>3890</v>
      </c>
      <c r="O1550" t="s">
        <v>13535</v>
      </c>
      <c r="P1550">
        <v>22002925</v>
      </c>
      <c r="Q1550">
        <v>27686696</v>
      </c>
      <c r="R1550" t="s">
        <v>6560</v>
      </c>
      <c r="S1550">
        <v>83487208</v>
      </c>
      <c r="T1550" t="s">
        <v>15405</v>
      </c>
      <c r="U1550">
        <v>27687141</v>
      </c>
      <c r="V1550" t="s">
        <v>32</v>
      </c>
      <c r="W1550" t="s">
        <v>6981</v>
      </c>
      <c r="X1550" t="s">
        <v>17562</v>
      </c>
      <c r="Y1550" t="s">
        <v>143</v>
      </c>
    </row>
    <row r="1551" spans="1:25" x14ac:dyDescent="0.25">
      <c r="A1551" t="s">
        <v>5989</v>
      </c>
      <c r="B1551" t="s">
        <v>3850</v>
      </c>
      <c r="C1551" t="s">
        <v>8042</v>
      </c>
      <c r="D1551" t="s">
        <v>82</v>
      </c>
      <c r="E1551" t="s">
        <v>6</v>
      </c>
      <c r="F1551" t="s">
        <v>83</v>
      </c>
      <c r="G1551" t="s">
        <v>4</v>
      </c>
      <c r="H1551" t="s">
        <v>2</v>
      </c>
      <c r="I1551">
        <v>70301</v>
      </c>
      <c r="J1551" t="s">
        <v>11411</v>
      </c>
      <c r="K1551" t="s">
        <v>82</v>
      </c>
      <c r="L1551" t="s">
        <v>12861</v>
      </c>
      <c r="M1551" t="s">
        <v>12861</v>
      </c>
      <c r="N1551" t="s">
        <v>10874</v>
      </c>
      <c r="O1551" t="s">
        <v>13535</v>
      </c>
      <c r="P1551">
        <v>22002892</v>
      </c>
      <c r="Q1551" t="s">
        <v>15386</v>
      </c>
      <c r="R1551" t="s">
        <v>11912</v>
      </c>
      <c r="S1551">
        <v>22002892</v>
      </c>
      <c r="T1551" t="s">
        <v>15405</v>
      </c>
      <c r="U1551">
        <v>27687141</v>
      </c>
      <c r="V1551" t="s">
        <v>32</v>
      </c>
      <c r="W1551" t="s">
        <v>6982</v>
      </c>
      <c r="X1551" t="s">
        <v>17563</v>
      </c>
      <c r="Y1551" t="s">
        <v>8042</v>
      </c>
    </row>
    <row r="1552" spans="1:25" x14ac:dyDescent="0.25">
      <c r="A1552" t="s">
        <v>5801</v>
      </c>
      <c r="B1552" t="s">
        <v>3857</v>
      </c>
      <c r="C1552" t="s">
        <v>2882</v>
      </c>
      <c r="D1552" t="s">
        <v>82</v>
      </c>
      <c r="E1552" t="s">
        <v>7</v>
      </c>
      <c r="F1552" t="s">
        <v>83</v>
      </c>
      <c r="G1552" t="s">
        <v>4</v>
      </c>
      <c r="H1552" t="s">
        <v>7</v>
      </c>
      <c r="I1552">
        <v>70306</v>
      </c>
      <c r="J1552" t="s">
        <v>12821</v>
      </c>
      <c r="K1552" t="s">
        <v>82</v>
      </c>
      <c r="L1552" t="s">
        <v>12861</v>
      </c>
      <c r="M1552" t="s">
        <v>12997</v>
      </c>
      <c r="N1552" t="s">
        <v>2882</v>
      </c>
      <c r="O1552" t="s">
        <v>13535</v>
      </c>
      <c r="P1552">
        <v>27651693</v>
      </c>
      <c r="Q1552">
        <v>27651531</v>
      </c>
      <c r="R1552" t="s">
        <v>11907</v>
      </c>
      <c r="S1552">
        <v>86966008</v>
      </c>
      <c r="T1552" t="s">
        <v>14614</v>
      </c>
      <c r="U1552">
        <v>27654219</v>
      </c>
      <c r="V1552" t="s">
        <v>32</v>
      </c>
      <c r="W1552" t="s">
        <v>6983</v>
      </c>
      <c r="X1552" t="s">
        <v>17564</v>
      </c>
      <c r="Y1552" t="s">
        <v>2882</v>
      </c>
    </row>
    <row r="1553" spans="1:25" x14ac:dyDescent="0.25">
      <c r="A1553" t="s">
        <v>13626</v>
      </c>
      <c r="B1553" t="s">
        <v>6900</v>
      </c>
      <c r="C1553" t="s">
        <v>221</v>
      </c>
      <c r="D1553" t="s">
        <v>82</v>
      </c>
      <c r="E1553" t="s">
        <v>7</v>
      </c>
      <c r="F1553" t="s">
        <v>83</v>
      </c>
      <c r="G1553" t="s">
        <v>4</v>
      </c>
      <c r="H1553" t="s">
        <v>4</v>
      </c>
      <c r="I1553">
        <v>70303</v>
      </c>
      <c r="J1553" t="s">
        <v>11492</v>
      </c>
      <c r="K1553" t="s">
        <v>82</v>
      </c>
      <c r="L1553" t="s">
        <v>12861</v>
      </c>
      <c r="M1553" t="s">
        <v>4096</v>
      </c>
      <c r="N1553" t="s">
        <v>221</v>
      </c>
      <c r="O1553" t="s">
        <v>13535</v>
      </c>
      <c r="P1553">
        <v>63820819</v>
      </c>
      <c r="Q1553" t="s">
        <v>15386</v>
      </c>
      <c r="R1553" t="s">
        <v>15667</v>
      </c>
      <c r="S1553">
        <v>63820819</v>
      </c>
      <c r="T1553" t="s">
        <v>14614</v>
      </c>
      <c r="U1553">
        <v>27654219</v>
      </c>
      <c r="V1553" t="s">
        <v>32</v>
      </c>
      <c r="W1553" t="s">
        <v>9122</v>
      </c>
      <c r="X1553" t="s">
        <v>17565</v>
      </c>
      <c r="Y1553" t="s">
        <v>221</v>
      </c>
    </row>
    <row r="1554" spans="1:25" x14ac:dyDescent="0.25">
      <c r="A1554" t="s">
        <v>5359</v>
      </c>
      <c r="B1554" t="s">
        <v>4123</v>
      </c>
      <c r="C1554" t="s">
        <v>5360</v>
      </c>
      <c r="D1554" t="s">
        <v>82</v>
      </c>
      <c r="E1554" t="s">
        <v>7</v>
      </c>
      <c r="F1554" t="s">
        <v>83</v>
      </c>
      <c r="G1554" t="s">
        <v>4</v>
      </c>
      <c r="H1554" t="s">
        <v>7</v>
      </c>
      <c r="I1554">
        <v>70306</v>
      </c>
      <c r="J1554" t="s">
        <v>12821</v>
      </c>
      <c r="K1554" t="s">
        <v>82</v>
      </c>
      <c r="L1554" t="s">
        <v>12861</v>
      </c>
      <c r="M1554" t="s">
        <v>12997</v>
      </c>
      <c r="N1554" t="s">
        <v>10875</v>
      </c>
      <c r="O1554" t="s">
        <v>13535</v>
      </c>
      <c r="P1554">
        <v>60576838</v>
      </c>
      <c r="Q1554" t="s">
        <v>15386</v>
      </c>
      <c r="R1554" t="s">
        <v>13074</v>
      </c>
      <c r="S1554">
        <v>60576838</v>
      </c>
      <c r="T1554" t="s">
        <v>14614</v>
      </c>
      <c r="U1554">
        <v>27654219</v>
      </c>
      <c r="V1554" t="s">
        <v>32</v>
      </c>
      <c r="W1554" t="s">
        <v>5205</v>
      </c>
      <c r="X1554" t="s">
        <v>17566</v>
      </c>
      <c r="Y1554" t="s">
        <v>5360</v>
      </c>
    </row>
    <row r="1555" spans="1:25" x14ac:dyDescent="0.25">
      <c r="A1555" t="s">
        <v>1455</v>
      </c>
      <c r="B1555" t="s">
        <v>652</v>
      </c>
      <c r="C1555" t="s">
        <v>690</v>
      </c>
      <c r="D1555" t="s">
        <v>1044</v>
      </c>
      <c r="E1555" t="s">
        <v>8</v>
      </c>
      <c r="F1555" t="s">
        <v>32</v>
      </c>
      <c r="G1555" t="s">
        <v>1045</v>
      </c>
      <c r="H1555" t="s">
        <v>7</v>
      </c>
      <c r="I1555">
        <v>11906</v>
      </c>
      <c r="J1555" t="s">
        <v>12735</v>
      </c>
      <c r="K1555" t="s">
        <v>33</v>
      </c>
      <c r="L1555" t="s">
        <v>1044</v>
      </c>
      <c r="M1555" t="s">
        <v>1434</v>
      </c>
      <c r="N1555" t="s">
        <v>690</v>
      </c>
      <c r="O1555" t="s">
        <v>13535</v>
      </c>
      <c r="P1555">
        <v>27371086</v>
      </c>
      <c r="Q1555" t="s">
        <v>15386</v>
      </c>
      <c r="R1555" t="s">
        <v>11157</v>
      </c>
      <c r="S1555">
        <v>88618764</v>
      </c>
      <c r="T1555" t="s">
        <v>14663</v>
      </c>
      <c r="U1555">
        <v>27725189</v>
      </c>
      <c r="V1555" t="s">
        <v>32</v>
      </c>
      <c r="W1555" t="s">
        <v>6472</v>
      </c>
      <c r="X1555" t="s">
        <v>17567</v>
      </c>
      <c r="Y1555" t="s">
        <v>690</v>
      </c>
    </row>
    <row r="1556" spans="1:25" x14ac:dyDescent="0.25">
      <c r="A1556" t="s">
        <v>1436</v>
      </c>
      <c r="B1556" t="s">
        <v>1437</v>
      </c>
      <c r="C1556" t="s">
        <v>3104</v>
      </c>
      <c r="D1556" t="s">
        <v>1044</v>
      </c>
      <c r="E1556" t="s">
        <v>8</v>
      </c>
      <c r="F1556" t="s">
        <v>32</v>
      </c>
      <c r="G1556" t="s">
        <v>1045</v>
      </c>
      <c r="H1556" t="s">
        <v>7</v>
      </c>
      <c r="I1556">
        <v>11906</v>
      </c>
      <c r="J1556" t="s">
        <v>12735</v>
      </c>
      <c r="K1556" t="s">
        <v>33</v>
      </c>
      <c r="L1556" t="s">
        <v>1044</v>
      </c>
      <c r="M1556" t="s">
        <v>1434</v>
      </c>
      <c r="N1556" t="s">
        <v>10876</v>
      </c>
      <c r="O1556" t="s">
        <v>13535</v>
      </c>
      <c r="P1556">
        <v>27360315</v>
      </c>
      <c r="Q1556" t="s">
        <v>15386</v>
      </c>
      <c r="R1556" t="s">
        <v>9932</v>
      </c>
      <c r="S1556">
        <v>89345096</v>
      </c>
      <c r="T1556" t="s">
        <v>14663</v>
      </c>
      <c r="U1556">
        <v>27725189</v>
      </c>
      <c r="V1556" t="s">
        <v>32</v>
      </c>
      <c r="W1556" t="s">
        <v>6984</v>
      </c>
      <c r="X1556" t="s">
        <v>17568</v>
      </c>
      <c r="Y1556" t="s">
        <v>3104</v>
      </c>
    </row>
    <row r="1557" spans="1:25" x14ac:dyDescent="0.25">
      <c r="A1557" t="s">
        <v>2472</v>
      </c>
      <c r="B1557" t="s">
        <v>2474</v>
      </c>
      <c r="C1557" t="s">
        <v>316</v>
      </c>
      <c r="D1557" t="s">
        <v>197</v>
      </c>
      <c r="E1557" t="s">
        <v>2</v>
      </c>
      <c r="F1557" t="s">
        <v>35</v>
      </c>
      <c r="G1557" t="s">
        <v>820</v>
      </c>
      <c r="H1557" t="s">
        <v>2</v>
      </c>
      <c r="I1557">
        <v>21601</v>
      </c>
      <c r="J1557" t="s">
        <v>12794</v>
      </c>
      <c r="K1557" t="s">
        <v>79</v>
      </c>
      <c r="L1557" t="s">
        <v>2445</v>
      </c>
      <c r="M1557" t="s">
        <v>2445</v>
      </c>
      <c r="N1557" t="s">
        <v>316</v>
      </c>
      <c r="O1557" t="s">
        <v>13535</v>
      </c>
      <c r="P1557">
        <v>24655553</v>
      </c>
      <c r="Q1557">
        <v>24655553</v>
      </c>
      <c r="R1557" t="s">
        <v>2473</v>
      </c>
      <c r="S1557">
        <v>87065583</v>
      </c>
      <c r="T1557" t="s">
        <v>15436</v>
      </c>
      <c r="U1557">
        <v>24722182</v>
      </c>
      <c r="V1557" t="s">
        <v>32</v>
      </c>
      <c r="W1557" t="s">
        <v>2471</v>
      </c>
      <c r="X1557" t="s">
        <v>17569</v>
      </c>
      <c r="Y1557" t="s">
        <v>316</v>
      </c>
    </row>
    <row r="1558" spans="1:25" x14ac:dyDescent="0.25">
      <c r="A1558" t="s">
        <v>9076</v>
      </c>
      <c r="B1558" t="s">
        <v>9075</v>
      </c>
      <c r="C1558" t="s">
        <v>9077</v>
      </c>
      <c r="D1558" t="s">
        <v>197</v>
      </c>
      <c r="E1558" t="s">
        <v>2</v>
      </c>
      <c r="F1558" t="s">
        <v>35</v>
      </c>
      <c r="G1558" t="s">
        <v>820</v>
      </c>
      <c r="H1558" t="s">
        <v>3</v>
      </c>
      <c r="I1558">
        <v>21602</v>
      </c>
      <c r="J1558" t="s">
        <v>12795</v>
      </c>
      <c r="K1558" t="s">
        <v>79</v>
      </c>
      <c r="L1558" t="s">
        <v>2445</v>
      </c>
      <c r="M1558" t="s">
        <v>1923</v>
      </c>
      <c r="N1558" t="s">
        <v>69</v>
      </c>
      <c r="O1558" t="s">
        <v>13535</v>
      </c>
      <c r="P1558">
        <v>27610928</v>
      </c>
      <c r="Q1558">
        <v>27610928</v>
      </c>
      <c r="R1558" t="s">
        <v>14792</v>
      </c>
      <c r="S1558">
        <v>87332926</v>
      </c>
      <c r="T1558" t="s">
        <v>15436</v>
      </c>
      <c r="U1558">
        <v>24722182</v>
      </c>
      <c r="V1558" t="s">
        <v>32</v>
      </c>
      <c r="W1558" t="s">
        <v>2359</v>
      </c>
      <c r="X1558" t="s">
        <v>17570</v>
      </c>
      <c r="Y1558" t="s">
        <v>9077</v>
      </c>
    </row>
    <row r="1559" spans="1:25" x14ac:dyDescent="0.25">
      <c r="A1559" t="s">
        <v>2463</v>
      </c>
      <c r="B1559" t="s">
        <v>1319</v>
      </c>
      <c r="C1559" t="s">
        <v>1317</v>
      </c>
      <c r="D1559" t="s">
        <v>182</v>
      </c>
      <c r="E1559" t="s">
        <v>2</v>
      </c>
      <c r="F1559" t="s">
        <v>35</v>
      </c>
      <c r="G1559" t="s">
        <v>820</v>
      </c>
      <c r="H1559" t="s">
        <v>3</v>
      </c>
      <c r="I1559">
        <v>21602</v>
      </c>
      <c r="J1559" t="s">
        <v>12795</v>
      </c>
      <c r="K1559" t="s">
        <v>79</v>
      </c>
      <c r="L1559" t="s">
        <v>2445</v>
      </c>
      <c r="M1559" t="s">
        <v>1923</v>
      </c>
      <c r="N1559" t="s">
        <v>1317</v>
      </c>
      <c r="O1559" t="s">
        <v>13535</v>
      </c>
      <c r="P1559">
        <v>27611622</v>
      </c>
      <c r="Q1559">
        <v>27610515</v>
      </c>
      <c r="R1559" t="s">
        <v>8667</v>
      </c>
      <c r="S1559">
        <v>27611622</v>
      </c>
      <c r="T1559" t="s">
        <v>14471</v>
      </c>
      <c r="U1559">
        <v>27611126</v>
      </c>
      <c r="V1559" t="s">
        <v>32</v>
      </c>
      <c r="W1559" t="s">
        <v>2373</v>
      </c>
      <c r="X1559" t="s">
        <v>17571</v>
      </c>
      <c r="Y1559" t="s">
        <v>1317</v>
      </c>
    </row>
    <row r="1560" spans="1:25" x14ac:dyDescent="0.25">
      <c r="A1560" t="s">
        <v>2542</v>
      </c>
      <c r="B1560" t="s">
        <v>2543</v>
      </c>
      <c r="C1560" t="s">
        <v>641</v>
      </c>
      <c r="D1560" t="s">
        <v>197</v>
      </c>
      <c r="E1560" t="s">
        <v>3</v>
      </c>
      <c r="F1560" t="s">
        <v>35</v>
      </c>
      <c r="G1560" t="s">
        <v>12</v>
      </c>
      <c r="H1560" t="s">
        <v>3</v>
      </c>
      <c r="I1560">
        <v>21002</v>
      </c>
      <c r="J1560" t="s">
        <v>11468</v>
      </c>
      <c r="K1560" t="s">
        <v>79</v>
      </c>
      <c r="L1560" t="s">
        <v>197</v>
      </c>
      <c r="M1560" t="s">
        <v>10533</v>
      </c>
      <c r="N1560" t="s">
        <v>641</v>
      </c>
      <c r="O1560" t="s">
        <v>13535</v>
      </c>
      <c r="P1560">
        <v>22005011</v>
      </c>
      <c r="Q1560" t="s">
        <v>15386</v>
      </c>
      <c r="R1560" t="s">
        <v>9924</v>
      </c>
      <c r="S1560">
        <v>83108537</v>
      </c>
      <c r="T1560" t="s">
        <v>15438</v>
      </c>
      <c r="U1560">
        <v>24755008</v>
      </c>
      <c r="V1560" t="s">
        <v>32</v>
      </c>
      <c r="W1560" t="s">
        <v>1669</v>
      </c>
      <c r="X1560" t="s">
        <v>17572</v>
      </c>
      <c r="Y1560" t="s">
        <v>641</v>
      </c>
    </row>
    <row r="1561" spans="1:25" x14ac:dyDescent="0.25">
      <c r="A1561" t="s">
        <v>445</v>
      </c>
      <c r="B1561" t="s">
        <v>448</v>
      </c>
      <c r="C1561" t="s">
        <v>446</v>
      </c>
      <c r="D1561" t="s">
        <v>47</v>
      </c>
      <c r="E1561" t="s">
        <v>5</v>
      </c>
      <c r="F1561" t="s">
        <v>32</v>
      </c>
      <c r="G1561" t="s">
        <v>4</v>
      </c>
      <c r="H1561" t="s">
        <v>10</v>
      </c>
      <c r="I1561">
        <v>10308</v>
      </c>
      <c r="J1561" t="s">
        <v>12628</v>
      </c>
      <c r="K1561" t="s">
        <v>33</v>
      </c>
      <c r="L1561" t="s">
        <v>47</v>
      </c>
      <c r="M1561" t="s">
        <v>388</v>
      </c>
      <c r="N1561" t="s">
        <v>10877</v>
      </c>
      <c r="O1561" t="s">
        <v>13535</v>
      </c>
      <c r="P1561">
        <v>25441140</v>
      </c>
      <c r="Q1561">
        <v>25441140</v>
      </c>
      <c r="R1561" t="s">
        <v>15668</v>
      </c>
      <c r="S1561">
        <v>25441140</v>
      </c>
      <c r="T1561" t="s">
        <v>15403</v>
      </c>
      <c r="U1561">
        <v>25480522</v>
      </c>
      <c r="V1561" t="s">
        <v>32</v>
      </c>
      <c r="W1561" t="s">
        <v>444</v>
      </c>
      <c r="X1561" t="s">
        <v>17573</v>
      </c>
      <c r="Y1561" t="s">
        <v>446</v>
      </c>
    </row>
    <row r="1562" spans="1:25" x14ac:dyDescent="0.25">
      <c r="A1562" t="s">
        <v>3424</v>
      </c>
      <c r="B1562" t="s">
        <v>3425</v>
      </c>
      <c r="C1562" t="s">
        <v>864</v>
      </c>
      <c r="D1562" t="s">
        <v>3398</v>
      </c>
      <c r="E1562" t="s">
        <v>2</v>
      </c>
      <c r="F1562" t="s">
        <v>64</v>
      </c>
      <c r="G1562" t="s">
        <v>5</v>
      </c>
      <c r="H1562" t="s">
        <v>2</v>
      </c>
      <c r="I1562">
        <v>30401</v>
      </c>
      <c r="J1562" t="s">
        <v>12630</v>
      </c>
      <c r="K1562" t="s">
        <v>214</v>
      </c>
      <c r="L1562" t="s">
        <v>12913</v>
      </c>
      <c r="M1562" t="s">
        <v>10564</v>
      </c>
      <c r="N1562" t="s">
        <v>864</v>
      </c>
      <c r="O1562" t="s">
        <v>13535</v>
      </c>
      <c r="P1562">
        <v>22005324</v>
      </c>
      <c r="Q1562" t="s">
        <v>15386</v>
      </c>
      <c r="R1562" t="s">
        <v>10879</v>
      </c>
      <c r="S1562">
        <v>64372621</v>
      </c>
      <c r="T1562" t="s">
        <v>3434</v>
      </c>
      <c r="U1562">
        <v>70108916</v>
      </c>
      <c r="V1562" t="s">
        <v>32</v>
      </c>
      <c r="W1562" t="s">
        <v>3423</v>
      </c>
      <c r="X1562" t="s">
        <v>17574</v>
      </c>
      <c r="Y1562" t="s">
        <v>864</v>
      </c>
    </row>
    <row r="1563" spans="1:25" x14ac:dyDescent="0.25">
      <c r="A1563" t="s">
        <v>3612</v>
      </c>
      <c r="B1563" t="s">
        <v>1662</v>
      </c>
      <c r="C1563" t="s">
        <v>3613</v>
      </c>
      <c r="D1563" t="s">
        <v>197</v>
      </c>
      <c r="E1563" t="s">
        <v>5</v>
      </c>
      <c r="F1563" t="s">
        <v>35</v>
      </c>
      <c r="G1563" t="s">
        <v>12</v>
      </c>
      <c r="H1563" t="s">
        <v>11</v>
      </c>
      <c r="I1563">
        <v>21009</v>
      </c>
      <c r="J1563" t="s">
        <v>11527</v>
      </c>
      <c r="K1563" t="s">
        <v>79</v>
      </c>
      <c r="L1563" t="s">
        <v>197</v>
      </c>
      <c r="M1563" t="s">
        <v>2597</v>
      </c>
      <c r="N1563" t="s">
        <v>3613</v>
      </c>
      <c r="O1563" t="s">
        <v>13535</v>
      </c>
      <c r="P1563">
        <v>24748083</v>
      </c>
      <c r="Q1563">
        <v>24748083</v>
      </c>
      <c r="R1563" t="s">
        <v>13909</v>
      </c>
      <c r="S1563">
        <v>72973953</v>
      </c>
      <c r="T1563" t="s">
        <v>14475</v>
      </c>
      <c r="U1563">
        <v>24744058</v>
      </c>
      <c r="V1563" t="s">
        <v>32</v>
      </c>
      <c r="W1563" t="s">
        <v>1364</v>
      </c>
      <c r="X1563" t="s">
        <v>17575</v>
      </c>
      <c r="Y1563" t="s">
        <v>3613</v>
      </c>
    </row>
    <row r="1564" spans="1:25" x14ac:dyDescent="0.25">
      <c r="A1564" t="s">
        <v>2658</v>
      </c>
      <c r="B1564" t="s">
        <v>1655</v>
      </c>
      <c r="C1564" t="s">
        <v>2659</v>
      </c>
      <c r="D1564" t="s">
        <v>197</v>
      </c>
      <c r="E1564" t="s">
        <v>2</v>
      </c>
      <c r="F1564" t="s">
        <v>35</v>
      </c>
      <c r="G1564" t="s">
        <v>820</v>
      </c>
      <c r="H1564" t="s">
        <v>3</v>
      </c>
      <c r="I1564">
        <v>21602</v>
      </c>
      <c r="J1564" t="s">
        <v>12795</v>
      </c>
      <c r="K1564" t="s">
        <v>79</v>
      </c>
      <c r="L1564" t="s">
        <v>2445</v>
      </c>
      <c r="M1564" t="s">
        <v>1923</v>
      </c>
      <c r="N1564" t="s">
        <v>2659</v>
      </c>
      <c r="O1564" t="s">
        <v>13535</v>
      </c>
      <c r="P1564">
        <v>70891187</v>
      </c>
      <c r="Q1564">
        <v>70891187</v>
      </c>
      <c r="R1564" t="s">
        <v>15020</v>
      </c>
      <c r="S1564">
        <v>86148999</v>
      </c>
      <c r="T1564" t="s">
        <v>15436</v>
      </c>
      <c r="U1564">
        <v>24722182</v>
      </c>
      <c r="V1564" t="s">
        <v>32</v>
      </c>
      <c r="W1564" t="s">
        <v>2552</v>
      </c>
      <c r="X1564" t="s">
        <v>17576</v>
      </c>
      <c r="Y1564" t="s">
        <v>2659</v>
      </c>
    </row>
    <row r="1565" spans="1:25" x14ac:dyDescent="0.25">
      <c r="A1565" t="s">
        <v>5719</v>
      </c>
      <c r="B1565" t="s">
        <v>4139</v>
      </c>
      <c r="C1565" t="s">
        <v>3415</v>
      </c>
      <c r="D1565" t="s">
        <v>197</v>
      </c>
      <c r="E1565" t="s">
        <v>2</v>
      </c>
      <c r="F1565" t="s">
        <v>35</v>
      </c>
      <c r="G1565" t="s">
        <v>820</v>
      </c>
      <c r="H1565" t="s">
        <v>3</v>
      </c>
      <c r="I1565">
        <v>21602</v>
      </c>
      <c r="J1565" t="s">
        <v>12795</v>
      </c>
      <c r="K1565" t="s">
        <v>79</v>
      </c>
      <c r="L1565" t="s">
        <v>2445</v>
      </c>
      <c r="M1565" t="s">
        <v>1923</v>
      </c>
      <c r="N1565" t="s">
        <v>3415</v>
      </c>
      <c r="O1565" t="s">
        <v>13535</v>
      </c>
      <c r="P1565">
        <v>86706861</v>
      </c>
      <c r="Q1565" t="s">
        <v>15386</v>
      </c>
      <c r="R1565" t="s">
        <v>12299</v>
      </c>
      <c r="S1565">
        <v>87080612</v>
      </c>
      <c r="T1565" t="s">
        <v>15436</v>
      </c>
      <c r="U1565">
        <v>24722182</v>
      </c>
      <c r="V1565" t="s">
        <v>32</v>
      </c>
      <c r="W1565" t="s">
        <v>6985</v>
      </c>
      <c r="X1565" t="s">
        <v>17577</v>
      </c>
      <c r="Y1565" t="s">
        <v>3415</v>
      </c>
    </row>
    <row r="1566" spans="1:25" x14ac:dyDescent="0.25">
      <c r="A1566" t="s">
        <v>2888</v>
      </c>
      <c r="B1566" t="s">
        <v>2889</v>
      </c>
      <c r="C1566" t="s">
        <v>1522</v>
      </c>
      <c r="D1566" t="s">
        <v>9030</v>
      </c>
      <c r="E1566" t="s">
        <v>10</v>
      </c>
      <c r="F1566" t="s">
        <v>35</v>
      </c>
      <c r="G1566" t="s">
        <v>198</v>
      </c>
      <c r="H1566" t="s">
        <v>3</v>
      </c>
      <c r="I1566">
        <v>21402</v>
      </c>
      <c r="J1566" t="s">
        <v>11552</v>
      </c>
      <c r="K1566" t="s">
        <v>79</v>
      </c>
      <c r="L1566" t="s">
        <v>199</v>
      </c>
      <c r="M1566" t="s">
        <v>10836</v>
      </c>
      <c r="N1566" t="s">
        <v>1522</v>
      </c>
      <c r="O1566" t="s">
        <v>13535</v>
      </c>
      <c r="P1566">
        <v>24804525</v>
      </c>
      <c r="Q1566">
        <v>24804525</v>
      </c>
      <c r="R1566" t="s">
        <v>13076</v>
      </c>
      <c r="S1566">
        <v>83185451</v>
      </c>
      <c r="T1566" t="s">
        <v>14664</v>
      </c>
      <c r="U1566">
        <v>87067098</v>
      </c>
      <c r="V1566" t="s">
        <v>32</v>
      </c>
      <c r="W1566" t="s">
        <v>2887</v>
      </c>
      <c r="X1566" t="s">
        <v>17578</v>
      </c>
      <c r="Y1566" t="s">
        <v>1522</v>
      </c>
    </row>
    <row r="1567" spans="1:25" x14ac:dyDescent="0.25">
      <c r="A1567" t="s">
        <v>5267</v>
      </c>
      <c r="B1567" t="s">
        <v>4143</v>
      </c>
      <c r="C1567" t="s">
        <v>5268</v>
      </c>
      <c r="D1567" t="s">
        <v>82</v>
      </c>
      <c r="E1567" t="s">
        <v>3</v>
      </c>
      <c r="F1567" t="s">
        <v>83</v>
      </c>
      <c r="G1567" t="s">
        <v>2</v>
      </c>
      <c r="H1567" t="s">
        <v>5</v>
      </c>
      <c r="I1567">
        <v>70104</v>
      </c>
      <c r="J1567" t="s">
        <v>12783</v>
      </c>
      <c r="K1567" t="s">
        <v>82</v>
      </c>
      <c r="L1567" t="s">
        <v>82</v>
      </c>
      <c r="M1567" t="s">
        <v>12960</v>
      </c>
      <c r="N1567" t="s">
        <v>5268</v>
      </c>
      <c r="O1567" t="s">
        <v>13535</v>
      </c>
      <c r="P1567">
        <v>22001643</v>
      </c>
      <c r="Q1567" t="s">
        <v>15386</v>
      </c>
      <c r="R1567" t="s">
        <v>14793</v>
      </c>
      <c r="S1567">
        <v>84616731</v>
      </c>
      <c r="T1567" t="s">
        <v>14576</v>
      </c>
      <c r="U1567">
        <v>27582530</v>
      </c>
      <c r="V1567" t="s">
        <v>32</v>
      </c>
      <c r="W1567" t="s">
        <v>6633</v>
      </c>
      <c r="X1567" t="s">
        <v>17579</v>
      </c>
      <c r="Y1567" t="s">
        <v>5268</v>
      </c>
    </row>
    <row r="1568" spans="1:25" x14ac:dyDescent="0.25">
      <c r="A1568" t="s">
        <v>7646</v>
      </c>
      <c r="B1568" t="s">
        <v>7647</v>
      </c>
      <c r="C1568" t="s">
        <v>758</v>
      </c>
      <c r="D1568" t="s">
        <v>82</v>
      </c>
      <c r="E1568" t="s">
        <v>7</v>
      </c>
      <c r="F1568" t="s">
        <v>83</v>
      </c>
      <c r="G1568" t="s">
        <v>4</v>
      </c>
      <c r="H1568" t="s">
        <v>5</v>
      </c>
      <c r="I1568">
        <v>70304</v>
      </c>
      <c r="J1568" t="s">
        <v>11548</v>
      </c>
      <c r="K1568" t="s">
        <v>82</v>
      </c>
      <c r="L1568" t="s">
        <v>12861</v>
      </c>
      <c r="M1568" t="s">
        <v>5351</v>
      </c>
      <c r="N1568" t="s">
        <v>758</v>
      </c>
      <c r="O1568" t="s">
        <v>13535</v>
      </c>
      <c r="P1568" t="s">
        <v>15386</v>
      </c>
      <c r="Q1568" t="s">
        <v>15386</v>
      </c>
      <c r="R1568" t="s">
        <v>13910</v>
      </c>
      <c r="S1568">
        <v>63592565</v>
      </c>
      <c r="T1568" t="s">
        <v>14614</v>
      </c>
      <c r="U1568">
        <v>27654219</v>
      </c>
      <c r="V1568" t="s">
        <v>32</v>
      </c>
      <c r="W1568" t="s">
        <v>7796</v>
      </c>
      <c r="X1568" t="s">
        <v>17580</v>
      </c>
      <c r="Y1568" t="s">
        <v>758</v>
      </c>
    </row>
    <row r="1569" spans="1:25" x14ac:dyDescent="0.25">
      <c r="A1569" t="s">
        <v>8024</v>
      </c>
      <c r="B1569" t="s">
        <v>7002</v>
      </c>
      <c r="C1569" t="s">
        <v>13077</v>
      </c>
      <c r="D1569" t="s">
        <v>9037</v>
      </c>
      <c r="E1569" t="s">
        <v>3</v>
      </c>
      <c r="F1569" t="s">
        <v>83</v>
      </c>
      <c r="G1569" t="s">
        <v>5</v>
      </c>
      <c r="H1569" t="s">
        <v>5</v>
      </c>
      <c r="I1569">
        <v>70404</v>
      </c>
      <c r="J1569" t="s">
        <v>11553</v>
      </c>
      <c r="K1569" t="s">
        <v>82</v>
      </c>
      <c r="L1569" t="s">
        <v>12961</v>
      </c>
      <c r="M1569" t="s">
        <v>12962</v>
      </c>
      <c r="N1569" t="s">
        <v>13077</v>
      </c>
      <c r="O1569" t="s">
        <v>13535</v>
      </c>
      <c r="P1569" t="s">
        <v>15386</v>
      </c>
      <c r="Q1569" t="s">
        <v>15386</v>
      </c>
      <c r="R1569" t="s">
        <v>8694</v>
      </c>
      <c r="S1569">
        <v>84587993</v>
      </c>
      <c r="T1569" t="s">
        <v>14579</v>
      </c>
      <c r="U1569">
        <v>83768761</v>
      </c>
      <c r="V1569" t="s">
        <v>32</v>
      </c>
      <c r="W1569" t="s">
        <v>8025</v>
      </c>
      <c r="X1569" t="s">
        <v>17581</v>
      </c>
      <c r="Y1569" t="s">
        <v>13077</v>
      </c>
    </row>
    <row r="1570" spans="1:25" x14ac:dyDescent="0.25">
      <c r="A1570" t="s">
        <v>5908</v>
      </c>
      <c r="B1570" t="s">
        <v>4148</v>
      </c>
      <c r="C1570" t="s">
        <v>2776</v>
      </c>
      <c r="D1570" t="s">
        <v>82</v>
      </c>
      <c r="E1570" t="s">
        <v>11</v>
      </c>
      <c r="F1570" t="s">
        <v>83</v>
      </c>
      <c r="G1570" t="s">
        <v>6</v>
      </c>
      <c r="H1570" t="s">
        <v>3</v>
      </c>
      <c r="I1570">
        <v>70502</v>
      </c>
      <c r="J1570" t="s">
        <v>12729</v>
      </c>
      <c r="K1570" t="s">
        <v>82</v>
      </c>
      <c r="L1570" t="s">
        <v>2796</v>
      </c>
      <c r="M1570" t="s">
        <v>10613</v>
      </c>
      <c r="N1570" t="s">
        <v>2776</v>
      </c>
      <c r="O1570" t="s">
        <v>13535</v>
      </c>
      <c r="P1570">
        <v>83408932</v>
      </c>
      <c r="Q1570" t="s">
        <v>15386</v>
      </c>
      <c r="R1570" t="s">
        <v>8034</v>
      </c>
      <c r="S1570">
        <v>83408932</v>
      </c>
      <c r="T1570" t="s">
        <v>14584</v>
      </c>
      <c r="U1570">
        <v>27186207</v>
      </c>
      <c r="V1570" t="s">
        <v>32</v>
      </c>
      <c r="W1570" t="s">
        <v>6986</v>
      </c>
      <c r="X1570" t="s">
        <v>17582</v>
      </c>
      <c r="Y1570" t="s">
        <v>2776</v>
      </c>
    </row>
    <row r="1571" spans="1:25" x14ac:dyDescent="0.25">
      <c r="A1571" t="s">
        <v>5476</v>
      </c>
      <c r="B1571" t="s">
        <v>4153</v>
      </c>
      <c r="C1571" t="s">
        <v>51</v>
      </c>
      <c r="D1571" t="s">
        <v>82</v>
      </c>
      <c r="E1571" t="s">
        <v>11</v>
      </c>
      <c r="F1571" t="s">
        <v>83</v>
      </c>
      <c r="G1571" t="s">
        <v>6</v>
      </c>
      <c r="H1571" t="s">
        <v>2</v>
      </c>
      <c r="I1571">
        <v>70501</v>
      </c>
      <c r="J1571" t="s">
        <v>11420</v>
      </c>
      <c r="K1571" t="s">
        <v>82</v>
      </c>
      <c r="L1571" t="s">
        <v>2796</v>
      </c>
      <c r="M1571" t="s">
        <v>2796</v>
      </c>
      <c r="N1571" t="s">
        <v>51</v>
      </c>
      <c r="O1571" t="s">
        <v>13535</v>
      </c>
      <c r="P1571" t="s">
        <v>15386</v>
      </c>
      <c r="Q1571" t="s">
        <v>15386</v>
      </c>
      <c r="R1571" t="s">
        <v>8696</v>
      </c>
      <c r="S1571" t="s">
        <v>15386</v>
      </c>
      <c r="T1571" t="s">
        <v>14584</v>
      </c>
      <c r="U1571">
        <v>27186207</v>
      </c>
      <c r="V1571" t="s">
        <v>32</v>
      </c>
      <c r="W1571" t="s">
        <v>3939</v>
      </c>
      <c r="X1571" t="s">
        <v>17583</v>
      </c>
      <c r="Y1571" t="s">
        <v>51</v>
      </c>
    </row>
    <row r="1572" spans="1:25" x14ac:dyDescent="0.25">
      <c r="A1572" t="s">
        <v>5873</v>
      </c>
      <c r="B1572" t="s">
        <v>4157</v>
      </c>
      <c r="C1572" t="s">
        <v>8027</v>
      </c>
      <c r="D1572" t="s">
        <v>82</v>
      </c>
      <c r="E1572" t="s">
        <v>11</v>
      </c>
      <c r="F1572" t="s">
        <v>83</v>
      </c>
      <c r="G1572" t="s">
        <v>6</v>
      </c>
      <c r="H1572" t="s">
        <v>3</v>
      </c>
      <c r="I1572">
        <v>70502</v>
      </c>
      <c r="J1572" t="s">
        <v>12729</v>
      </c>
      <c r="K1572" t="s">
        <v>82</v>
      </c>
      <c r="L1572" t="s">
        <v>2796</v>
      </c>
      <c r="M1572" t="s">
        <v>10613</v>
      </c>
      <c r="N1572" t="s">
        <v>10880</v>
      </c>
      <c r="O1572" t="s">
        <v>13535</v>
      </c>
      <c r="P1572">
        <v>86036795</v>
      </c>
      <c r="Q1572" t="s">
        <v>15386</v>
      </c>
      <c r="R1572" t="s">
        <v>14794</v>
      </c>
      <c r="S1572">
        <v>86036795</v>
      </c>
      <c r="T1572" t="s">
        <v>14584</v>
      </c>
      <c r="U1572">
        <v>27186207</v>
      </c>
      <c r="V1572" t="s">
        <v>32</v>
      </c>
      <c r="W1572" t="s">
        <v>6987</v>
      </c>
      <c r="X1572" t="s">
        <v>17584</v>
      </c>
      <c r="Y1572" t="s">
        <v>8027</v>
      </c>
    </row>
    <row r="1573" spans="1:25" x14ac:dyDescent="0.25">
      <c r="A1573" t="s">
        <v>5440</v>
      </c>
      <c r="B1573" t="s">
        <v>4159</v>
      </c>
      <c r="C1573" t="s">
        <v>5441</v>
      </c>
      <c r="D1573" t="s">
        <v>82</v>
      </c>
      <c r="E1573" t="s">
        <v>11</v>
      </c>
      <c r="F1573" t="s">
        <v>83</v>
      </c>
      <c r="G1573" t="s">
        <v>6</v>
      </c>
      <c r="H1573" t="s">
        <v>2</v>
      </c>
      <c r="I1573">
        <v>70501</v>
      </c>
      <c r="J1573" t="s">
        <v>11420</v>
      </c>
      <c r="K1573" t="s">
        <v>82</v>
      </c>
      <c r="L1573" t="s">
        <v>2796</v>
      </c>
      <c r="M1573" t="s">
        <v>2796</v>
      </c>
      <c r="N1573" t="s">
        <v>5441</v>
      </c>
      <c r="O1573" t="s">
        <v>13535</v>
      </c>
      <c r="P1573">
        <v>27185547</v>
      </c>
      <c r="Q1573" t="s">
        <v>15386</v>
      </c>
      <c r="R1573" t="s">
        <v>7974</v>
      </c>
      <c r="S1573">
        <v>27185547</v>
      </c>
      <c r="T1573" t="s">
        <v>14584</v>
      </c>
      <c r="U1573">
        <v>27186207</v>
      </c>
      <c r="V1573" t="s">
        <v>32</v>
      </c>
      <c r="W1573" t="s">
        <v>5439</v>
      </c>
      <c r="X1573" t="s">
        <v>17585</v>
      </c>
      <c r="Y1573" t="s">
        <v>5441</v>
      </c>
    </row>
    <row r="1574" spans="1:25" x14ac:dyDescent="0.25">
      <c r="A1574" t="s">
        <v>2794</v>
      </c>
      <c r="B1574" t="s">
        <v>2797</v>
      </c>
      <c r="C1574" t="s">
        <v>2795</v>
      </c>
      <c r="D1574" t="s">
        <v>82</v>
      </c>
      <c r="E1574" t="s">
        <v>8</v>
      </c>
      <c r="F1574" t="s">
        <v>83</v>
      </c>
      <c r="G1574" t="s">
        <v>6</v>
      </c>
      <c r="H1574" t="s">
        <v>4</v>
      </c>
      <c r="I1574">
        <v>70503</v>
      </c>
      <c r="J1574" t="s">
        <v>11505</v>
      </c>
      <c r="K1574" t="s">
        <v>82</v>
      </c>
      <c r="L1574" t="s">
        <v>2796</v>
      </c>
      <c r="M1574" t="s">
        <v>12983</v>
      </c>
      <c r="N1574" t="s">
        <v>10881</v>
      </c>
      <c r="O1574" t="s">
        <v>13535</v>
      </c>
      <c r="P1574">
        <v>22001628</v>
      </c>
      <c r="Q1574" t="s">
        <v>15386</v>
      </c>
      <c r="R1574" t="s">
        <v>12431</v>
      </c>
      <c r="S1574" t="s">
        <v>15386</v>
      </c>
      <c r="T1574" t="s">
        <v>14625</v>
      </c>
      <c r="U1574" t="s">
        <v>15533</v>
      </c>
      <c r="V1574" t="s">
        <v>32</v>
      </c>
      <c r="W1574" t="s">
        <v>1787</v>
      </c>
      <c r="X1574" t="s">
        <v>17586</v>
      </c>
      <c r="Y1574" t="s">
        <v>2795</v>
      </c>
    </row>
    <row r="1575" spans="1:25" x14ac:dyDescent="0.25">
      <c r="A1575" t="s">
        <v>4570</v>
      </c>
      <c r="B1575" t="s">
        <v>4160</v>
      </c>
      <c r="C1575" t="s">
        <v>2681</v>
      </c>
      <c r="D1575" t="s">
        <v>125</v>
      </c>
      <c r="E1575" t="s">
        <v>3</v>
      </c>
      <c r="F1575" t="s">
        <v>124</v>
      </c>
      <c r="G1575" t="s">
        <v>2</v>
      </c>
      <c r="H1575" t="s">
        <v>3</v>
      </c>
      <c r="I1575">
        <v>60102</v>
      </c>
      <c r="J1575" t="s">
        <v>11442</v>
      </c>
      <c r="K1575" t="s">
        <v>125</v>
      </c>
      <c r="L1575" t="s">
        <v>125</v>
      </c>
      <c r="M1575" t="s">
        <v>4556</v>
      </c>
      <c r="N1575" t="s">
        <v>2681</v>
      </c>
      <c r="O1575" t="s">
        <v>13535</v>
      </c>
      <c r="P1575">
        <v>26393646</v>
      </c>
      <c r="Q1575">
        <v>88258086</v>
      </c>
      <c r="R1575" t="s">
        <v>12398</v>
      </c>
      <c r="S1575">
        <v>88258086</v>
      </c>
      <c r="T1575" t="s">
        <v>14788</v>
      </c>
      <c r="U1575">
        <v>26393028</v>
      </c>
      <c r="V1575" t="s">
        <v>32</v>
      </c>
      <c r="W1575" t="s">
        <v>6988</v>
      </c>
      <c r="X1575" t="s">
        <v>17587</v>
      </c>
      <c r="Y1575" t="s">
        <v>2681</v>
      </c>
    </row>
    <row r="1576" spans="1:25" x14ac:dyDescent="0.25">
      <c r="A1576" t="s">
        <v>4669</v>
      </c>
      <c r="B1576" t="s">
        <v>4163</v>
      </c>
      <c r="C1576" t="s">
        <v>4670</v>
      </c>
      <c r="D1576" t="s">
        <v>4304</v>
      </c>
      <c r="E1576" t="s">
        <v>2</v>
      </c>
      <c r="F1576" t="s">
        <v>124</v>
      </c>
      <c r="G1576" t="s">
        <v>2</v>
      </c>
      <c r="H1576" t="s">
        <v>6</v>
      </c>
      <c r="I1576">
        <v>60105</v>
      </c>
      <c r="J1576" t="s">
        <v>11576</v>
      </c>
      <c r="K1576" t="s">
        <v>125</v>
      </c>
      <c r="L1576" t="s">
        <v>125</v>
      </c>
      <c r="M1576" t="s">
        <v>10595</v>
      </c>
      <c r="N1576" t="s">
        <v>4670</v>
      </c>
      <c r="O1576" t="s">
        <v>13535</v>
      </c>
      <c r="P1576">
        <v>26830205</v>
      </c>
      <c r="Q1576">
        <v>89527497</v>
      </c>
      <c r="R1576" t="s">
        <v>15669</v>
      </c>
      <c r="S1576">
        <v>89527497</v>
      </c>
      <c r="T1576" t="s">
        <v>14550</v>
      </c>
      <c r="U1576">
        <v>21007583</v>
      </c>
      <c r="V1576" t="s">
        <v>32</v>
      </c>
      <c r="W1576" t="s">
        <v>6989</v>
      </c>
      <c r="X1576" t="s">
        <v>17588</v>
      </c>
      <c r="Y1576" t="s">
        <v>4670</v>
      </c>
    </row>
    <row r="1577" spans="1:25" x14ac:dyDescent="0.25">
      <c r="A1577" t="s">
        <v>13627</v>
      </c>
      <c r="B1577" t="s">
        <v>13666</v>
      </c>
      <c r="C1577" t="s">
        <v>13689</v>
      </c>
      <c r="D1577" t="s">
        <v>47</v>
      </c>
      <c r="E1577" t="s">
        <v>7</v>
      </c>
      <c r="F1577" t="s">
        <v>32</v>
      </c>
      <c r="G1577" t="s">
        <v>16</v>
      </c>
      <c r="H1577" t="s">
        <v>6</v>
      </c>
      <c r="I1577">
        <v>11205</v>
      </c>
      <c r="J1577" t="s">
        <v>12699</v>
      </c>
      <c r="K1577" t="s">
        <v>33</v>
      </c>
      <c r="L1577" t="s">
        <v>12867</v>
      </c>
      <c r="M1577" t="s">
        <v>678</v>
      </c>
      <c r="N1577" t="s">
        <v>151</v>
      </c>
      <c r="O1577" t="s">
        <v>13535</v>
      </c>
      <c r="P1577">
        <v>25444623</v>
      </c>
      <c r="Q1577" t="s">
        <v>15386</v>
      </c>
      <c r="R1577" t="s">
        <v>13911</v>
      </c>
      <c r="S1577">
        <v>87400852</v>
      </c>
      <c r="T1577" t="s">
        <v>7708</v>
      </c>
      <c r="U1577">
        <v>24104951</v>
      </c>
      <c r="V1577" t="s">
        <v>32</v>
      </c>
      <c r="W1577" t="s">
        <v>13913</v>
      </c>
      <c r="X1577" t="s">
        <v>17589</v>
      </c>
      <c r="Y1577" t="s">
        <v>13689</v>
      </c>
    </row>
    <row r="1578" spans="1:25" x14ac:dyDescent="0.25">
      <c r="A1578" t="s">
        <v>3997</v>
      </c>
      <c r="B1578" t="s">
        <v>3999</v>
      </c>
      <c r="C1578" t="s">
        <v>3998</v>
      </c>
      <c r="D1578" t="s">
        <v>788</v>
      </c>
      <c r="E1578" t="s">
        <v>4</v>
      </c>
      <c r="F1578" t="s">
        <v>208</v>
      </c>
      <c r="G1578" t="s">
        <v>5</v>
      </c>
      <c r="H1578" t="s">
        <v>2</v>
      </c>
      <c r="I1578">
        <v>50401</v>
      </c>
      <c r="J1578" t="s">
        <v>11413</v>
      </c>
      <c r="K1578" t="s">
        <v>209</v>
      </c>
      <c r="L1578" t="s">
        <v>12937</v>
      </c>
      <c r="M1578" t="s">
        <v>12937</v>
      </c>
      <c r="N1578" t="s">
        <v>3998</v>
      </c>
      <c r="O1578" t="s">
        <v>13535</v>
      </c>
      <c r="P1578">
        <v>26658598</v>
      </c>
      <c r="Q1578" t="s">
        <v>15386</v>
      </c>
      <c r="R1578" t="s">
        <v>13912</v>
      </c>
      <c r="S1578">
        <v>26658598</v>
      </c>
      <c r="T1578" t="s">
        <v>13767</v>
      </c>
      <c r="U1578">
        <v>26711140</v>
      </c>
      <c r="V1578" t="s">
        <v>32</v>
      </c>
      <c r="W1578" t="s">
        <v>6554</v>
      </c>
      <c r="X1578" t="s">
        <v>17590</v>
      </c>
      <c r="Y1578" t="s">
        <v>3998</v>
      </c>
    </row>
    <row r="1579" spans="1:25" x14ac:dyDescent="0.25">
      <c r="A1579" t="s">
        <v>1442</v>
      </c>
      <c r="B1579" t="s">
        <v>1445</v>
      </c>
      <c r="C1579" t="s">
        <v>1443</v>
      </c>
      <c r="D1579" t="s">
        <v>1044</v>
      </c>
      <c r="E1579" t="s">
        <v>8</v>
      </c>
      <c r="F1579" t="s">
        <v>32</v>
      </c>
      <c r="G1579" t="s">
        <v>1045</v>
      </c>
      <c r="H1579" t="s">
        <v>7</v>
      </c>
      <c r="I1579">
        <v>11906</v>
      </c>
      <c r="J1579" t="s">
        <v>12735</v>
      </c>
      <c r="K1579" t="s">
        <v>33</v>
      </c>
      <c r="L1579" t="s">
        <v>1044</v>
      </c>
      <c r="M1579" t="s">
        <v>1434</v>
      </c>
      <c r="N1579" t="s">
        <v>1443</v>
      </c>
      <c r="O1579" t="s">
        <v>13535</v>
      </c>
      <c r="P1579">
        <v>71216879</v>
      </c>
      <c r="Q1579" t="s">
        <v>15386</v>
      </c>
      <c r="R1579" t="s">
        <v>12994</v>
      </c>
      <c r="S1579">
        <v>71216869</v>
      </c>
      <c r="T1579" t="s">
        <v>14663</v>
      </c>
      <c r="U1579">
        <v>27725189</v>
      </c>
      <c r="V1579" t="s">
        <v>32</v>
      </c>
      <c r="W1579" t="s">
        <v>6990</v>
      </c>
      <c r="X1579" t="s">
        <v>17591</v>
      </c>
      <c r="Y1579" t="s">
        <v>1443</v>
      </c>
    </row>
    <row r="1580" spans="1:25" x14ac:dyDescent="0.25">
      <c r="A1580" t="s">
        <v>1467</v>
      </c>
      <c r="B1580" t="s">
        <v>1468</v>
      </c>
      <c r="C1580" t="s">
        <v>197</v>
      </c>
      <c r="D1580" t="s">
        <v>1044</v>
      </c>
      <c r="E1580" t="s">
        <v>8</v>
      </c>
      <c r="F1580" t="s">
        <v>32</v>
      </c>
      <c r="G1580" t="s">
        <v>1045</v>
      </c>
      <c r="H1580" t="s">
        <v>16</v>
      </c>
      <c r="I1580">
        <v>11912</v>
      </c>
      <c r="J1580" t="s">
        <v>12742</v>
      </c>
      <c r="K1580" t="s">
        <v>33</v>
      </c>
      <c r="L1580" t="s">
        <v>1044</v>
      </c>
      <c r="M1580" t="s">
        <v>87</v>
      </c>
      <c r="N1580" t="s">
        <v>197</v>
      </c>
      <c r="O1580" t="s">
        <v>13535</v>
      </c>
      <c r="P1580">
        <v>27370313</v>
      </c>
      <c r="Q1580" t="s">
        <v>15386</v>
      </c>
      <c r="R1580" t="s">
        <v>9884</v>
      </c>
      <c r="S1580">
        <v>89197776</v>
      </c>
      <c r="T1580" t="s">
        <v>14663</v>
      </c>
      <c r="U1580">
        <v>27725189</v>
      </c>
      <c r="V1580" t="s">
        <v>32</v>
      </c>
      <c r="W1580" t="s">
        <v>1466</v>
      </c>
      <c r="X1580" t="s">
        <v>17592</v>
      </c>
      <c r="Y1580" t="s">
        <v>197</v>
      </c>
    </row>
    <row r="1581" spans="1:25" x14ac:dyDescent="0.25">
      <c r="A1581" t="s">
        <v>1712</v>
      </c>
      <c r="B1581" t="s">
        <v>1713</v>
      </c>
      <c r="C1581" t="s">
        <v>1641</v>
      </c>
      <c r="D1581" t="s">
        <v>9019</v>
      </c>
      <c r="E1581" t="s">
        <v>5</v>
      </c>
      <c r="F1581" t="s">
        <v>124</v>
      </c>
      <c r="G1581" t="s">
        <v>4</v>
      </c>
      <c r="H1581" t="s">
        <v>10</v>
      </c>
      <c r="I1581">
        <v>60308</v>
      </c>
      <c r="J1581" t="s">
        <v>11603</v>
      </c>
      <c r="K1581" t="s">
        <v>125</v>
      </c>
      <c r="L1581" t="s">
        <v>1490</v>
      </c>
      <c r="M1581" t="s">
        <v>1701</v>
      </c>
      <c r="N1581" t="s">
        <v>1641</v>
      </c>
      <c r="O1581" t="s">
        <v>13535</v>
      </c>
      <c r="P1581">
        <v>27431095</v>
      </c>
      <c r="Q1581">
        <v>22001116</v>
      </c>
      <c r="R1581" t="s">
        <v>13914</v>
      </c>
      <c r="S1581">
        <v>22001116</v>
      </c>
      <c r="T1581" t="s">
        <v>14744</v>
      </c>
      <c r="U1581">
        <v>27300719</v>
      </c>
      <c r="V1581" t="s">
        <v>32</v>
      </c>
      <c r="W1581" t="s">
        <v>1207</v>
      </c>
      <c r="X1581" t="s">
        <v>17593</v>
      </c>
      <c r="Y1581" t="s">
        <v>1641</v>
      </c>
    </row>
    <row r="1582" spans="1:25" x14ac:dyDescent="0.25">
      <c r="A1582" t="s">
        <v>4476</v>
      </c>
      <c r="B1582" t="s">
        <v>4174</v>
      </c>
      <c r="C1582" t="s">
        <v>4477</v>
      </c>
      <c r="D1582" t="s">
        <v>1609</v>
      </c>
      <c r="E1582" t="s">
        <v>5</v>
      </c>
      <c r="F1582" t="s">
        <v>208</v>
      </c>
      <c r="G1582" t="s">
        <v>8</v>
      </c>
      <c r="H1582" t="s">
        <v>5</v>
      </c>
      <c r="I1582">
        <v>50704</v>
      </c>
      <c r="J1582" t="s">
        <v>11564</v>
      </c>
      <c r="K1582" t="s">
        <v>209</v>
      </c>
      <c r="L1582" t="s">
        <v>12945</v>
      </c>
      <c r="M1582" t="s">
        <v>1700</v>
      </c>
      <c r="N1582" t="s">
        <v>4477</v>
      </c>
      <c r="O1582" t="s">
        <v>13535</v>
      </c>
      <c r="P1582">
        <v>26780233</v>
      </c>
      <c r="Q1582">
        <v>26780233</v>
      </c>
      <c r="R1582" t="s">
        <v>14795</v>
      </c>
      <c r="S1582">
        <v>88236366</v>
      </c>
      <c r="T1582" t="s">
        <v>14541</v>
      </c>
      <c r="U1582">
        <v>26687010</v>
      </c>
      <c r="V1582" t="s">
        <v>32</v>
      </c>
      <c r="W1582" t="s">
        <v>1976</v>
      </c>
      <c r="X1582" t="s">
        <v>17594</v>
      </c>
      <c r="Y1582" t="s">
        <v>4477</v>
      </c>
    </row>
    <row r="1583" spans="1:25" x14ac:dyDescent="0.25">
      <c r="A1583" t="s">
        <v>5572</v>
      </c>
      <c r="B1583" t="s">
        <v>4177</v>
      </c>
      <c r="C1583" t="s">
        <v>4429</v>
      </c>
      <c r="D1583" t="s">
        <v>3000</v>
      </c>
      <c r="E1583" t="s">
        <v>4</v>
      </c>
      <c r="F1583" t="s">
        <v>83</v>
      </c>
      <c r="G1583" t="s">
        <v>3</v>
      </c>
      <c r="H1583" t="s">
        <v>6</v>
      </c>
      <c r="I1583">
        <v>70205</v>
      </c>
      <c r="J1583" t="s">
        <v>12809</v>
      </c>
      <c r="K1583" t="s">
        <v>82</v>
      </c>
      <c r="L1583" t="s">
        <v>3001</v>
      </c>
      <c r="M1583" t="s">
        <v>10617</v>
      </c>
      <c r="N1583" t="s">
        <v>13078</v>
      </c>
      <c r="O1583" t="s">
        <v>13535</v>
      </c>
      <c r="P1583">
        <v>27675427</v>
      </c>
      <c r="Q1583" t="s">
        <v>15386</v>
      </c>
      <c r="R1583" t="s">
        <v>12450</v>
      </c>
      <c r="S1583">
        <v>27675427</v>
      </c>
      <c r="T1583" t="s">
        <v>14589</v>
      </c>
      <c r="U1583">
        <v>21007274</v>
      </c>
      <c r="V1583" t="s">
        <v>32</v>
      </c>
      <c r="W1583" t="s">
        <v>4316</v>
      </c>
      <c r="X1583" t="s">
        <v>17595</v>
      </c>
      <c r="Y1583" t="s">
        <v>4429</v>
      </c>
    </row>
    <row r="1584" spans="1:25" x14ac:dyDescent="0.25">
      <c r="A1584" t="s">
        <v>2714</v>
      </c>
      <c r="B1584" t="s">
        <v>2715</v>
      </c>
      <c r="C1584" t="s">
        <v>9078</v>
      </c>
      <c r="D1584" t="s">
        <v>78</v>
      </c>
      <c r="E1584" t="s">
        <v>11</v>
      </c>
      <c r="F1584" t="s">
        <v>35</v>
      </c>
      <c r="G1584" t="s">
        <v>3</v>
      </c>
      <c r="H1584" t="s">
        <v>17</v>
      </c>
      <c r="I1584">
        <v>20213</v>
      </c>
      <c r="J1584" t="s">
        <v>15442</v>
      </c>
      <c r="K1584" t="s">
        <v>79</v>
      </c>
      <c r="L1584" t="s">
        <v>80</v>
      </c>
      <c r="M1584" t="s">
        <v>1301</v>
      </c>
      <c r="N1584" t="s">
        <v>9078</v>
      </c>
      <c r="O1584" t="s">
        <v>13535</v>
      </c>
      <c r="P1584">
        <v>24692638</v>
      </c>
      <c r="Q1584">
        <v>24692638</v>
      </c>
      <c r="R1584" t="s">
        <v>9272</v>
      </c>
      <c r="S1584">
        <v>24692638</v>
      </c>
      <c r="T1584" t="s">
        <v>14477</v>
      </c>
      <c r="U1584">
        <v>24680276</v>
      </c>
      <c r="V1584" t="s">
        <v>32</v>
      </c>
      <c r="W1584" t="s">
        <v>6513</v>
      </c>
      <c r="X1584" t="s">
        <v>17596</v>
      </c>
      <c r="Y1584" t="s">
        <v>9078</v>
      </c>
    </row>
    <row r="1585" spans="1:25" x14ac:dyDescent="0.25">
      <c r="A1585" t="s">
        <v>5982</v>
      </c>
      <c r="B1585" t="s">
        <v>4082</v>
      </c>
      <c r="C1585" t="s">
        <v>5983</v>
      </c>
      <c r="D1585" t="s">
        <v>3000</v>
      </c>
      <c r="E1585" t="s">
        <v>8</v>
      </c>
      <c r="F1585" t="s">
        <v>83</v>
      </c>
      <c r="G1585" t="s">
        <v>3</v>
      </c>
      <c r="H1585" t="s">
        <v>7</v>
      </c>
      <c r="I1585">
        <v>70206</v>
      </c>
      <c r="J1585" t="s">
        <v>12820</v>
      </c>
      <c r="K1585" t="s">
        <v>82</v>
      </c>
      <c r="L1585" t="s">
        <v>3001</v>
      </c>
      <c r="M1585" t="s">
        <v>1700</v>
      </c>
      <c r="N1585" t="s">
        <v>5983</v>
      </c>
      <c r="O1585" t="s">
        <v>13535</v>
      </c>
      <c r="P1585">
        <v>44094895</v>
      </c>
      <c r="Q1585" t="s">
        <v>15386</v>
      </c>
      <c r="R1585" t="s">
        <v>14796</v>
      </c>
      <c r="S1585">
        <v>83371459</v>
      </c>
      <c r="T1585" t="s">
        <v>15503</v>
      </c>
      <c r="U1585">
        <v>89357825</v>
      </c>
      <c r="V1585" t="s">
        <v>32</v>
      </c>
      <c r="W1585" t="s">
        <v>6991</v>
      </c>
      <c r="X1585" t="s">
        <v>17597</v>
      </c>
      <c r="Y1585" t="s">
        <v>5983</v>
      </c>
    </row>
    <row r="1586" spans="1:25" x14ac:dyDescent="0.25">
      <c r="A1586" t="s">
        <v>5980</v>
      </c>
      <c r="B1586" t="s">
        <v>3184</v>
      </c>
      <c r="C1586" t="s">
        <v>5981</v>
      </c>
      <c r="D1586" t="s">
        <v>3000</v>
      </c>
      <c r="E1586" t="s">
        <v>5</v>
      </c>
      <c r="F1586" t="s">
        <v>83</v>
      </c>
      <c r="G1586" t="s">
        <v>7</v>
      </c>
      <c r="H1586" t="s">
        <v>4</v>
      </c>
      <c r="I1586">
        <v>70603</v>
      </c>
      <c r="J1586" t="s">
        <v>12773</v>
      </c>
      <c r="K1586" t="s">
        <v>82</v>
      </c>
      <c r="L1586" t="s">
        <v>2140</v>
      </c>
      <c r="M1586" t="s">
        <v>4816</v>
      </c>
      <c r="N1586" t="s">
        <v>5583</v>
      </c>
      <c r="O1586" t="s">
        <v>13535</v>
      </c>
      <c r="P1586">
        <v>27601061</v>
      </c>
      <c r="Q1586" t="s">
        <v>15386</v>
      </c>
      <c r="R1586" t="s">
        <v>13915</v>
      </c>
      <c r="S1586">
        <v>60463637</v>
      </c>
      <c r="T1586" t="s">
        <v>14591</v>
      </c>
      <c r="U1586">
        <v>27165048</v>
      </c>
      <c r="V1586" t="s">
        <v>32</v>
      </c>
      <c r="W1586" t="s">
        <v>6992</v>
      </c>
      <c r="X1586" t="s">
        <v>17598</v>
      </c>
      <c r="Y1586" t="s">
        <v>5981</v>
      </c>
    </row>
    <row r="1587" spans="1:25" x14ac:dyDescent="0.25">
      <c r="A1587" t="s">
        <v>4815</v>
      </c>
      <c r="B1587" t="s">
        <v>4184</v>
      </c>
      <c r="C1587" t="s">
        <v>316</v>
      </c>
      <c r="D1587" t="s">
        <v>3000</v>
      </c>
      <c r="E1587" t="s">
        <v>5</v>
      </c>
      <c r="F1587" t="s">
        <v>83</v>
      </c>
      <c r="G1587" t="s">
        <v>7</v>
      </c>
      <c r="H1587" t="s">
        <v>4</v>
      </c>
      <c r="I1587">
        <v>70603</v>
      </c>
      <c r="J1587" t="s">
        <v>12773</v>
      </c>
      <c r="K1587" t="s">
        <v>82</v>
      </c>
      <c r="L1587" t="s">
        <v>2140</v>
      </c>
      <c r="M1587" t="s">
        <v>4816</v>
      </c>
      <c r="N1587" t="s">
        <v>316</v>
      </c>
      <c r="O1587" t="s">
        <v>13535</v>
      </c>
      <c r="P1587">
        <v>27600025</v>
      </c>
      <c r="Q1587">
        <v>27600096</v>
      </c>
      <c r="R1587" t="s">
        <v>7982</v>
      </c>
      <c r="S1587">
        <v>89354253</v>
      </c>
      <c r="T1587" t="s">
        <v>14591</v>
      </c>
      <c r="U1587">
        <v>27165048</v>
      </c>
      <c r="V1587" t="s">
        <v>32</v>
      </c>
      <c r="W1587" t="s">
        <v>4814</v>
      </c>
      <c r="X1587" t="s">
        <v>17599</v>
      </c>
      <c r="Y1587" t="s">
        <v>316</v>
      </c>
    </row>
    <row r="1588" spans="1:25" x14ac:dyDescent="0.25">
      <c r="A1588" t="s">
        <v>5551</v>
      </c>
      <c r="B1588" t="s">
        <v>6292</v>
      </c>
      <c r="C1588" t="s">
        <v>3415</v>
      </c>
      <c r="D1588" t="s">
        <v>3000</v>
      </c>
      <c r="E1588" t="s">
        <v>3</v>
      </c>
      <c r="F1588" t="s">
        <v>83</v>
      </c>
      <c r="G1588" t="s">
        <v>3</v>
      </c>
      <c r="H1588" t="s">
        <v>4</v>
      </c>
      <c r="I1588">
        <v>70203</v>
      </c>
      <c r="J1588" t="s">
        <v>14372</v>
      </c>
      <c r="K1588" t="s">
        <v>82</v>
      </c>
      <c r="L1588" t="s">
        <v>3001</v>
      </c>
      <c r="M1588" t="s">
        <v>12967</v>
      </c>
      <c r="N1588" t="s">
        <v>13079</v>
      </c>
      <c r="O1588" t="s">
        <v>13535</v>
      </c>
      <c r="P1588">
        <v>44092786</v>
      </c>
      <c r="Q1588" t="s">
        <v>15386</v>
      </c>
      <c r="R1588" t="s">
        <v>13080</v>
      </c>
      <c r="S1588">
        <v>87862458</v>
      </c>
      <c r="T1588" t="s">
        <v>15500</v>
      </c>
      <c r="U1588">
        <v>27632900</v>
      </c>
      <c r="V1588" t="s">
        <v>32</v>
      </c>
      <c r="W1588" t="s">
        <v>3144</v>
      </c>
      <c r="X1588" t="s">
        <v>17600</v>
      </c>
      <c r="Y1588" t="s">
        <v>3415</v>
      </c>
    </row>
    <row r="1589" spans="1:25" x14ac:dyDescent="0.25">
      <c r="A1589" t="s">
        <v>5474</v>
      </c>
      <c r="B1589" t="s">
        <v>395</v>
      </c>
      <c r="C1589" t="s">
        <v>5475</v>
      </c>
      <c r="D1589" t="s">
        <v>82</v>
      </c>
      <c r="E1589" t="s">
        <v>11</v>
      </c>
      <c r="F1589" t="s">
        <v>83</v>
      </c>
      <c r="G1589" t="s">
        <v>6</v>
      </c>
      <c r="H1589" t="s">
        <v>3</v>
      </c>
      <c r="I1589">
        <v>70502</v>
      </c>
      <c r="J1589" t="s">
        <v>12729</v>
      </c>
      <c r="K1589" t="s">
        <v>82</v>
      </c>
      <c r="L1589" t="s">
        <v>2796</v>
      </c>
      <c r="M1589" t="s">
        <v>10613</v>
      </c>
      <c r="N1589" t="s">
        <v>5475</v>
      </c>
      <c r="O1589" t="s">
        <v>13535</v>
      </c>
      <c r="P1589">
        <v>27184715</v>
      </c>
      <c r="Q1589">
        <v>83449782</v>
      </c>
      <c r="R1589" t="s">
        <v>846</v>
      </c>
      <c r="S1589">
        <v>83449782</v>
      </c>
      <c r="T1589" t="s">
        <v>14584</v>
      </c>
      <c r="U1589">
        <v>27186207</v>
      </c>
      <c r="V1589" t="s">
        <v>32</v>
      </c>
      <c r="W1589" t="s">
        <v>5473</v>
      </c>
      <c r="X1589" t="s">
        <v>17601</v>
      </c>
      <c r="Y1589" t="s">
        <v>5475</v>
      </c>
    </row>
    <row r="1590" spans="1:25" x14ac:dyDescent="0.25">
      <c r="A1590" t="s">
        <v>4035</v>
      </c>
      <c r="B1590" t="s">
        <v>421</v>
      </c>
      <c r="C1590" t="s">
        <v>3626</v>
      </c>
      <c r="D1590" t="s">
        <v>4010</v>
      </c>
      <c r="E1590" t="s">
        <v>3</v>
      </c>
      <c r="F1590" t="s">
        <v>208</v>
      </c>
      <c r="G1590" t="s">
        <v>3</v>
      </c>
      <c r="H1590" t="s">
        <v>8</v>
      </c>
      <c r="I1590">
        <v>50207</v>
      </c>
      <c r="J1590" t="s">
        <v>12823</v>
      </c>
      <c r="K1590" t="s">
        <v>209</v>
      </c>
      <c r="L1590" t="s">
        <v>4010</v>
      </c>
      <c r="M1590" t="s">
        <v>13081</v>
      </c>
      <c r="N1590" t="s">
        <v>3626</v>
      </c>
      <c r="O1590" t="s">
        <v>13535</v>
      </c>
      <c r="P1590">
        <v>26851474</v>
      </c>
      <c r="Q1590">
        <v>89086005</v>
      </c>
      <c r="R1590" t="s">
        <v>4036</v>
      </c>
      <c r="S1590">
        <v>89959609</v>
      </c>
      <c r="T1590" t="s">
        <v>15563</v>
      </c>
      <c r="U1590">
        <v>26869107</v>
      </c>
      <c r="V1590" t="s">
        <v>32</v>
      </c>
      <c r="W1590" t="s">
        <v>6993</v>
      </c>
      <c r="X1590" t="s">
        <v>17602</v>
      </c>
      <c r="Y1590" t="s">
        <v>3626</v>
      </c>
    </row>
    <row r="1591" spans="1:25" x14ac:dyDescent="0.25">
      <c r="A1591" t="s">
        <v>7648</v>
      </c>
      <c r="B1591" t="s">
        <v>7649</v>
      </c>
      <c r="C1591" t="s">
        <v>186</v>
      </c>
      <c r="D1591" t="s">
        <v>78</v>
      </c>
      <c r="E1591" t="s">
        <v>11</v>
      </c>
      <c r="F1591" t="s">
        <v>35</v>
      </c>
      <c r="G1591" t="s">
        <v>3</v>
      </c>
      <c r="H1591" t="s">
        <v>198</v>
      </c>
      <c r="I1591">
        <v>20214</v>
      </c>
      <c r="J1591" t="s">
        <v>12762</v>
      </c>
      <c r="K1591" t="s">
        <v>79</v>
      </c>
      <c r="L1591" t="s">
        <v>80</v>
      </c>
      <c r="M1591" t="s">
        <v>1248</v>
      </c>
      <c r="N1591" t="s">
        <v>186</v>
      </c>
      <c r="O1591" t="s">
        <v>13535</v>
      </c>
      <c r="P1591">
        <v>47002424</v>
      </c>
      <c r="Q1591">
        <v>47002424</v>
      </c>
      <c r="R1591" t="s">
        <v>13916</v>
      </c>
      <c r="S1591">
        <v>47002424</v>
      </c>
      <c r="T1591" t="s">
        <v>14477</v>
      </c>
      <c r="U1591">
        <v>24680376</v>
      </c>
      <c r="V1591" t="s">
        <v>32</v>
      </c>
      <c r="W1591" t="s">
        <v>7797</v>
      </c>
      <c r="X1591" t="s">
        <v>17603</v>
      </c>
      <c r="Y1591" t="s">
        <v>186</v>
      </c>
    </row>
    <row r="1592" spans="1:25" x14ac:dyDescent="0.25">
      <c r="A1592" t="s">
        <v>4135</v>
      </c>
      <c r="B1592" t="s">
        <v>4138</v>
      </c>
      <c r="C1592" t="s">
        <v>4136</v>
      </c>
      <c r="D1592" t="s">
        <v>4010</v>
      </c>
      <c r="E1592" t="s">
        <v>7</v>
      </c>
      <c r="F1592" t="s">
        <v>208</v>
      </c>
      <c r="G1592" t="s">
        <v>3</v>
      </c>
      <c r="H1592" t="s">
        <v>6</v>
      </c>
      <c r="I1592">
        <v>50205</v>
      </c>
      <c r="J1592" t="s">
        <v>12807</v>
      </c>
      <c r="K1592" t="s">
        <v>209</v>
      </c>
      <c r="L1592" t="s">
        <v>4010</v>
      </c>
      <c r="M1592" t="s">
        <v>4137</v>
      </c>
      <c r="N1592" t="s">
        <v>4136</v>
      </c>
      <c r="O1592" t="s">
        <v>13535</v>
      </c>
      <c r="P1592">
        <v>26568133</v>
      </c>
      <c r="Q1592">
        <v>83173416</v>
      </c>
      <c r="R1592" t="s">
        <v>15670</v>
      </c>
      <c r="S1592">
        <v>61241646</v>
      </c>
      <c r="T1592" t="s">
        <v>14530</v>
      </c>
      <c r="U1592">
        <v>26854741</v>
      </c>
      <c r="V1592" t="s">
        <v>32</v>
      </c>
      <c r="W1592" t="s">
        <v>1655</v>
      </c>
      <c r="X1592" t="s">
        <v>17604</v>
      </c>
      <c r="Y1592" t="s">
        <v>4136</v>
      </c>
    </row>
    <row r="1593" spans="1:25" x14ac:dyDescent="0.25">
      <c r="A1593" t="s">
        <v>5049</v>
      </c>
      <c r="B1593" t="s">
        <v>4187</v>
      </c>
      <c r="C1593" t="s">
        <v>9079</v>
      </c>
      <c r="D1593" t="s">
        <v>123</v>
      </c>
      <c r="E1593" t="s">
        <v>8</v>
      </c>
      <c r="F1593" t="s">
        <v>124</v>
      </c>
      <c r="G1593" t="s">
        <v>10</v>
      </c>
      <c r="H1593" t="s">
        <v>4</v>
      </c>
      <c r="I1593">
        <v>60803</v>
      </c>
      <c r="J1593" t="s">
        <v>14370</v>
      </c>
      <c r="K1593" t="s">
        <v>125</v>
      </c>
      <c r="L1593" t="s">
        <v>12955</v>
      </c>
      <c r="M1593" t="s">
        <v>12956</v>
      </c>
      <c r="N1593" t="s">
        <v>467</v>
      </c>
      <c r="O1593" t="s">
        <v>13535</v>
      </c>
      <c r="P1593">
        <v>27340336</v>
      </c>
      <c r="Q1593" t="s">
        <v>15386</v>
      </c>
      <c r="R1593" t="s">
        <v>9273</v>
      </c>
      <c r="S1593">
        <v>86346982</v>
      </c>
      <c r="T1593" t="s">
        <v>14566</v>
      </c>
      <c r="U1593">
        <v>27340120</v>
      </c>
      <c r="V1593" t="s">
        <v>32</v>
      </c>
      <c r="W1593" t="s">
        <v>6611</v>
      </c>
      <c r="X1593" t="s">
        <v>17605</v>
      </c>
      <c r="Y1593" t="s">
        <v>9079</v>
      </c>
    </row>
    <row r="1594" spans="1:25" x14ac:dyDescent="0.25">
      <c r="A1594" t="s">
        <v>5046</v>
      </c>
      <c r="B1594" t="s">
        <v>459</v>
      </c>
      <c r="C1594" t="s">
        <v>5047</v>
      </c>
      <c r="D1594" t="s">
        <v>123</v>
      </c>
      <c r="E1594" t="s">
        <v>8</v>
      </c>
      <c r="F1594" t="s">
        <v>124</v>
      </c>
      <c r="G1594" t="s">
        <v>10</v>
      </c>
      <c r="H1594" t="s">
        <v>4</v>
      </c>
      <c r="I1594">
        <v>60803</v>
      </c>
      <c r="J1594" t="s">
        <v>14370</v>
      </c>
      <c r="K1594" t="s">
        <v>125</v>
      </c>
      <c r="L1594" t="s">
        <v>12955</v>
      </c>
      <c r="M1594" t="s">
        <v>12956</v>
      </c>
      <c r="N1594" t="s">
        <v>5047</v>
      </c>
      <c r="O1594" t="s">
        <v>13535</v>
      </c>
      <c r="P1594">
        <v>89497953</v>
      </c>
      <c r="Q1594" t="s">
        <v>15386</v>
      </c>
      <c r="R1594" t="s">
        <v>13917</v>
      </c>
      <c r="S1594">
        <v>89497953</v>
      </c>
      <c r="T1594" t="s">
        <v>14566</v>
      </c>
      <c r="U1594">
        <v>27340120</v>
      </c>
      <c r="V1594" t="s">
        <v>32</v>
      </c>
      <c r="W1594" t="s">
        <v>5045</v>
      </c>
      <c r="X1594" t="s">
        <v>17606</v>
      </c>
      <c r="Y1594" t="s">
        <v>5047</v>
      </c>
    </row>
    <row r="1595" spans="1:25" x14ac:dyDescent="0.25">
      <c r="A1595" t="s">
        <v>5189</v>
      </c>
      <c r="B1595" t="s">
        <v>2310</v>
      </c>
      <c r="C1595" t="s">
        <v>704</v>
      </c>
      <c r="D1595" t="s">
        <v>123</v>
      </c>
      <c r="E1595" t="s">
        <v>15</v>
      </c>
      <c r="F1595" t="s">
        <v>124</v>
      </c>
      <c r="G1595" t="s">
        <v>12</v>
      </c>
      <c r="H1595" t="s">
        <v>4</v>
      </c>
      <c r="I1595">
        <v>61003</v>
      </c>
      <c r="J1595" t="s">
        <v>11524</v>
      </c>
      <c r="K1595" t="s">
        <v>125</v>
      </c>
      <c r="L1595" t="s">
        <v>12957</v>
      </c>
      <c r="M1595" t="s">
        <v>10495</v>
      </c>
      <c r="N1595" t="s">
        <v>704</v>
      </c>
      <c r="O1595" t="s">
        <v>13535</v>
      </c>
      <c r="P1595">
        <v>22001459</v>
      </c>
      <c r="Q1595">
        <v>22005236</v>
      </c>
      <c r="R1595" t="s">
        <v>9989</v>
      </c>
      <c r="S1595">
        <v>88225159</v>
      </c>
      <c r="T1595" t="s">
        <v>14571</v>
      </c>
      <c r="U1595">
        <v>88533618</v>
      </c>
      <c r="V1595" t="s">
        <v>32</v>
      </c>
      <c r="W1595" t="s">
        <v>5188</v>
      </c>
      <c r="X1595" t="s">
        <v>17607</v>
      </c>
      <c r="Y1595" t="s">
        <v>704</v>
      </c>
    </row>
    <row r="1596" spans="1:25" x14ac:dyDescent="0.25">
      <c r="A1596" t="s">
        <v>5950</v>
      </c>
      <c r="B1596" t="s">
        <v>3722</v>
      </c>
      <c r="C1596" t="s">
        <v>6995</v>
      </c>
      <c r="D1596" t="s">
        <v>788</v>
      </c>
      <c r="E1596" t="s">
        <v>5</v>
      </c>
      <c r="F1596" t="s">
        <v>208</v>
      </c>
      <c r="G1596" t="s">
        <v>2</v>
      </c>
      <c r="H1596" t="s">
        <v>6</v>
      </c>
      <c r="I1596">
        <v>50105</v>
      </c>
      <c r="J1596" t="s">
        <v>12805</v>
      </c>
      <c r="K1596" t="s">
        <v>209</v>
      </c>
      <c r="L1596" t="s">
        <v>788</v>
      </c>
      <c r="M1596" t="s">
        <v>3955</v>
      </c>
      <c r="N1596" t="s">
        <v>10882</v>
      </c>
      <c r="O1596" t="s">
        <v>13535</v>
      </c>
      <c r="P1596">
        <v>47049615</v>
      </c>
      <c r="Q1596" t="s">
        <v>15386</v>
      </c>
      <c r="R1596" t="s">
        <v>9263</v>
      </c>
      <c r="S1596">
        <v>47049615</v>
      </c>
      <c r="T1596" t="s">
        <v>14525</v>
      </c>
      <c r="U1596">
        <v>87100992</v>
      </c>
      <c r="V1596" t="s">
        <v>32</v>
      </c>
      <c r="W1596" t="s">
        <v>6994</v>
      </c>
      <c r="X1596" t="s">
        <v>17608</v>
      </c>
      <c r="Y1596" t="s">
        <v>6995</v>
      </c>
    </row>
    <row r="1597" spans="1:25" x14ac:dyDescent="0.25">
      <c r="A1597" t="s">
        <v>3928</v>
      </c>
      <c r="B1597" t="s">
        <v>3801</v>
      </c>
      <c r="C1597" t="s">
        <v>3929</v>
      </c>
      <c r="D1597" t="s">
        <v>788</v>
      </c>
      <c r="E1597" t="s">
        <v>6</v>
      </c>
      <c r="F1597" t="s">
        <v>208</v>
      </c>
      <c r="G1597" t="s">
        <v>12</v>
      </c>
      <c r="H1597" t="s">
        <v>3</v>
      </c>
      <c r="I1597">
        <v>51002</v>
      </c>
      <c r="J1597" t="s">
        <v>11471</v>
      </c>
      <c r="K1597" t="s">
        <v>209</v>
      </c>
      <c r="L1597" t="s">
        <v>661</v>
      </c>
      <c r="M1597" t="s">
        <v>1418</v>
      </c>
      <c r="N1597" t="s">
        <v>3929</v>
      </c>
      <c r="O1597" t="s">
        <v>13535</v>
      </c>
      <c r="P1597">
        <v>83194539</v>
      </c>
      <c r="Q1597">
        <v>26777025</v>
      </c>
      <c r="R1597" t="s">
        <v>8710</v>
      </c>
      <c r="S1597">
        <v>83194539</v>
      </c>
      <c r="T1597" t="s">
        <v>14524</v>
      </c>
      <c r="U1597">
        <v>26777025</v>
      </c>
      <c r="V1597" t="s">
        <v>32</v>
      </c>
      <c r="W1597" t="s">
        <v>6996</v>
      </c>
      <c r="X1597" t="s">
        <v>17609</v>
      </c>
      <c r="Y1597" t="s">
        <v>3929</v>
      </c>
    </row>
    <row r="1598" spans="1:25" x14ac:dyDescent="0.25">
      <c r="A1598" t="s">
        <v>5994</v>
      </c>
      <c r="B1598" t="s">
        <v>3790</v>
      </c>
      <c r="C1598" t="s">
        <v>69</v>
      </c>
      <c r="D1598" t="s">
        <v>197</v>
      </c>
      <c r="E1598" t="s">
        <v>11</v>
      </c>
      <c r="F1598" t="s">
        <v>35</v>
      </c>
      <c r="G1598" t="s">
        <v>198</v>
      </c>
      <c r="H1598" t="s">
        <v>2</v>
      </c>
      <c r="I1598">
        <v>21401</v>
      </c>
      <c r="J1598" t="s">
        <v>11551</v>
      </c>
      <c r="K1598" t="s">
        <v>79</v>
      </c>
      <c r="L1598" t="s">
        <v>199</v>
      </c>
      <c r="M1598" t="s">
        <v>199</v>
      </c>
      <c r="N1598" t="s">
        <v>2910</v>
      </c>
      <c r="O1598" t="s">
        <v>13535</v>
      </c>
      <c r="P1598">
        <v>89620109</v>
      </c>
      <c r="Q1598" t="s">
        <v>15386</v>
      </c>
      <c r="R1598" t="s">
        <v>15671</v>
      </c>
      <c r="S1598">
        <v>86151485</v>
      </c>
      <c r="T1598" t="s">
        <v>15443</v>
      </c>
      <c r="U1598">
        <v>24711101</v>
      </c>
      <c r="V1598" t="s">
        <v>32</v>
      </c>
      <c r="W1598" t="s">
        <v>6997</v>
      </c>
      <c r="X1598" t="s">
        <v>17610</v>
      </c>
      <c r="Y1598" t="s">
        <v>69</v>
      </c>
    </row>
    <row r="1599" spans="1:25" x14ac:dyDescent="0.25">
      <c r="A1599" t="s">
        <v>7650</v>
      </c>
      <c r="B1599" t="s">
        <v>7215</v>
      </c>
      <c r="C1599" t="s">
        <v>7651</v>
      </c>
      <c r="D1599" t="s">
        <v>78</v>
      </c>
      <c r="E1599" t="s">
        <v>11</v>
      </c>
      <c r="F1599" t="s">
        <v>35</v>
      </c>
      <c r="G1599" t="s">
        <v>3</v>
      </c>
      <c r="H1599" t="s">
        <v>17</v>
      </c>
      <c r="I1599">
        <v>20213</v>
      </c>
      <c r="J1599" t="s">
        <v>15442</v>
      </c>
      <c r="K1599" t="s">
        <v>79</v>
      </c>
      <c r="L1599" t="s">
        <v>80</v>
      </c>
      <c r="M1599" t="s">
        <v>1301</v>
      </c>
      <c r="N1599" t="s">
        <v>7651</v>
      </c>
      <c r="O1599" t="s">
        <v>13535</v>
      </c>
      <c r="P1599">
        <v>24790154</v>
      </c>
      <c r="Q1599">
        <v>24790158</v>
      </c>
      <c r="R1599" t="s">
        <v>13083</v>
      </c>
      <c r="S1599">
        <v>60832466</v>
      </c>
      <c r="T1599" t="s">
        <v>14477</v>
      </c>
      <c r="U1599">
        <v>24680376</v>
      </c>
      <c r="V1599" t="s">
        <v>32</v>
      </c>
      <c r="W1599" t="s">
        <v>7798</v>
      </c>
      <c r="X1599" t="s">
        <v>17611</v>
      </c>
      <c r="Y1599" t="s">
        <v>7651</v>
      </c>
    </row>
    <row r="1600" spans="1:25" x14ac:dyDescent="0.25">
      <c r="A1600" t="s">
        <v>12213</v>
      </c>
      <c r="B1600" t="s">
        <v>6946</v>
      </c>
      <c r="C1600" t="s">
        <v>12214</v>
      </c>
      <c r="D1600" t="s">
        <v>3000</v>
      </c>
      <c r="E1600" t="s">
        <v>3</v>
      </c>
      <c r="F1600" t="s">
        <v>83</v>
      </c>
      <c r="G1600" t="s">
        <v>3</v>
      </c>
      <c r="H1600" t="s">
        <v>4</v>
      </c>
      <c r="I1600">
        <v>70203</v>
      </c>
      <c r="J1600" t="s">
        <v>14372</v>
      </c>
      <c r="K1600" t="s">
        <v>82</v>
      </c>
      <c r="L1600" t="s">
        <v>3001</v>
      </c>
      <c r="M1600" t="s">
        <v>12967</v>
      </c>
      <c r="N1600" t="s">
        <v>12214</v>
      </c>
      <c r="O1600" t="s">
        <v>13535</v>
      </c>
      <c r="P1600">
        <v>44092771</v>
      </c>
      <c r="Q1600">
        <v>63641434</v>
      </c>
      <c r="R1600" t="s">
        <v>14797</v>
      </c>
      <c r="S1600">
        <v>63641434</v>
      </c>
      <c r="T1600" t="s">
        <v>15500</v>
      </c>
      <c r="U1600">
        <v>27632900</v>
      </c>
      <c r="V1600" t="s">
        <v>32</v>
      </c>
      <c r="W1600" t="s">
        <v>10349</v>
      </c>
      <c r="X1600" t="s">
        <v>17612</v>
      </c>
      <c r="Y1600" t="s">
        <v>12214</v>
      </c>
    </row>
    <row r="1601" spans="1:25" x14ac:dyDescent="0.25">
      <c r="A1601" t="s">
        <v>5599</v>
      </c>
      <c r="B1601" t="s">
        <v>4196</v>
      </c>
      <c r="C1601" t="s">
        <v>2825</v>
      </c>
      <c r="D1601" t="s">
        <v>3000</v>
      </c>
      <c r="E1601" t="s">
        <v>8</v>
      </c>
      <c r="F1601" t="s">
        <v>83</v>
      </c>
      <c r="G1601" t="s">
        <v>7</v>
      </c>
      <c r="H1601" t="s">
        <v>5</v>
      </c>
      <c r="I1601">
        <v>70604</v>
      </c>
      <c r="J1601" t="s">
        <v>12797</v>
      </c>
      <c r="K1601" t="s">
        <v>82</v>
      </c>
      <c r="L1601" t="s">
        <v>2140</v>
      </c>
      <c r="M1601" t="s">
        <v>12970</v>
      </c>
      <c r="N1601" t="s">
        <v>2825</v>
      </c>
      <c r="O1601" t="s">
        <v>13535</v>
      </c>
      <c r="P1601" t="s">
        <v>15386</v>
      </c>
      <c r="Q1601" t="s">
        <v>15386</v>
      </c>
      <c r="R1601" t="s">
        <v>13918</v>
      </c>
      <c r="S1601">
        <v>83200586</v>
      </c>
      <c r="T1601" t="s">
        <v>15503</v>
      </c>
      <c r="U1601">
        <v>89357825</v>
      </c>
      <c r="V1601" t="s">
        <v>32</v>
      </c>
      <c r="W1601" t="s">
        <v>5598</v>
      </c>
      <c r="X1601" t="s">
        <v>17613</v>
      </c>
      <c r="Y1601" t="s">
        <v>2825</v>
      </c>
    </row>
    <row r="1602" spans="1:25" x14ac:dyDescent="0.25">
      <c r="A1602" t="s">
        <v>7652</v>
      </c>
      <c r="B1602" t="s">
        <v>7216</v>
      </c>
      <c r="C1602" t="s">
        <v>7653</v>
      </c>
      <c r="D1602" t="s">
        <v>3000</v>
      </c>
      <c r="E1602" t="s">
        <v>8</v>
      </c>
      <c r="F1602" t="s">
        <v>83</v>
      </c>
      <c r="G1602" t="s">
        <v>7</v>
      </c>
      <c r="H1602" t="s">
        <v>5</v>
      </c>
      <c r="I1602">
        <v>70604</v>
      </c>
      <c r="J1602" t="s">
        <v>12797</v>
      </c>
      <c r="K1602" t="s">
        <v>82</v>
      </c>
      <c r="L1602" t="s">
        <v>2140</v>
      </c>
      <c r="M1602" t="s">
        <v>12970</v>
      </c>
      <c r="N1602" t="s">
        <v>7653</v>
      </c>
      <c r="O1602" t="s">
        <v>13535</v>
      </c>
      <c r="P1602">
        <v>22006626</v>
      </c>
      <c r="Q1602">
        <v>87318442</v>
      </c>
      <c r="R1602" t="s">
        <v>14798</v>
      </c>
      <c r="S1602">
        <v>87318442</v>
      </c>
      <c r="T1602" t="s">
        <v>15503</v>
      </c>
      <c r="U1602" t="s">
        <v>15386</v>
      </c>
      <c r="V1602" t="s">
        <v>32</v>
      </c>
      <c r="W1602" t="s">
        <v>7428</v>
      </c>
      <c r="X1602" t="s">
        <v>17614</v>
      </c>
      <c r="Y1602" t="s">
        <v>7653</v>
      </c>
    </row>
    <row r="1603" spans="1:25" x14ac:dyDescent="0.25">
      <c r="A1603" t="s">
        <v>5585</v>
      </c>
      <c r="B1603" t="s">
        <v>4199</v>
      </c>
      <c r="C1603" t="s">
        <v>4529</v>
      </c>
      <c r="D1603" t="s">
        <v>3000</v>
      </c>
      <c r="E1603" t="s">
        <v>8</v>
      </c>
      <c r="F1603" t="s">
        <v>83</v>
      </c>
      <c r="G1603" t="s">
        <v>7</v>
      </c>
      <c r="H1603" t="s">
        <v>2</v>
      </c>
      <c r="I1603">
        <v>70601</v>
      </c>
      <c r="J1603" t="s">
        <v>12650</v>
      </c>
      <c r="K1603" t="s">
        <v>82</v>
      </c>
      <c r="L1603" t="s">
        <v>2140</v>
      </c>
      <c r="M1603" t="s">
        <v>2140</v>
      </c>
      <c r="N1603" t="s">
        <v>4529</v>
      </c>
      <c r="O1603" t="s">
        <v>13535</v>
      </c>
      <c r="P1603">
        <v>21011846</v>
      </c>
      <c r="Q1603" t="s">
        <v>15386</v>
      </c>
      <c r="R1603" t="s">
        <v>10686</v>
      </c>
      <c r="S1603">
        <v>85893217</v>
      </c>
      <c r="T1603" t="s">
        <v>15503</v>
      </c>
      <c r="U1603">
        <v>88084552</v>
      </c>
      <c r="V1603" t="s">
        <v>32</v>
      </c>
      <c r="W1603" t="s">
        <v>2210</v>
      </c>
      <c r="X1603" t="s">
        <v>17615</v>
      </c>
      <c r="Y1603" t="s">
        <v>4529</v>
      </c>
    </row>
    <row r="1604" spans="1:25" x14ac:dyDescent="0.25">
      <c r="A1604" t="s">
        <v>5976</v>
      </c>
      <c r="B1604" t="s">
        <v>4200</v>
      </c>
      <c r="C1604" t="s">
        <v>5977</v>
      </c>
      <c r="D1604" t="s">
        <v>3000</v>
      </c>
      <c r="E1604" t="s">
        <v>2</v>
      </c>
      <c r="F1604" t="s">
        <v>83</v>
      </c>
      <c r="G1604" t="s">
        <v>3</v>
      </c>
      <c r="H1604" t="s">
        <v>8</v>
      </c>
      <c r="I1604">
        <v>70207</v>
      </c>
      <c r="J1604" t="s">
        <v>12824</v>
      </c>
      <c r="K1604" t="s">
        <v>82</v>
      </c>
      <c r="L1604" t="s">
        <v>3001</v>
      </c>
      <c r="M1604" t="s">
        <v>1341</v>
      </c>
      <c r="N1604" t="s">
        <v>10883</v>
      </c>
      <c r="O1604" t="s">
        <v>13535</v>
      </c>
      <c r="P1604">
        <v>27104553</v>
      </c>
      <c r="Q1604" t="s">
        <v>15386</v>
      </c>
      <c r="R1604" t="s">
        <v>14799</v>
      </c>
      <c r="S1604">
        <v>27104553</v>
      </c>
      <c r="T1604" t="s">
        <v>12460</v>
      </c>
      <c r="U1604">
        <v>27111497</v>
      </c>
      <c r="V1604" t="s">
        <v>32</v>
      </c>
      <c r="W1604" t="s">
        <v>6998</v>
      </c>
      <c r="X1604" t="s">
        <v>17616</v>
      </c>
      <c r="Y1604" t="s">
        <v>5977</v>
      </c>
    </row>
    <row r="1605" spans="1:25" x14ac:dyDescent="0.25">
      <c r="A1605" t="s">
        <v>5511</v>
      </c>
      <c r="B1605" t="s">
        <v>4204</v>
      </c>
      <c r="C1605" t="s">
        <v>3775</v>
      </c>
      <c r="D1605" t="s">
        <v>3000</v>
      </c>
      <c r="E1605" t="s">
        <v>10</v>
      </c>
      <c r="F1605" t="s">
        <v>83</v>
      </c>
      <c r="G1605" t="s">
        <v>3</v>
      </c>
      <c r="H1605" t="s">
        <v>4</v>
      </c>
      <c r="I1605">
        <v>70203</v>
      </c>
      <c r="J1605" t="s">
        <v>14372</v>
      </c>
      <c r="K1605" t="s">
        <v>82</v>
      </c>
      <c r="L1605" t="s">
        <v>3001</v>
      </c>
      <c r="M1605" t="s">
        <v>12967</v>
      </c>
      <c r="N1605" t="s">
        <v>3775</v>
      </c>
      <c r="O1605" t="s">
        <v>13535</v>
      </c>
      <c r="P1605" t="s">
        <v>15386</v>
      </c>
      <c r="Q1605" t="s">
        <v>15386</v>
      </c>
      <c r="R1605" t="s">
        <v>11926</v>
      </c>
      <c r="S1605">
        <v>89468939</v>
      </c>
      <c r="T1605" t="s">
        <v>14588</v>
      </c>
      <c r="U1605">
        <v>83947325</v>
      </c>
      <c r="V1605" t="s">
        <v>32</v>
      </c>
      <c r="W1605" t="s">
        <v>5510</v>
      </c>
      <c r="X1605" t="s">
        <v>17617</v>
      </c>
      <c r="Y1605" t="s">
        <v>3775</v>
      </c>
    </row>
    <row r="1606" spans="1:25" x14ac:dyDescent="0.25">
      <c r="A1606" t="s">
        <v>5519</v>
      </c>
      <c r="B1606" t="s">
        <v>4205</v>
      </c>
      <c r="C1606" t="s">
        <v>1089</v>
      </c>
      <c r="D1606" t="s">
        <v>3000</v>
      </c>
      <c r="E1606" t="s">
        <v>3</v>
      </c>
      <c r="F1606" t="s">
        <v>83</v>
      </c>
      <c r="G1606" t="s">
        <v>3</v>
      </c>
      <c r="H1606" t="s">
        <v>4</v>
      </c>
      <c r="I1606">
        <v>70203</v>
      </c>
      <c r="J1606" t="s">
        <v>14372</v>
      </c>
      <c r="K1606" t="s">
        <v>82</v>
      </c>
      <c r="L1606" t="s">
        <v>3001</v>
      </c>
      <c r="M1606" t="s">
        <v>12967</v>
      </c>
      <c r="N1606" t="s">
        <v>1089</v>
      </c>
      <c r="O1606" t="s">
        <v>13535</v>
      </c>
      <c r="P1606">
        <v>44092779</v>
      </c>
      <c r="Q1606" t="s">
        <v>15386</v>
      </c>
      <c r="R1606" t="s">
        <v>10053</v>
      </c>
      <c r="S1606">
        <v>84690191</v>
      </c>
      <c r="T1606" t="s">
        <v>15500</v>
      </c>
      <c r="U1606">
        <v>27632900</v>
      </c>
      <c r="V1606" t="s">
        <v>32</v>
      </c>
      <c r="W1606" t="s">
        <v>2765</v>
      </c>
      <c r="X1606" t="s">
        <v>17618</v>
      </c>
      <c r="Y1606" t="s">
        <v>1089</v>
      </c>
    </row>
    <row r="1607" spans="1:25" x14ac:dyDescent="0.25">
      <c r="A1607" t="s">
        <v>5979</v>
      </c>
      <c r="B1607" t="s">
        <v>4206</v>
      </c>
      <c r="C1607" t="s">
        <v>233</v>
      </c>
      <c r="D1607" t="s">
        <v>3000</v>
      </c>
      <c r="E1607" t="s">
        <v>3</v>
      </c>
      <c r="F1607" t="s">
        <v>83</v>
      </c>
      <c r="G1607" t="s">
        <v>3</v>
      </c>
      <c r="H1607" t="s">
        <v>4</v>
      </c>
      <c r="I1607">
        <v>70203</v>
      </c>
      <c r="J1607" t="s">
        <v>14372</v>
      </c>
      <c r="K1607" t="s">
        <v>82</v>
      </c>
      <c r="L1607" t="s">
        <v>3001</v>
      </c>
      <c r="M1607" t="s">
        <v>12967</v>
      </c>
      <c r="N1607" t="s">
        <v>233</v>
      </c>
      <c r="O1607" t="s">
        <v>13535</v>
      </c>
      <c r="P1607">
        <v>44092780</v>
      </c>
      <c r="Q1607">
        <v>85947308</v>
      </c>
      <c r="R1607" t="s">
        <v>14800</v>
      </c>
      <c r="S1607">
        <v>85947308</v>
      </c>
      <c r="T1607" t="s">
        <v>15500</v>
      </c>
      <c r="U1607">
        <v>27632900</v>
      </c>
      <c r="V1607" t="s">
        <v>32</v>
      </c>
      <c r="W1607" t="s">
        <v>6999</v>
      </c>
      <c r="X1607" t="s">
        <v>17619</v>
      </c>
      <c r="Y1607" t="s">
        <v>233</v>
      </c>
    </row>
    <row r="1608" spans="1:25" x14ac:dyDescent="0.25">
      <c r="A1608" t="s">
        <v>5919</v>
      </c>
      <c r="B1608" t="s">
        <v>4207</v>
      </c>
      <c r="C1608" t="s">
        <v>5920</v>
      </c>
      <c r="D1608" t="s">
        <v>3000</v>
      </c>
      <c r="E1608" t="s">
        <v>4</v>
      </c>
      <c r="F1608" t="s">
        <v>83</v>
      </c>
      <c r="G1608" t="s">
        <v>3</v>
      </c>
      <c r="H1608" t="s">
        <v>6</v>
      </c>
      <c r="I1608">
        <v>70205</v>
      </c>
      <c r="J1608" t="s">
        <v>12809</v>
      </c>
      <c r="K1608" t="s">
        <v>82</v>
      </c>
      <c r="L1608" t="s">
        <v>3001</v>
      </c>
      <c r="M1608" t="s">
        <v>10617</v>
      </c>
      <c r="N1608" t="s">
        <v>5920</v>
      </c>
      <c r="O1608" t="s">
        <v>13535</v>
      </c>
      <c r="P1608">
        <v>44092768</v>
      </c>
      <c r="Q1608" t="s">
        <v>15386</v>
      </c>
      <c r="R1608" t="s">
        <v>15672</v>
      </c>
      <c r="S1608">
        <v>44092768</v>
      </c>
      <c r="T1608" t="s">
        <v>15673</v>
      </c>
      <c r="U1608">
        <v>21007274</v>
      </c>
      <c r="V1608" t="s">
        <v>32</v>
      </c>
      <c r="W1608" t="s">
        <v>7000</v>
      </c>
      <c r="X1608" t="s">
        <v>17620</v>
      </c>
      <c r="Y1608" t="s">
        <v>5920</v>
      </c>
    </row>
    <row r="1609" spans="1:25" x14ac:dyDescent="0.25">
      <c r="A1609" t="s">
        <v>5984</v>
      </c>
      <c r="B1609" t="s">
        <v>4210</v>
      </c>
      <c r="C1609" t="s">
        <v>5985</v>
      </c>
      <c r="D1609" t="s">
        <v>3000</v>
      </c>
      <c r="E1609" t="s">
        <v>4</v>
      </c>
      <c r="F1609" t="s">
        <v>83</v>
      </c>
      <c r="G1609" t="s">
        <v>3</v>
      </c>
      <c r="H1609" t="s">
        <v>4</v>
      </c>
      <c r="I1609">
        <v>70203</v>
      </c>
      <c r="J1609" t="s">
        <v>14372</v>
      </c>
      <c r="K1609" t="s">
        <v>82</v>
      </c>
      <c r="L1609" t="s">
        <v>3001</v>
      </c>
      <c r="M1609" t="s">
        <v>12967</v>
      </c>
      <c r="N1609" t="s">
        <v>5985</v>
      </c>
      <c r="O1609" t="s">
        <v>13535</v>
      </c>
      <c r="P1609">
        <v>44092740</v>
      </c>
      <c r="Q1609" t="s">
        <v>15386</v>
      </c>
      <c r="R1609" t="s">
        <v>10751</v>
      </c>
      <c r="S1609">
        <v>87025998</v>
      </c>
      <c r="T1609" t="s">
        <v>14589</v>
      </c>
      <c r="U1609">
        <v>21007274</v>
      </c>
      <c r="V1609" t="s">
        <v>32</v>
      </c>
      <c r="W1609" t="s">
        <v>7001</v>
      </c>
      <c r="X1609" t="s">
        <v>17621</v>
      </c>
      <c r="Y1609" t="s">
        <v>5985</v>
      </c>
    </row>
    <row r="1610" spans="1:25" x14ac:dyDescent="0.25">
      <c r="A1610" t="s">
        <v>5545</v>
      </c>
      <c r="B1610" t="s">
        <v>4213</v>
      </c>
      <c r="C1610" t="s">
        <v>5546</v>
      </c>
      <c r="D1610" t="s">
        <v>3000</v>
      </c>
      <c r="E1610" t="s">
        <v>4</v>
      </c>
      <c r="F1610" t="s">
        <v>83</v>
      </c>
      <c r="G1610" t="s">
        <v>3</v>
      </c>
      <c r="H1610" t="s">
        <v>6</v>
      </c>
      <c r="I1610">
        <v>70205</v>
      </c>
      <c r="J1610" t="s">
        <v>12809</v>
      </c>
      <c r="K1610" t="s">
        <v>82</v>
      </c>
      <c r="L1610" t="s">
        <v>3001</v>
      </c>
      <c r="M1610" t="s">
        <v>10617</v>
      </c>
      <c r="N1610" t="s">
        <v>5546</v>
      </c>
      <c r="O1610" t="s">
        <v>13535</v>
      </c>
      <c r="P1610">
        <v>60575065</v>
      </c>
      <c r="Q1610" t="s">
        <v>15386</v>
      </c>
      <c r="R1610" t="s">
        <v>13971</v>
      </c>
      <c r="S1610">
        <v>60575065</v>
      </c>
      <c r="T1610" t="s">
        <v>14589</v>
      </c>
      <c r="U1610">
        <v>21007274</v>
      </c>
      <c r="V1610" t="s">
        <v>32</v>
      </c>
      <c r="W1610" t="s">
        <v>814</v>
      </c>
      <c r="X1610" t="s">
        <v>17622</v>
      </c>
      <c r="Y1610" t="s">
        <v>5546</v>
      </c>
    </row>
    <row r="1611" spans="1:25" x14ac:dyDescent="0.25">
      <c r="A1611" t="s">
        <v>5553</v>
      </c>
      <c r="B1611" t="s">
        <v>4214</v>
      </c>
      <c r="C1611" t="s">
        <v>13084</v>
      </c>
      <c r="D1611" t="s">
        <v>3000</v>
      </c>
      <c r="E1611" t="s">
        <v>7</v>
      </c>
      <c r="F1611" t="s">
        <v>83</v>
      </c>
      <c r="G1611" t="s">
        <v>3</v>
      </c>
      <c r="H1611" t="s">
        <v>4</v>
      </c>
      <c r="I1611">
        <v>70203</v>
      </c>
      <c r="J1611" t="s">
        <v>14372</v>
      </c>
      <c r="K1611" t="s">
        <v>82</v>
      </c>
      <c r="L1611" t="s">
        <v>3001</v>
      </c>
      <c r="M1611" t="s">
        <v>12967</v>
      </c>
      <c r="N1611" t="s">
        <v>13084</v>
      </c>
      <c r="O1611" t="s">
        <v>13535</v>
      </c>
      <c r="P1611">
        <v>44092715</v>
      </c>
      <c r="Q1611" t="s">
        <v>15386</v>
      </c>
      <c r="R1611" t="s">
        <v>13919</v>
      </c>
      <c r="S1611">
        <v>86474605</v>
      </c>
      <c r="T1611" t="s">
        <v>14650</v>
      </c>
      <c r="U1611">
        <v>88756410</v>
      </c>
      <c r="V1611" t="s">
        <v>32</v>
      </c>
      <c r="W1611" t="s">
        <v>5552</v>
      </c>
      <c r="X1611" t="s">
        <v>17623</v>
      </c>
      <c r="Y1611" t="s">
        <v>13084</v>
      </c>
    </row>
    <row r="1612" spans="1:25" x14ac:dyDescent="0.25">
      <c r="A1612" t="s">
        <v>5574</v>
      </c>
      <c r="B1612" t="s">
        <v>4215</v>
      </c>
      <c r="C1612" t="s">
        <v>5575</v>
      </c>
      <c r="D1612" t="s">
        <v>3000</v>
      </c>
      <c r="E1612" t="s">
        <v>7</v>
      </c>
      <c r="F1612" t="s">
        <v>83</v>
      </c>
      <c r="G1612" t="s">
        <v>3</v>
      </c>
      <c r="H1612" t="s">
        <v>6</v>
      </c>
      <c r="I1612">
        <v>70205</v>
      </c>
      <c r="J1612" t="s">
        <v>12809</v>
      </c>
      <c r="K1612" t="s">
        <v>82</v>
      </c>
      <c r="L1612" t="s">
        <v>3001</v>
      </c>
      <c r="M1612" t="s">
        <v>10617</v>
      </c>
      <c r="N1612" t="s">
        <v>13085</v>
      </c>
      <c r="O1612" t="s">
        <v>13535</v>
      </c>
      <c r="P1612">
        <v>44092716</v>
      </c>
      <c r="Q1612" t="s">
        <v>15386</v>
      </c>
      <c r="R1612" t="s">
        <v>13920</v>
      </c>
      <c r="S1612">
        <v>60229944</v>
      </c>
      <c r="T1612" t="s">
        <v>14650</v>
      </c>
      <c r="U1612">
        <v>88756410</v>
      </c>
      <c r="V1612" t="s">
        <v>32</v>
      </c>
      <c r="W1612" t="s">
        <v>5573</v>
      </c>
      <c r="X1612" t="s">
        <v>17624</v>
      </c>
      <c r="Y1612" t="s">
        <v>5575</v>
      </c>
    </row>
    <row r="1613" spans="1:25" x14ac:dyDescent="0.25">
      <c r="A1613" t="s">
        <v>4008</v>
      </c>
      <c r="B1613" t="s">
        <v>4011</v>
      </c>
      <c r="C1613" t="s">
        <v>4009</v>
      </c>
      <c r="D1613" t="s">
        <v>4010</v>
      </c>
      <c r="E1613" t="s">
        <v>2</v>
      </c>
      <c r="F1613" t="s">
        <v>208</v>
      </c>
      <c r="G1613" t="s">
        <v>3</v>
      </c>
      <c r="H1613" t="s">
        <v>2</v>
      </c>
      <c r="I1613">
        <v>50201</v>
      </c>
      <c r="J1613" t="s">
        <v>11406</v>
      </c>
      <c r="K1613" t="s">
        <v>209</v>
      </c>
      <c r="L1613" t="s">
        <v>4010</v>
      </c>
      <c r="M1613" t="s">
        <v>4010</v>
      </c>
      <c r="N1613" t="s">
        <v>10886</v>
      </c>
      <c r="O1613" t="s">
        <v>13535</v>
      </c>
      <c r="P1613">
        <v>26867655</v>
      </c>
      <c r="Q1613">
        <v>26867655</v>
      </c>
      <c r="R1613" t="s">
        <v>14801</v>
      </c>
      <c r="S1613">
        <v>88417272</v>
      </c>
      <c r="T1613" t="s">
        <v>14528</v>
      </c>
      <c r="U1613">
        <v>88160059</v>
      </c>
      <c r="V1613" t="s">
        <v>32</v>
      </c>
      <c r="W1613" t="s">
        <v>3277</v>
      </c>
      <c r="X1613" t="s">
        <v>17625</v>
      </c>
      <c r="Y1613" t="s">
        <v>4009</v>
      </c>
    </row>
    <row r="1614" spans="1:25" x14ac:dyDescent="0.25">
      <c r="A1614" t="s">
        <v>4013</v>
      </c>
      <c r="B1614" t="s">
        <v>2562</v>
      </c>
      <c r="C1614" t="s">
        <v>4014</v>
      </c>
      <c r="D1614" t="s">
        <v>4010</v>
      </c>
      <c r="E1614" t="s">
        <v>2</v>
      </c>
      <c r="F1614" t="s">
        <v>208</v>
      </c>
      <c r="G1614" t="s">
        <v>3</v>
      </c>
      <c r="H1614" t="s">
        <v>2</v>
      </c>
      <c r="I1614">
        <v>50201</v>
      </c>
      <c r="J1614" t="s">
        <v>11406</v>
      </c>
      <c r="K1614" t="s">
        <v>209</v>
      </c>
      <c r="L1614" t="s">
        <v>4010</v>
      </c>
      <c r="M1614" t="s">
        <v>4010</v>
      </c>
      <c r="N1614" t="s">
        <v>10887</v>
      </c>
      <c r="O1614" t="s">
        <v>13535</v>
      </c>
      <c r="P1614">
        <v>26853327</v>
      </c>
      <c r="Q1614">
        <v>87813239</v>
      </c>
      <c r="R1614" t="s">
        <v>12370</v>
      </c>
      <c r="S1614" t="s">
        <v>15386</v>
      </c>
      <c r="T1614" t="s">
        <v>14528</v>
      </c>
      <c r="U1614">
        <v>26867009</v>
      </c>
      <c r="V1614" t="s">
        <v>32</v>
      </c>
      <c r="W1614" t="s">
        <v>4012</v>
      </c>
      <c r="X1614" t="s">
        <v>17626</v>
      </c>
      <c r="Y1614" t="s">
        <v>4014</v>
      </c>
    </row>
    <row r="1615" spans="1:25" x14ac:dyDescent="0.25">
      <c r="A1615" t="s">
        <v>4021</v>
      </c>
      <c r="B1615" t="s">
        <v>4024</v>
      </c>
      <c r="C1615" t="s">
        <v>4022</v>
      </c>
      <c r="D1615" t="s">
        <v>4010</v>
      </c>
      <c r="E1615" t="s">
        <v>2</v>
      </c>
      <c r="F1615" t="s">
        <v>208</v>
      </c>
      <c r="G1615" t="s">
        <v>3</v>
      </c>
      <c r="H1615" t="s">
        <v>2</v>
      </c>
      <c r="I1615">
        <v>50201</v>
      </c>
      <c r="J1615" t="s">
        <v>11406</v>
      </c>
      <c r="K1615" t="s">
        <v>209</v>
      </c>
      <c r="L1615" t="s">
        <v>4010</v>
      </c>
      <c r="M1615" t="s">
        <v>4010</v>
      </c>
      <c r="N1615" t="s">
        <v>10779</v>
      </c>
      <c r="O1615" t="s">
        <v>13535</v>
      </c>
      <c r="P1615">
        <v>26854457</v>
      </c>
      <c r="Q1615">
        <v>26867979</v>
      </c>
      <c r="R1615" t="s">
        <v>4023</v>
      </c>
      <c r="S1615">
        <v>87882497</v>
      </c>
      <c r="T1615" t="s">
        <v>14528</v>
      </c>
      <c r="U1615">
        <v>88160059</v>
      </c>
      <c r="V1615" t="s">
        <v>32</v>
      </c>
      <c r="W1615" t="s">
        <v>3289</v>
      </c>
      <c r="X1615" t="s">
        <v>17627</v>
      </c>
      <c r="Y1615" t="s">
        <v>4022</v>
      </c>
    </row>
    <row r="1616" spans="1:25" x14ac:dyDescent="0.25">
      <c r="A1616" t="s">
        <v>8570</v>
      </c>
      <c r="B1616" t="s">
        <v>8571</v>
      </c>
      <c r="C1616" t="s">
        <v>8572</v>
      </c>
      <c r="D1616" t="s">
        <v>4010</v>
      </c>
      <c r="E1616" t="s">
        <v>5</v>
      </c>
      <c r="F1616" t="s">
        <v>208</v>
      </c>
      <c r="G1616" t="s">
        <v>3</v>
      </c>
      <c r="H1616" t="s">
        <v>4</v>
      </c>
      <c r="I1616">
        <v>50203</v>
      </c>
      <c r="J1616" t="s">
        <v>11483</v>
      </c>
      <c r="K1616" t="s">
        <v>209</v>
      </c>
      <c r="L1616" t="s">
        <v>4010</v>
      </c>
      <c r="M1616" t="s">
        <v>221</v>
      </c>
      <c r="N1616" t="s">
        <v>8572</v>
      </c>
      <c r="O1616" t="s">
        <v>13535</v>
      </c>
      <c r="P1616">
        <v>26981212</v>
      </c>
      <c r="Q1616" t="s">
        <v>15386</v>
      </c>
      <c r="R1616" t="s">
        <v>12373</v>
      </c>
      <c r="S1616">
        <v>26981212</v>
      </c>
      <c r="T1616" t="s">
        <v>14673</v>
      </c>
      <c r="U1616">
        <v>26866764</v>
      </c>
      <c r="V1616" t="s">
        <v>32</v>
      </c>
      <c r="W1616" t="s">
        <v>2366</v>
      </c>
      <c r="X1616" t="s">
        <v>17628</v>
      </c>
      <c r="Y1616" t="s">
        <v>8572</v>
      </c>
    </row>
    <row r="1617" spans="1:25" x14ac:dyDescent="0.25">
      <c r="A1617" t="s">
        <v>4088</v>
      </c>
      <c r="B1617" t="s">
        <v>4090</v>
      </c>
      <c r="C1617" t="s">
        <v>4089</v>
      </c>
      <c r="D1617" t="s">
        <v>4010</v>
      </c>
      <c r="E1617" t="s">
        <v>5</v>
      </c>
      <c r="F1617" t="s">
        <v>208</v>
      </c>
      <c r="G1617" t="s">
        <v>3</v>
      </c>
      <c r="H1617" t="s">
        <v>4</v>
      </c>
      <c r="I1617">
        <v>50203</v>
      </c>
      <c r="J1617" t="s">
        <v>11483</v>
      </c>
      <c r="K1617" t="s">
        <v>209</v>
      </c>
      <c r="L1617" t="s">
        <v>4010</v>
      </c>
      <c r="M1617" t="s">
        <v>221</v>
      </c>
      <c r="N1617" t="s">
        <v>221</v>
      </c>
      <c r="O1617" t="s">
        <v>13535</v>
      </c>
      <c r="P1617">
        <v>26891346</v>
      </c>
      <c r="Q1617">
        <v>89266349</v>
      </c>
      <c r="R1617" t="s">
        <v>13921</v>
      </c>
      <c r="S1617">
        <v>26891094</v>
      </c>
      <c r="T1617" t="s">
        <v>14673</v>
      </c>
      <c r="U1617" t="s">
        <v>15569</v>
      </c>
      <c r="V1617" t="s">
        <v>32</v>
      </c>
      <c r="W1617" t="s">
        <v>1514</v>
      </c>
      <c r="X1617" t="s">
        <v>17629</v>
      </c>
      <c r="Y1617" t="s">
        <v>4089</v>
      </c>
    </row>
    <row r="1618" spans="1:25" x14ac:dyDescent="0.25">
      <c r="A1618" t="s">
        <v>4147</v>
      </c>
      <c r="B1618" t="s">
        <v>6293</v>
      </c>
      <c r="C1618" t="s">
        <v>3515</v>
      </c>
      <c r="D1618" t="s">
        <v>4010</v>
      </c>
      <c r="E1618" t="s">
        <v>7</v>
      </c>
      <c r="F1618" t="s">
        <v>208</v>
      </c>
      <c r="G1618" t="s">
        <v>3</v>
      </c>
      <c r="H1618" t="s">
        <v>6</v>
      </c>
      <c r="I1618">
        <v>50205</v>
      </c>
      <c r="J1618" t="s">
        <v>12807</v>
      </c>
      <c r="K1618" t="s">
        <v>209</v>
      </c>
      <c r="L1618" t="s">
        <v>4010</v>
      </c>
      <c r="M1618" t="s">
        <v>4137</v>
      </c>
      <c r="N1618" t="s">
        <v>3515</v>
      </c>
      <c r="O1618" t="s">
        <v>13535</v>
      </c>
      <c r="P1618">
        <v>26560455</v>
      </c>
      <c r="Q1618" t="s">
        <v>15386</v>
      </c>
      <c r="R1618" t="s">
        <v>14672</v>
      </c>
      <c r="S1618">
        <v>26560455</v>
      </c>
      <c r="T1618" t="s">
        <v>14530</v>
      </c>
      <c r="U1618">
        <v>26855230</v>
      </c>
      <c r="V1618" t="s">
        <v>32</v>
      </c>
      <c r="W1618" t="s">
        <v>7002</v>
      </c>
      <c r="X1618" t="s">
        <v>17630</v>
      </c>
      <c r="Y1618" t="s">
        <v>3515</v>
      </c>
    </row>
    <row r="1619" spans="1:25" x14ac:dyDescent="0.25">
      <c r="A1619" t="s">
        <v>3979</v>
      </c>
      <c r="B1619" t="s">
        <v>3980</v>
      </c>
      <c r="C1619" t="s">
        <v>3179</v>
      </c>
      <c r="D1619" t="s">
        <v>788</v>
      </c>
      <c r="E1619" t="s">
        <v>4</v>
      </c>
      <c r="F1619" t="s">
        <v>208</v>
      </c>
      <c r="G1619" t="s">
        <v>5</v>
      </c>
      <c r="H1619" t="s">
        <v>2</v>
      </c>
      <c r="I1619">
        <v>50401</v>
      </c>
      <c r="J1619" t="s">
        <v>11413</v>
      </c>
      <c r="K1619" t="s">
        <v>209</v>
      </c>
      <c r="L1619" t="s">
        <v>12937</v>
      </c>
      <c r="M1619" t="s">
        <v>12937</v>
      </c>
      <c r="N1619" t="s">
        <v>3179</v>
      </c>
      <c r="O1619" t="s">
        <v>13535</v>
      </c>
      <c r="P1619">
        <v>89168156</v>
      </c>
      <c r="Q1619" t="s">
        <v>15386</v>
      </c>
      <c r="R1619" t="s">
        <v>14803</v>
      </c>
      <c r="S1619">
        <v>89168156</v>
      </c>
      <c r="T1619" t="s">
        <v>13767</v>
      </c>
      <c r="U1619">
        <v>26711140</v>
      </c>
      <c r="V1619" t="s">
        <v>32</v>
      </c>
      <c r="W1619" t="s">
        <v>7003</v>
      </c>
      <c r="X1619" t="s">
        <v>17631</v>
      </c>
      <c r="Y1619" t="s">
        <v>3179</v>
      </c>
    </row>
    <row r="1620" spans="1:25" x14ac:dyDescent="0.25">
      <c r="A1620" t="s">
        <v>4004</v>
      </c>
      <c r="B1620" t="s">
        <v>4006</v>
      </c>
      <c r="C1620" t="s">
        <v>4005</v>
      </c>
      <c r="D1620" t="s">
        <v>788</v>
      </c>
      <c r="E1620" t="s">
        <v>4</v>
      </c>
      <c r="F1620" t="s">
        <v>208</v>
      </c>
      <c r="G1620" t="s">
        <v>5</v>
      </c>
      <c r="H1620" t="s">
        <v>3</v>
      </c>
      <c r="I1620">
        <v>50402</v>
      </c>
      <c r="J1620" t="s">
        <v>14362</v>
      </c>
      <c r="K1620" t="s">
        <v>209</v>
      </c>
      <c r="L1620" t="s">
        <v>12937</v>
      </c>
      <c r="M1620" t="s">
        <v>10579</v>
      </c>
      <c r="N1620" t="s">
        <v>4005</v>
      </c>
      <c r="O1620" t="s">
        <v>13535</v>
      </c>
      <c r="P1620">
        <v>26731246</v>
      </c>
      <c r="Q1620">
        <v>62965923</v>
      </c>
      <c r="R1620" t="s">
        <v>9959</v>
      </c>
      <c r="S1620">
        <v>22007613</v>
      </c>
      <c r="T1620" t="s">
        <v>13767</v>
      </c>
      <c r="U1620">
        <v>26711140</v>
      </c>
      <c r="V1620" t="s">
        <v>32</v>
      </c>
      <c r="W1620" t="s">
        <v>3923</v>
      </c>
      <c r="X1620" t="s">
        <v>17632</v>
      </c>
      <c r="Y1620" t="s">
        <v>4005</v>
      </c>
    </row>
    <row r="1621" spans="1:25" x14ac:dyDescent="0.25">
      <c r="A1621" t="s">
        <v>3898</v>
      </c>
      <c r="B1621" t="s">
        <v>3172</v>
      </c>
      <c r="C1621" t="s">
        <v>3899</v>
      </c>
      <c r="D1621" t="s">
        <v>788</v>
      </c>
      <c r="E1621" t="s">
        <v>2</v>
      </c>
      <c r="F1621" t="s">
        <v>208</v>
      </c>
      <c r="G1621" t="s">
        <v>12</v>
      </c>
      <c r="H1621" t="s">
        <v>2</v>
      </c>
      <c r="I1621">
        <v>51001</v>
      </c>
      <c r="J1621" t="s">
        <v>11435</v>
      </c>
      <c r="K1621" t="s">
        <v>209</v>
      </c>
      <c r="L1621" t="s">
        <v>661</v>
      </c>
      <c r="M1621" t="s">
        <v>661</v>
      </c>
      <c r="N1621" t="s">
        <v>3899</v>
      </c>
      <c r="O1621" t="s">
        <v>13535</v>
      </c>
      <c r="P1621">
        <v>26771079</v>
      </c>
      <c r="Q1621">
        <v>26799174</v>
      </c>
      <c r="R1621" t="s">
        <v>8043</v>
      </c>
      <c r="S1621">
        <v>26771079</v>
      </c>
      <c r="T1621" t="s">
        <v>15472</v>
      </c>
      <c r="U1621">
        <v>26799174</v>
      </c>
      <c r="V1621" t="s">
        <v>32</v>
      </c>
      <c r="W1621" t="s">
        <v>3897</v>
      </c>
      <c r="X1621" t="s">
        <v>17633</v>
      </c>
      <c r="Y1621" t="s">
        <v>3899</v>
      </c>
    </row>
    <row r="1622" spans="1:25" x14ac:dyDescent="0.25">
      <c r="A1622" t="s">
        <v>8567</v>
      </c>
      <c r="B1622" t="s">
        <v>7083</v>
      </c>
      <c r="C1622" t="s">
        <v>8568</v>
      </c>
      <c r="D1622" t="s">
        <v>788</v>
      </c>
      <c r="E1622" t="s">
        <v>2</v>
      </c>
      <c r="F1622" t="s">
        <v>208</v>
      </c>
      <c r="G1622" t="s">
        <v>12</v>
      </c>
      <c r="H1622" t="s">
        <v>4</v>
      </c>
      <c r="I1622">
        <v>51003</v>
      </c>
      <c r="J1622" t="s">
        <v>11522</v>
      </c>
      <c r="K1622" t="s">
        <v>209</v>
      </c>
      <c r="L1622" t="s">
        <v>661</v>
      </c>
      <c r="M1622" t="s">
        <v>1928</v>
      </c>
      <c r="N1622" t="s">
        <v>8568</v>
      </c>
      <c r="O1622" t="s">
        <v>13535</v>
      </c>
      <c r="P1622">
        <v>26799174</v>
      </c>
      <c r="Q1622">
        <v>86169428</v>
      </c>
      <c r="R1622" t="s">
        <v>13922</v>
      </c>
      <c r="S1622">
        <v>86169428</v>
      </c>
      <c r="T1622" t="s">
        <v>15472</v>
      </c>
      <c r="U1622">
        <v>26799174</v>
      </c>
      <c r="V1622" t="s">
        <v>32</v>
      </c>
      <c r="W1622" t="s">
        <v>1723</v>
      </c>
      <c r="X1622" t="s">
        <v>17634</v>
      </c>
      <c r="Y1622" t="s">
        <v>8568</v>
      </c>
    </row>
    <row r="1623" spans="1:25" x14ac:dyDescent="0.25">
      <c r="A1623" t="s">
        <v>3911</v>
      </c>
      <c r="B1623" t="s">
        <v>3912</v>
      </c>
      <c r="C1623" t="s">
        <v>1421</v>
      </c>
      <c r="D1623" t="s">
        <v>788</v>
      </c>
      <c r="E1623" t="s">
        <v>2</v>
      </c>
      <c r="F1623" t="s">
        <v>208</v>
      </c>
      <c r="G1623" t="s">
        <v>12</v>
      </c>
      <c r="H1623" t="s">
        <v>4</v>
      </c>
      <c r="I1623">
        <v>51003</v>
      </c>
      <c r="J1623" t="s">
        <v>11522</v>
      </c>
      <c r="K1623" t="s">
        <v>209</v>
      </c>
      <c r="L1623" t="s">
        <v>661</v>
      </c>
      <c r="M1623" t="s">
        <v>1928</v>
      </c>
      <c r="N1623" t="s">
        <v>1421</v>
      </c>
      <c r="O1623" t="s">
        <v>13535</v>
      </c>
      <c r="P1623">
        <v>88272870</v>
      </c>
      <c r="Q1623">
        <v>26799174</v>
      </c>
      <c r="R1623" t="s">
        <v>15674</v>
      </c>
      <c r="S1623">
        <v>88272870</v>
      </c>
      <c r="T1623" t="s">
        <v>15472</v>
      </c>
      <c r="U1623">
        <v>26799174</v>
      </c>
      <c r="V1623" t="s">
        <v>32</v>
      </c>
      <c r="W1623" t="s">
        <v>3910</v>
      </c>
      <c r="X1623" t="s">
        <v>17635</v>
      </c>
      <c r="Y1623" t="s">
        <v>1421</v>
      </c>
    </row>
    <row r="1624" spans="1:25" x14ac:dyDescent="0.25">
      <c r="A1624" t="s">
        <v>3877</v>
      </c>
      <c r="B1624" t="s">
        <v>3878</v>
      </c>
      <c r="C1624" t="s">
        <v>431</v>
      </c>
      <c r="D1624" t="s">
        <v>788</v>
      </c>
      <c r="E1624" t="s">
        <v>6</v>
      </c>
      <c r="F1624" t="s">
        <v>208</v>
      </c>
      <c r="G1624" t="s">
        <v>12</v>
      </c>
      <c r="H1624" t="s">
        <v>3</v>
      </c>
      <c r="I1624">
        <v>51002</v>
      </c>
      <c r="J1624" t="s">
        <v>11471</v>
      </c>
      <c r="K1624" t="s">
        <v>209</v>
      </c>
      <c r="L1624" t="s">
        <v>661</v>
      </c>
      <c r="M1624" t="s">
        <v>1418</v>
      </c>
      <c r="N1624" t="s">
        <v>431</v>
      </c>
      <c r="O1624" t="s">
        <v>13535</v>
      </c>
      <c r="P1624">
        <v>22006709</v>
      </c>
      <c r="Q1624" t="s">
        <v>15386</v>
      </c>
      <c r="R1624" t="s">
        <v>10701</v>
      </c>
      <c r="S1624">
        <v>87076230</v>
      </c>
      <c r="T1624" t="s">
        <v>14524</v>
      </c>
      <c r="U1624">
        <v>60061970</v>
      </c>
      <c r="V1624" t="s">
        <v>32</v>
      </c>
      <c r="W1624" t="s">
        <v>1323</v>
      </c>
      <c r="X1624" t="s">
        <v>17636</v>
      </c>
      <c r="Y1624" t="s">
        <v>431</v>
      </c>
    </row>
    <row r="1625" spans="1:25" x14ac:dyDescent="0.25">
      <c r="A1625" t="s">
        <v>3874</v>
      </c>
      <c r="B1625" t="s">
        <v>3876</v>
      </c>
      <c r="C1625" t="s">
        <v>3875</v>
      </c>
      <c r="D1625" t="s">
        <v>788</v>
      </c>
      <c r="E1625" t="s">
        <v>2</v>
      </c>
      <c r="F1625" t="s">
        <v>208</v>
      </c>
      <c r="G1625" t="s">
        <v>12</v>
      </c>
      <c r="H1625" t="s">
        <v>2</v>
      </c>
      <c r="I1625">
        <v>51001</v>
      </c>
      <c r="J1625" t="s">
        <v>11435</v>
      </c>
      <c r="K1625" t="s">
        <v>209</v>
      </c>
      <c r="L1625" t="s">
        <v>661</v>
      </c>
      <c r="M1625" t="s">
        <v>661</v>
      </c>
      <c r="N1625" t="s">
        <v>10888</v>
      </c>
      <c r="O1625" t="s">
        <v>13535</v>
      </c>
      <c r="P1625">
        <v>26761025</v>
      </c>
      <c r="Q1625">
        <v>84297661</v>
      </c>
      <c r="R1625" t="s">
        <v>14804</v>
      </c>
      <c r="S1625">
        <v>84297661</v>
      </c>
      <c r="T1625" t="s">
        <v>15472</v>
      </c>
      <c r="U1625">
        <v>26799174</v>
      </c>
      <c r="V1625" t="s">
        <v>32</v>
      </c>
      <c r="W1625" t="s">
        <v>1052</v>
      </c>
      <c r="X1625" t="s">
        <v>17637</v>
      </c>
      <c r="Y1625" t="s">
        <v>3875</v>
      </c>
    </row>
    <row r="1626" spans="1:25" x14ac:dyDescent="0.25">
      <c r="A1626" t="s">
        <v>5725</v>
      </c>
      <c r="B1626" t="s">
        <v>2933</v>
      </c>
      <c r="C1626" t="s">
        <v>5726</v>
      </c>
      <c r="D1626" t="s">
        <v>788</v>
      </c>
      <c r="E1626" t="s">
        <v>2</v>
      </c>
      <c r="F1626" t="s">
        <v>208</v>
      </c>
      <c r="G1626" t="s">
        <v>12</v>
      </c>
      <c r="H1626" t="s">
        <v>2</v>
      </c>
      <c r="I1626">
        <v>51001</v>
      </c>
      <c r="J1626" t="s">
        <v>11435</v>
      </c>
      <c r="K1626" t="s">
        <v>209</v>
      </c>
      <c r="L1626" t="s">
        <v>661</v>
      </c>
      <c r="M1626" t="s">
        <v>661</v>
      </c>
      <c r="N1626" t="s">
        <v>5726</v>
      </c>
      <c r="O1626" t="s">
        <v>13535</v>
      </c>
      <c r="P1626">
        <v>26799174</v>
      </c>
      <c r="Q1626">
        <v>60859336</v>
      </c>
      <c r="R1626" t="s">
        <v>13131</v>
      </c>
      <c r="S1626">
        <v>60859336</v>
      </c>
      <c r="T1626" t="s">
        <v>15472</v>
      </c>
      <c r="U1626">
        <v>26799174</v>
      </c>
      <c r="V1626" t="s">
        <v>32</v>
      </c>
      <c r="W1626" t="s">
        <v>7004</v>
      </c>
      <c r="X1626" t="s">
        <v>17638</v>
      </c>
      <c r="Y1626" t="s">
        <v>5726</v>
      </c>
    </row>
    <row r="1627" spans="1:25" x14ac:dyDescent="0.25">
      <c r="A1627" t="s">
        <v>4798</v>
      </c>
      <c r="B1627" t="s">
        <v>4235</v>
      </c>
      <c r="C1627" t="s">
        <v>1186</v>
      </c>
      <c r="D1627" t="s">
        <v>9019</v>
      </c>
      <c r="E1627" t="s">
        <v>7</v>
      </c>
      <c r="F1627" t="s">
        <v>124</v>
      </c>
      <c r="G1627" t="s">
        <v>6</v>
      </c>
      <c r="H1627" t="s">
        <v>2</v>
      </c>
      <c r="I1627">
        <v>60501</v>
      </c>
      <c r="J1627" t="s">
        <v>12642</v>
      </c>
      <c r="K1627" t="s">
        <v>125</v>
      </c>
      <c r="L1627" t="s">
        <v>12950</v>
      </c>
      <c r="M1627" t="s">
        <v>12951</v>
      </c>
      <c r="N1627" t="s">
        <v>1186</v>
      </c>
      <c r="O1627" t="s">
        <v>13535</v>
      </c>
      <c r="P1627">
        <v>27864254</v>
      </c>
      <c r="Q1627">
        <v>27864310</v>
      </c>
      <c r="R1627" t="s">
        <v>13923</v>
      </c>
      <c r="S1627">
        <v>89887488</v>
      </c>
      <c r="T1627" t="s">
        <v>14557</v>
      </c>
      <c r="U1627">
        <v>27869013</v>
      </c>
      <c r="V1627" t="s">
        <v>32</v>
      </c>
      <c r="W1627" t="s">
        <v>4797</v>
      </c>
      <c r="X1627" t="s">
        <v>17639</v>
      </c>
      <c r="Y1627" t="s">
        <v>1186</v>
      </c>
    </row>
    <row r="1628" spans="1:25" x14ac:dyDescent="0.25">
      <c r="A1628" t="s">
        <v>4806</v>
      </c>
      <c r="B1628" t="s">
        <v>4237</v>
      </c>
      <c r="C1628" t="s">
        <v>4477</v>
      </c>
      <c r="D1628" t="s">
        <v>9019</v>
      </c>
      <c r="E1628" t="s">
        <v>7</v>
      </c>
      <c r="F1628" t="s">
        <v>124</v>
      </c>
      <c r="G1628" t="s">
        <v>6</v>
      </c>
      <c r="H1628" t="s">
        <v>2</v>
      </c>
      <c r="I1628">
        <v>60501</v>
      </c>
      <c r="J1628" t="s">
        <v>12642</v>
      </c>
      <c r="K1628" t="s">
        <v>125</v>
      </c>
      <c r="L1628" t="s">
        <v>12950</v>
      </c>
      <c r="M1628" t="s">
        <v>12951</v>
      </c>
      <c r="N1628" t="s">
        <v>4477</v>
      </c>
      <c r="O1628" t="s">
        <v>13535</v>
      </c>
      <c r="P1628">
        <v>27864424</v>
      </c>
      <c r="Q1628">
        <v>87980740</v>
      </c>
      <c r="R1628" t="s">
        <v>13924</v>
      </c>
      <c r="S1628">
        <v>87980740</v>
      </c>
      <c r="T1628" t="s">
        <v>14557</v>
      </c>
      <c r="U1628">
        <v>27869013</v>
      </c>
      <c r="V1628" t="s">
        <v>32</v>
      </c>
      <c r="W1628" t="s">
        <v>2040</v>
      </c>
      <c r="X1628" t="s">
        <v>17640</v>
      </c>
      <c r="Y1628" t="s">
        <v>4477</v>
      </c>
    </row>
    <row r="1629" spans="1:25" x14ac:dyDescent="0.25">
      <c r="A1629" t="s">
        <v>4852</v>
      </c>
      <c r="B1629" t="s">
        <v>4238</v>
      </c>
      <c r="C1629" t="s">
        <v>1143</v>
      </c>
      <c r="D1629" t="s">
        <v>9019</v>
      </c>
      <c r="E1629" t="s">
        <v>8</v>
      </c>
      <c r="F1629" t="s">
        <v>124</v>
      </c>
      <c r="G1629" t="s">
        <v>6</v>
      </c>
      <c r="H1629" t="s">
        <v>3</v>
      </c>
      <c r="I1629">
        <v>60502</v>
      </c>
      <c r="J1629" t="s">
        <v>11453</v>
      </c>
      <c r="K1629" t="s">
        <v>125</v>
      </c>
      <c r="L1629" t="s">
        <v>12950</v>
      </c>
      <c r="M1629" t="s">
        <v>12953</v>
      </c>
      <c r="N1629" t="s">
        <v>10889</v>
      </c>
      <c r="O1629" t="s">
        <v>13535</v>
      </c>
      <c r="P1629">
        <v>22002890</v>
      </c>
      <c r="Q1629">
        <v>89208238</v>
      </c>
      <c r="R1629" t="s">
        <v>13925</v>
      </c>
      <c r="S1629">
        <v>22002890</v>
      </c>
      <c r="T1629" t="s">
        <v>14559</v>
      </c>
      <c r="U1629">
        <v>27866209</v>
      </c>
      <c r="V1629" t="s">
        <v>32</v>
      </c>
      <c r="W1629" t="s">
        <v>6597</v>
      </c>
      <c r="X1629" t="s">
        <v>17641</v>
      </c>
      <c r="Y1629" t="s">
        <v>1143</v>
      </c>
    </row>
    <row r="1630" spans="1:25" x14ac:dyDescent="0.25">
      <c r="A1630" t="s">
        <v>4880</v>
      </c>
      <c r="B1630" t="s">
        <v>4239</v>
      </c>
      <c r="C1630" t="s">
        <v>9080</v>
      </c>
      <c r="D1630" t="s">
        <v>123</v>
      </c>
      <c r="E1630" t="s">
        <v>2</v>
      </c>
      <c r="F1630" t="s">
        <v>124</v>
      </c>
      <c r="G1630" t="s">
        <v>8</v>
      </c>
      <c r="H1630" t="s">
        <v>2</v>
      </c>
      <c r="I1630">
        <v>60701</v>
      </c>
      <c r="J1630" t="s">
        <v>11428</v>
      </c>
      <c r="K1630" t="s">
        <v>125</v>
      </c>
      <c r="L1630" t="s">
        <v>11123</v>
      </c>
      <c r="M1630" t="s">
        <v>11123</v>
      </c>
      <c r="N1630" t="s">
        <v>10890</v>
      </c>
      <c r="O1630" t="s">
        <v>13535</v>
      </c>
      <c r="P1630">
        <v>27755155</v>
      </c>
      <c r="Q1630">
        <v>27755155</v>
      </c>
      <c r="R1630" t="s">
        <v>9328</v>
      </c>
      <c r="S1630">
        <v>85668279</v>
      </c>
      <c r="T1630" t="s">
        <v>14560</v>
      </c>
      <c r="U1630">
        <v>27750256</v>
      </c>
      <c r="V1630" t="s">
        <v>32</v>
      </c>
      <c r="W1630" t="s">
        <v>4879</v>
      </c>
      <c r="X1630" t="s">
        <v>17642</v>
      </c>
      <c r="Y1630" t="s">
        <v>9080</v>
      </c>
    </row>
    <row r="1631" spans="1:25" x14ac:dyDescent="0.25">
      <c r="A1631" t="s">
        <v>4923</v>
      </c>
      <c r="B1631" t="s">
        <v>1058</v>
      </c>
      <c r="C1631" t="s">
        <v>4924</v>
      </c>
      <c r="D1631" t="s">
        <v>123</v>
      </c>
      <c r="E1631" t="s">
        <v>3</v>
      </c>
      <c r="F1631" t="s">
        <v>124</v>
      </c>
      <c r="G1631" t="s">
        <v>8</v>
      </c>
      <c r="H1631" t="s">
        <v>5</v>
      </c>
      <c r="I1631">
        <v>60704</v>
      </c>
      <c r="J1631" t="s">
        <v>12798</v>
      </c>
      <c r="K1631" t="s">
        <v>125</v>
      </c>
      <c r="L1631" t="s">
        <v>11123</v>
      </c>
      <c r="M1631" t="s">
        <v>11690</v>
      </c>
      <c r="N1631" t="s">
        <v>4924</v>
      </c>
      <c r="O1631" t="s">
        <v>13535</v>
      </c>
      <c r="P1631">
        <v>25612105</v>
      </c>
      <c r="Q1631" t="s">
        <v>15386</v>
      </c>
      <c r="R1631" t="s">
        <v>14805</v>
      </c>
      <c r="S1631">
        <v>89370932</v>
      </c>
      <c r="T1631" t="s">
        <v>14762</v>
      </c>
      <c r="U1631">
        <v>86418400</v>
      </c>
      <c r="V1631" t="s">
        <v>32</v>
      </c>
      <c r="W1631" t="s">
        <v>4358</v>
      </c>
      <c r="X1631" t="s">
        <v>17643</v>
      </c>
      <c r="Y1631" t="s">
        <v>4924</v>
      </c>
    </row>
    <row r="1632" spans="1:25" x14ac:dyDescent="0.25">
      <c r="A1632" t="s">
        <v>15676</v>
      </c>
      <c r="B1632" t="s">
        <v>15675</v>
      </c>
      <c r="C1632" t="s">
        <v>15677</v>
      </c>
      <c r="D1632" t="s">
        <v>123</v>
      </c>
      <c r="E1632" t="s">
        <v>6</v>
      </c>
      <c r="F1632" t="s">
        <v>124</v>
      </c>
      <c r="G1632" t="s">
        <v>10</v>
      </c>
      <c r="H1632" t="s">
        <v>7</v>
      </c>
      <c r="I1632">
        <v>60806</v>
      </c>
      <c r="J1632" t="s">
        <v>14371</v>
      </c>
      <c r="K1632" t="s">
        <v>125</v>
      </c>
      <c r="L1632" t="s">
        <v>12955</v>
      </c>
      <c r="M1632" t="s">
        <v>13024</v>
      </c>
      <c r="N1632" t="s">
        <v>15677</v>
      </c>
      <c r="O1632" t="s">
        <v>13535</v>
      </c>
      <c r="P1632">
        <v>22001257</v>
      </c>
      <c r="Q1632">
        <v>27733387</v>
      </c>
      <c r="R1632" t="s">
        <v>15678</v>
      </c>
      <c r="S1632">
        <v>22001257</v>
      </c>
      <c r="T1632" t="s">
        <v>14564</v>
      </c>
      <c r="U1632">
        <v>27733387</v>
      </c>
      <c r="V1632" t="s">
        <v>32</v>
      </c>
      <c r="W1632" t="s">
        <v>7005</v>
      </c>
      <c r="X1632" t="s">
        <v>17644</v>
      </c>
      <c r="Y1632" t="s">
        <v>15677</v>
      </c>
    </row>
    <row r="1633" spans="1:25" x14ac:dyDescent="0.25">
      <c r="A1633" t="s">
        <v>5050</v>
      </c>
      <c r="B1633" t="s">
        <v>1359</v>
      </c>
      <c r="C1633" t="s">
        <v>1418</v>
      </c>
      <c r="D1633" t="s">
        <v>123</v>
      </c>
      <c r="E1633" t="s">
        <v>8</v>
      </c>
      <c r="F1633" t="s">
        <v>124</v>
      </c>
      <c r="G1633" t="s">
        <v>10</v>
      </c>
      <c r="H1633" t="s">
        <v>4</v>
      </c>
      <c r="I1633">
        <v>60803</v>
      </c>
      <c r="J1633" t="s">
        <v>14370</v>
      </c>
      <c r="K1633" t="s">
        <v>125</v>
      </c>
      <c r="L1633" t="s">
        <v>12955</v>
      </c>
      <c r="M1633" t="s">
        <v>12956</v>
      </c>
      <c r="N1633" t="s">
        <v>1418</v>
      </c>
      <c r="O1633" t="s">
        <v>13535</v>
      </c>
      <c r="P1633">
        <v>27340120</v>
      </c>
      <c r="Q1633" t="s">
        <v>15386</v>
      </c>
      <c r="R1633" t="s">
        <v>10891</v>
      </c>
      <c r="S1633">
        <v>87865916</v>
      </c>
      <c r="T1633" t="s">
        <v>14566</v>
      </c>
      <c r="U1633">
        <v>27340120</v>
      </c>
      <c r="V1633" t="s">
        <v>32</v>
      </c>
      <c r="W1633" t="s">
        <v>7006</v>
      </c>
      <c r="X1633" t="s">
        <v>17645</v>
      </c>
      <c r="Y1633" t="s">
        <v>1418</v>
      </c>
    </row>
    <row r="1634" spans="1:25" x14ac:dyDescent="0.25">
      <c r="A1634" t="s">
        <v>5051</v>
      </c>
      <c r="B1634" t="s">
        <v>1435</v>
      </c>
      <c r="C1634" t="s">
        <v>5052</v>
      </c>
      <c r="D1634" t="s">
        <v>123</v>
      </c>
      <c r="E1634" t="s">
        <v>8</v>
      </c>
      <c r="F1634" t="s">
        <v>124</v>
      </c>
      <c r="G1634" t="s">
        <v>10</v>
      </c>
      <c r="H1634" t="s">
        <v>4</v>
      </c>
      <c r="I1634">
        <v>60803</v>
      </c>
      <c r="J1634" t="s">
        <v>14370</v>
      </c>
      <c r="K1634" t="s">
        <v>125</v>
      </c>
      <c r="L1634" t="s">
        <v>12955</v>
      </c>
      <c r="M1634" t="s">
        <v>12956</v>
      </c>
      <c r="N1634" t="s">
        <v>5052</v>
      </c>
      <c r="O1634" t="s">
        <v>13535</v>
      </c>
      <c r="P1634">
        <v>27340120</v>
      </c>
      <c r="Q1634">
        <v>27340120</v>
      </c>
      <c r="R1634" t="s">
        <v>8691</v>
      </c>
      <c r="S1634">
        <v>88982490</v>
      </c>
      <c r="T1634" t="s">
        <v>14566</v>
      </c>
      <c r="U1634">
        <v>27340120</v>
      </c>
      <c r="V1634" t="s">
        <v>32</v>
      </c>
      <c r="W1634" t="s">
        <v>776</v>
      </c>
      <c r="X1634" t="s">
        <v>17646</v>
      </c>
      <c r="Y1634" t="s">
        <v>5052</v>
      </c>
    </row>
    <row r="1635" spans="1:25" x14ac:dyDescent="0.25">
      <c r="A1635" t="s">
        <v>5070</v>
      </c>
      <c r="B1635" t="s">
        <v>1488</v>
      </c>
      <c r="C1635" t="s">
        <v>5071</v>
      </c>
      <c r="D1635" t="s">
        <v>9019</v>
      </c>
      <c r="E1635" t="s">
        <v>5</v>
      </c>
      <c r="F1635" t="s">
        <v>124</v>
      </c>
      <c r="G1635" t="s">
        <v>4</v>
      </c>
      <c r="H1635" t="s">
        <v>4</v>
      </c>
      <c r="I1635">
        <v>60303</v>
      </c>
      <c r="J1635" t="s">
        <v>11491</v>
      </c>
      <c r="K1635" t="s">
        <v>125</v>
      </c>
      <c r="L1635" t="s">
        <v>1490</v>
      </c>
      <c r="M1635" t="s">
        <v>1569</v>
      </c>
      <c r="N1635" t="s">
        <v>5071</v>
      </c>
      <c r="O1635" t="s">
        <v>13535</v>
      </c>
      <c r="P1635">
        <v>27300719</v>
      </c>
      <c r="Q1635">
        <v>85031940</v>
      </c>
      <c r="R1635" t="s">
        <v>7747</v>
      </c>
      <c r="S1635">
        <v>85031940</v>
      </c>
      <c r="T1635" t="s">
        <v>14744</v>
      </c>
      <c r="U1635">
        <v>27300719</v>
      </c>
      <c r="V1635" t="s">
        <v>32</v>
      </c>
      <c r="W1635" t="s">
        <v>4102</v>
      </c>
      <c r="X1635" t="s">
        <v>17647</v>
      </c>
      <c r="Y1635" t="s">
        <v>5071</v>
      </c>
    </row>
    <row r="1636" spans="1:25" x14ac:dyDescent="0.25">
      <c r="A1636" t="s">
        <v>5968</v>
      </c>
      <c r="B1636" t="s">
        <v>4245</v>
      </c>
      <c r="C1636" t="s">
        <v>1090</v>
      </c>
      <c r="D1636" t="s">
        <v>123</v>
      </c>
      <c r="E1636" t="s">
        <v>11</v>
      </c>
      <c r="F1636" t="s">
        <v>124</v>
      </c>
      <c r="G1636" t="s">
        <v>12</v>
      </c>
      <c r="H1636" t="s">
        <v>2</v>
      </c>
      <c r="I1636">
        <v>61001</v>
      </c>
      <c r="J1636" t="s">
        <v>11436</v>
      </c>
      <c r="K1636" t="s">
        <v>125</v>
      </c>
      <c r="L1636" t="s">
        <v>12957</v>
      </c>
      <c r="M1636" t="s">
        <v>12958</v>
      </c>
      <c r="N1636" t="s">
        <v>1090</v>
      </c>
      <c r="O1636" t="s">
        <v>13535</v>
      </c>
      <c r="P1636">
        <v>27836968</v>
      </c>
      <c r="Q1636">
        <v>27836968</v>
      </c>
      <c r="R1636" t="s">
        <v>13926</v>
      </c>
      <c r="S1636">
        <v>27836869</v>
      </c>
      <c r="T1636" t="s">
        <v>14570</v>
      </c>
      <c r="U1636">
        <v>21010746</v>
      </c>
      <c r="V1636" t="s">
        <v>32</v>
      </c>
      <c r="W1636" t="s">
        <v>7007</v>
      </c>
      <c r="X1636" t="s">
        <v>17648</v>
      </c>
      <c r="Y1636" t="s">
        <v>1090</v>
      </c>
    </row>
    <row r="1637" spans="1:25" x14ac:dyDescent="0.25">
      <c r="A1637" t="s">
        <v>6563</v>
      </c>
      <c r="B1637" t="s">
        <v>6564</v>
      </c>
      <c r="C1637" t="s">
        <v>6565</v>
      </c>
      <c r="D1637" t="s">
        <v>123</v>
      </c>
      <c r="E1637" t="s">
        <v>11</v>
      </c>
      <c r="F1637" t="s">
        <v>124</v>
      </c>
      <c r="G1637" t="s">
        <v>12</v>
      </c>
      <c r="H1637" t="s">
        <v>2</v>
      </c>
      <c r="I1637">
        <v>61001</v>
      </c>
      <c r="J1637" t="s">
        <v>11436</v>
      </c>
      <c r="K1637" t="s">
        <v>125</v>
      </c>
      <c r="L1637" t="s">
        <v>12957</v>
      </c>
      <c r="M1637" t="s">
        <v>12958</v>
      </c>
      <c r="N1637" t="s">
        <v>6565</v>
      </c>
      <c r="O1637" t="s">
        <v>13535</v>
      </c>
      <c r="P1637">
        <v>27766130</v>
      </c>
      <c r="Q1637">
        <v>27766130</v>
      </c>
      <c r="R1637" t="s">
        <v>13086</v>
      </c>
      <c r="S1637">
        <v>87484469</v>
      </c>
      <c r="T1637" t="s">
        <v>14570</v>
      </c>
      <c r="U1637">
        <v>21010746</v>
      </c>
      <c r="V1637" t="s">
        <v>32</v>
      </c>
      <c r="W1637" t="s">
        <v>4001</v>
      </c>
      <c r="X1637" t="s">
        <v>17649</v>
      </c>
      <c r="Y1637" t="s">
        <v>6565</v>
      </c>
    </row>
    <row r="1638" spans="1:25" x14ac:dyDescent="0.25">
      <c r="A1638" t="s">
        <v>5126</v>
      </c>
      <c r="B1638" t="s">
        <v>4246</v>
      </c>
      <c r="C1638" t="s">
        <v>5127</v>
      </c>
      <c r="D1638" t="s">
        <v>123</v>
      </c>
      <c r="E1638" t="s">
        <v>11</v>
      </c>
      <c r="F1638" t="s">
        <v>124</v>
      </c>
      <c r="G1638" t="s">
        <v>12</v>
      </c>
      <c r="H1638" t="s">
        <v>2</v>
      </c>
      <c r="I1638">
        <v>61001</v>
      </c>
      <c r="J1638" t="s">
        <v>11436</v>
      </c>
      <c r="K1638" t="s">
        <v>125</v>
      </c>
      <c r="L1638" t="s">
        <v>12957</v>
      </c>
      <c r="M1638" t="s">
        <v>12958</v>
      </c>
      <c r="N1638" t="s">
        <v>5127</v>
      </c>
      <c r="O1638" t="s">
        <v>13535</v>
      </c>
      <c r="P1638">
        <v>27811023</v>
      </c>
      <c r="Q1638">
        <v>86288777</v>
      </c>
      <c r="R1638" t="s">
        <v>13927</v>
      </c>
      <c r="S1638">
        <v>86288777</v>
      </c>
      <c r="T1638" t="s">
        <v>14570</v>
      </c>
      <c r="U1638">
        <v>21010746</v>
      </c>
      <c r="V1638" t="s">
        <v>32</v>
      </c>
      <c r="W1638" t="s">
        <v>6615</v>
      </c>
      <c r="X1638" t="s">
        <v>17650</v>
      </c>
      <c r="Y1638" t="s">
        <v>5127</v>
      </c>
    </row>
    <row r="1639" spans="1:25" x14ac:dyDescent="0.25">
      <c r="A1639" t="s">
        <v>4859</v>
      </c>
      <c r="B1639" t="s">
        <v>4247</v>
      </c>
      <c r="C1639" t="s">
        <v>9081</v>
      </c>
      <c r="D1639" t="s">
        <v>123</v>
      </c>
      <c r="E1639" t="s">
        <v>11</v>
      </c>
      <c r="F1639" t="s">
        <v>124</v>
      </c>
      <c r="G1639" t="s">
        <v>12</v>
      </c>
      <c r="H1639" t="s">
        <v>2</v>
      </c>
      <c r="I1639">
        <v>61001</v>
      </c>
      <c r="J1639" t="s">
        <v>11436</v>
      </c>
      <c r="K1639" t="s">
        <v>125</v>
      </c>
      <c r="L1639" t="s">
        <v>12957</v>
      </c>
      <c r="M1639" t="s">
        <v>12958</v>
      </c>
      <c r="N1639" t="s">
        <v>9081</v>
      </c>
      <c r="O1639" t="s">
        <v>13535</v>
      </c>
      <c r="P1639">
        <v>27833308</v>
      </c>
      <c r="Q1639">
        <v>27833308</v>
      </c>
      <c r="R1639" t="s">
        <v>14806</v>
      </c>
      <c r="S1639">
        <v>61782700</v>
      </c>
      <c r="T1639" t="s">
        <v>14570</v>
      </c>
      <c r="U1639">
        <v>21010746</v>
      </c>
      <c r="V1639" t="s">
        <v>32</v>
      </c>
      <c r="W1639" t="s">
        <v>4858</v>
      </c>
      <c r="X1639" t="s">
        <v>17651</v>
      </c>
      <c r="Y1639" t="s">
        <v>9081</v>
      </c>
    </row>
    <row r="1640" spans="1:25" x14ac:dyDescent="0.25">
      <c r="A1640" t="s">
        <v>5120</v>
      </c>
      <c r="B1640" t="s">
        <v>4250</v>
      </c>
      <c r="C1640" t="s">
        <v>5121</v>
      </c>
      <c r="D1640" t="s">
        <v>123</v>
      </c>
      <c r="E1640" t="s">
        <v>11</v>
      </c>
      <c r="F1640" t="s">
        <v>124</v>
      </c>
      <c r="G1640" t="s">
        <v>12</v>
      </c>
      <c r="H1640" t="s">
        <v>2</v>
      </c>
      <c r="I1640">
        <v>61001</v>
      </c>
      <c r="J1640" t="s">
        <v>11436</v>
      </c>
      <c r="K1640" t="s">
        <v>125</v>
      </c>
      <c r="L1640" t="s">
        <v>12957</v>
      </c>
      <c r="M1640" t="s">
        <v>12958</v>
      </c>
      <c r="N1640" t="s">
        <v>5121</v>
      </c>
      <c r="O1640" t="s">
        <v>13535</v>
      </c>
      <c r="P1640" t="s">
        <v>15386</v>
      </c>
      <c r="Q1640" t="s">
        <v>15386</v>
      </c>
      <c r="R1640" t="s">
        <v>12412</v>
      </c>
      <c r="S1640" t="s">
        <v>15386</v>
      </c>
      <c r="T1640" t="s">
        <v>14570</v>
      </c>
      <c r="U1640">
        <v>21010746</v>
      </c>
      <c r="V1640" t="s">
        <v>32</v>
      </c>
      <c r="W1640" t="s">
        <v>7008</v>
      </c>
      <c r="X1640" t="s">
        <v>17652</v>
      </c>
      <c r="Y1640" t="s">
        <v>5121</v>
      </c>
    </row>
    <row r="1641" spans="1:25" x14ac:dyDescent="0.25">
      <c r="A1641" t="s">
        <v>5152</v>
      </c>
      <c r="B1641" t="s">
        <v>4254</v>
      </c>
      <c r="C1641" t="s">
        <v>143</v>
      </c>
      <c r="D1641" t="s">
        <v>123</v>
      </c>
      <c r="E1641" t="s">
        <v>12</v>
      </c>
      <c r="F1641" t="s">
        <v>124</v>
      </c>
      <c r="G1641" t="s">
        <v>12</v>
      </c>
      <c r="H1641" t="s">
        <v>2</v>
      </c>
      <c r="I1641">
        <v>61001</v>
      </c>
      <c r="J1641" t="s">
        <v>11436</v>
      </c>
      <c r="K1641" t="s">
        <v>125</v>
      </c>
      <c r="L1641" t="s">
        <v>12957</v>
      </c>
      <c r="M1641" t="s">
        <v>12958</v>
      </c>
      <c r="N1641" t="s">
        <v>143</v>
      </c>
      <c r="O1641" t="s">
        <v>13535</v>
      </c>
      <c r="P1641">
        <v>27831383</v>
      </c>
      <c r="Q1641">
        <v>27831383</v>
      </c>
      <c r="R1641" t="s">
        <v>15679</v>
      </c>
      <c r="S1641">
        <v>27831383</v>
      </c>
      <c r="T1641" t="s">
        <v>15493</v>
      </c>
      <c r="U1641">
        <v>27322287</v>
      </c>
      <c r="V1641" t="s">
        <v>32</v>
      </c>
      <c r="W1641" t="s">
        <v>6618</v>
      </c>
      <c r="X1641" t="s">
        <v>17653</v>
      </c>
      <c r="Y1641" t="s">
        <v>143</v>
      </c>
    </row>
    <row r="1642" spans="1:25" x14ac:dyDescent="0.25">
      <c r="A1642" t="s">
        <v>5146</v>
      </c>
      <c r="B1642" t="s">
        <v>4256</v>
      </c>
      <c r="C1642" t="s">
        <v>5147</v>
      </c>
      <c r="D1642" t="s">
        <v>123</v>
      </c>
      <c r="E1642" t="s">
        <v>12</v>
      </c>
      <c r="F1642" t="s">
        <v>124</v>
      </c>
      <c r="G1642" t="s">
        <v>12</v>
      </c>
      <c r="H1642" t="s">
        <v>2</v>
      </c>
      <c r="I1642">
        <v>61001</v>
      </c>
      <c r="J1642" t="s">
        <v>11436</v>
      </c>
      <c r="K1642" t="s">
        <v>125</v>
      </c>
      <c r="L1642" t="s">
        <v>12957</v>
      </c>
      <c r="M1642" t="s">
        <v>12958</v>
      </c>
      <c r="N1642" t="s">
        <v>10892</v>
      </c>
      <c r="O1642" t="s">
        <v>13535</v>
      </c>
      <c r="P1642">
        <v>27832833</v>
      </c>
      <c r="Q1642" t="s">
        <v>15386</v>
      </c>
      <c r="R1642" t="s">
        <v>12413</v>
      </c>
      <c r="S1642" t="s">
        <v>15386</v>
      </c>
      <c r="T1642" t="s">
        <v>15493</v>
      </c>
      <c r="U1642">
        <v>27322287</v>
      </c>
      <c r="V1642" t="s">
        <v>32</v>
      </c>
      <c r="W1642" t="s">
        <v>7009</v>
      </c>
      <c r="X1642" t="s">
        <v>17654</v>
      </c>
      <c r="Y1642" t="s">
        <v>5147</v>
      </c>
    </row>
    <row r="1643" spans="1:25" x14ac:dyDescent="0.25">
      <c r="A1643" t="s">
        <v>1312</v>
      </c>
      <c r="B1643" t="s">
        <v>1314</v>
      </c>
      <c r="C1643" t="s">
        <v>1313</v>
      </c>
      <c r="D1643" t="s">
        <v>1044</v>
      </c>
      <c r="E1643" t="s">
        <v>6</v>
      </c>
      <c r="F1643" t="s">
        <v>32</v>
      </c>
      <c r="G1643" t="s">
        <v>1045</v>
      </c>
      <c r="H1643" t="s">
        <v>3</v>
      </c>
      <c r="I1643">
        <v>11902</v>
      </c>
      <c r="J1643" t="s">
        <v>15417</v>
      </c>
      <c r="K1643" t="s">
        <v>33</v>
      </c>
      <c r="L1643" t="s">
        <v>1044</v>
      </c>
      <c r="M1643" t="s">
        <v>14434</v>
      </c>
      <c r="N1643" t="s">
        <v>1313</v>
      </c>
      <c r="O1643" t="s">
        <v>13535</v>
      </c>
      <c r="P1643">
        <v>27382249</v>
      </c>
      <c r="Q1643" t="s">
        <v>15386</v>
      </c>
      <c r="R1643" t="s">
        <v>9293</v>
      </c>
      <c r="S1643">
        <v>27382249</v>
      </c>
      <c r="T1643" t="s">
        <v>14435</v>
      </c>
      <c r="U1643">
        <v>27725171</v>
      </c>
      <c r="V1643" t="s">
        <v>32</v>
      </c>
      <c r="W1643" t="s">
        <v>969</v>
      </c>
      <c r="X1643" t="s">
        <v>17655</v>
      </c>
      <c r="Y1643" t="s">
        <v>1313</v>
      </c>
    </row>
    <row r="1644" spans="1:25" x14ac:dyDescent="0.25">
      <c r="A1644" t="s">
        <v>1185</v>
      </c>
      <c r="B1644" t="s">
        <v>1187</v>
      </c>
      <c r="C1644" t="s">
        <v>1186</v>
      </c>
      <c r="D1644" t="s">
        <v>1044</v>
      </c>
      <c r="E1644" t="s">
        <v>12</v>
      </c>
      <c r="F1644" t="s">
        <v>32</v>
      </c>
      <c r="G1644" t="s">
        <v>1045</v>
      </c>
      <c r="H1644" t="s">
        <v>2</v>
      </c>
      <c r="I1644">
        <v>11901</v>
      </c>
      <c r="J1644" t="s">
        <v>15414</v>
      </c>
      <c r="K1644" t="s">
        <v>33</v>
      </c>
      <c r="L1644" t="s">
        <v>1044</v>
      </c>
      <c r="M1644" t="s">
        <v>14427</v>
      </c>
      <c r="N1644" t="s">
        <v>1186</v>
      </c>
      <c r="O1644" t="s">
        <v>13535</v>
      </c>
      <c r="P1644" t="s">
        <v>15386</v>
      </c>
      <c r="Q1644" t="s">
        <v>15386</v>
      </c>
      <c r="R1644" t="s">
        <v>9275</v>
      </c>
      <c r="S1644">
        <v>60039705</v>
      </c>
      <c r="T1644" t="s">
        <v>14431</v>
      </c>
      <c r="U1644">
        <v>88221105</v>
      </c>
      <c r="V1644" t="s">
        <v>32</v>
      </c>
      <c r="W1644" t="s">
        <v>1184</v>
      </c>
      <c r="X1644" t="s">
        <v>17656</v>
      </c>
      <c r="Y1644" t="s">
        <v>1186</v>
      </c>
    </row>
    <row r="1645" spans="1:25" x14ac:dyDescent="0.25">
      <c r="A1645" t="s">
        <v>9494</v>
      </c>
      <c r="B1645" t="s">
        <v>6924</v>
      </c>
      <c r="C1645" t="s">
        <v>9495</v>
      </c>
      <c r="D1645" t="s">
        <v>1044</v>
      </c>
      <c r="E1645" t="s">
        <v>12</v>
      </c>
      <c r="F1645" t="s">
        <v>32</v>
      </c>
      <c r="G1645" t="s">
        <v>1045</v>
      </c>
      <c r="H1645" t="s">
        <v>2</v>
      </c>
      <c r="I1645">
        <v>11901</v>
      </c>
      <c r="J1645" t="s">
        <v>15414</v>
      </c>
      <c r="K1645" t="s">
        <v>33</v>
      </c>
      <c r="L1645" t="s">
        <v>1044</v>
      </c>
      <c r="M1645" t="s">
        <v>14427</v>
      </c>
      <c r="N1645" t="s">
        <v>9495</v>
      </c>
      <c r="O1645" t="s">
        <v>13535</v>
      </c>
      <c r="P1645">
        <v>22005348</v>
      </c>
      <c r="Q1645">
        <v>83195160</v>
      </c>
      <c r="R1645" t="s">
        <v>15680</v>
      </c>
      <c r="S1645">
        <v>83195160</v>
      </c>
      <c r="T1645" t="s">
        <v>14431</v>
      </c>
      <c r="U1645">
        <v>27725172</v>
      </c>
      <c r="V1645" t="s">
        <v>32</v>
      </c>
      <c r="W1645" t="s">
        <v>1172</v>
      </c>
      <c r="X1645" t="s">
        <v>17657</v>
      </c>
      <c r="Y1645" t="s">
        <v>9495</v>
      </c>
    </row>
    <row r="1646" spans="1:25" x14ac:dyDescent="0.25">
      <c r="A1646" t="s">
        <v>1653</v>
      </c>
      <c r="B1646" t="s">
        <v>1654</v>
      </c>
      <c r="C1646" t="s">
        <v>221</v>
      </c>
      <c r="D1646" t="s">
        <v>9019</v>
      </c>
      <c r="E1646" t="s">
        <v>17</v>
      </c>
      <c r="F1646" t="s">
        <v>124</v>
      </c>
      <c r="G1646" t="s">
        <v>4</v>
      </c>
      <c r="H1646" t="s">
        <v>4</v>
      </c>
      <c r="I1646">
        <v>60303</v>
      </c>
      <c r="J1646" t="s">
        <v>11491</v>
      </c>
      <c r="K1646" t="s">
        <v>125</v>
      </c>
      <c r="L1646" t="s">
        <v>1490</v>
      </c>
      <c r="M1646" t="s">
        <v>1569</v>
      </c>
      <c r="N1646" t="s">
        <v>221</v>
      </c>
      <c r="O1646" t="s">
        <v>13535</v>
      </c>
      <c r="P1646">
        <v>27301851</v>
      </c>
      <c r="Q1646">
        <v>84302666</v>
      </c>
      <c r="R1646" t="s">
        <v>13928</v>
      </c>
      <c r="S1646">
        <v>83082857</v>
      </c>
      <c r="T1646" t="s">
        <v>14742</v>
      </c>
      <c r="U1646">
        <v>89435252</v>
      </c>
      <c r="V1646" t="s">
        <v>32</v>
      </c>
      <c r="W1646" t="s">
        <v>1652</v>
      </c>
      <c r="X1646" t="s">
        <v>17658</v>
      </c>
      <c r="Y1646" t="s">
        <v>221</v>
      </c>
    </row>
    <row r="1647" spans="1:25" x14ac:dyDescent="0.25">
      <c r="A1647" t="s">
        <v>1649</v>
      </c>
      <c r="B1647" t="s">
        <v>1650</v>
      </c>
      <c r="C1647" t="s">
        <v>13088</v>
      </c>
      <c r="D1647" t="s">
        <v>9019</v>
      </c>
      <c r="E1647" t="s">
        <v>4</v>
      </c>
      <c r="F1647" t="s">
        <v>124</v>
      </c>
      <c r="G1647" t="s">
        <v>4</v>
      </c>
      <c r="H1647" t="s">
        <v>8</v>
      </c>
      <c r="I1647">
        <v>60307</v>
      </c>
      <c r="J1647" t="s">
        <v>12826</v>
      </c>
      <c r="K1647" t="s">
        <v>125</v>
      </c>
      <c r="L1647" t="s">
        <v>1490</v>
      </c>
      <c r="M1647" t="s">
        <v>13089</v>
      </c>
      <c r="N1647" t="s">
        <v>13088</v>
      </c>
      <c r="O1647" t="s">
        <v>13535</v>
      </c>
      <c r="P1647">
        <v>22064554</v>
      </c>
      <c r="Q1647">
        <v>87629235</v>
      </c>
      <c r="R1647" t="s">
        <v>14807</v>
      </c>
      <c r="S1647">
        <v>83112231</v>
      </c>
      <c r="T1647" t="s">
        <v>14808</v>
      </c>
      <c r="U1647">
        <v>27300744</v>
      </c>
      <c r="V1647" t="s">
        <v>32</v>
      </c>
      <c r="W1647" t="s">
        <v>1648</v>
      </c>
      <c r="X1647" t="s">
        <v>17659</v>
      </c>
      <c r="Y1647" t="s">
        <v>13088</v>
      </c>
    </row>
    <row r="1648" spans="1:25" x14ac:dyDescent="0.25">
      <c r="A1648" t="s">
        <v>1583</v>
      </c>
      <c r="B1648" t="s">
        <v>1584</v>
      </c>
      <c r="C1648" t="s">
        <v>1421</v>
      </c>
      <c r="D1648" t="s">
        <v>9019</v>
      </c>
      <c r="E1648" t="s">
        <v>198</v>
      </c>
      <c r="F1648" t="s">
        <v>124</v>
      </c>
      <c r="G1648" t="s">
        <v>4</v>
      </c>
      <c r="H1648" t="s">
        <v>2</v>
      </c>
      <c r="I1648">
        <v>60301</v>
      </c>
      <c r="J1648" t="s">
        <v>11410</v>
      </c>
      <c r="K1648" t="s">
        <v>125</v>
      </c>
      <c r="L1648" t="s">
        <v>1490</v>
      </c>
      <c r="M1648" t="s">
        <v>1490</v>
      </c>
      <c r="N1648" t="s">
        <v>1421</v>
      </c>
      <c r="O1648" t="s">
        <v>13535</v>
      </c>
      <c r="P1648">
        <v>27302434</v>
      </c>
      <c r="Q1648">
        <v>88549815</v>
      </c>
      <c r="R1648" t="s">
        <v>13929</v>
      </c>
      <c r="S1648">
        <v>88549815</v>
      </c>
      <c r="T1648" t="s">
        <v>15044</v>
      </c>
      <c r="U1648">
        <v>87093141</v>
      </c>
      <c r="V1648" t="s">
        <v>32</v>
      </c>
      <c r="W1648" t="s">
        <v>1582</v>
      </c>
      <c r="X1648" t="s">
        <v>17660</v>
      </c>
      <c r="Y1648" t="s">
        <v>1421</v>
      </c>
    </row>
    <row r="1649" spans="1:25" x14ac:dyDescent="0.25">
      <c r="A1649" t="s">
        <v>1592</v>
      </c>
      <c r="B1649" t="s">
        <v>1593</v>
      </c>
      <c r="C1649" t="s">
        <v>197</v>
      </c>
      <c r="D1649" t="s">
        <v>9019</v>
      </c>
      <c r="E1649" t="s">
        <v>2</v>
      </c>
      <c r="F1649" t="s">
        <v>124</v>
      </c>
      <c r="G1649" t="s">
        <v>4</v>
      </c>
      <c r="H1649" t="s">
        <v>2</v>
      </c>
      <c r="I1649">
        <v>60301</v>
      </c>
      <c r="J1649" t="s">
        <v>11410</v>
      </c>
      <c r="K1649" t="s">
        <v>125</v>
      </c>
      <c r="L1649" t="s">
        <v>1490</v>
      </c>
      <c r="M1649" t="s">
        <v>1490</v>
      </c>
      <c r="N1649" t="s">
        <v>197</v>
      </c>
      <c r="O1649" t="s">
        <v>13535</v>
      </c>
      <c r="P1649">
        <v>27302903</v>
      </c>
      <c r="Q1649">
        <v>27304516</v>
      </c>
      <c r="R1649" t="s">
        <v>10893</v>
      </c>
      <c r="S1649">
        <v>64593405</v>
      </c>
      <c r="T1649" t="s">
        <v>15418</v>
      </c>
      <c r="U1649">
        <v>27300722</v>
      </c>
      <c r="V1649" t="s">
        <v>32</v>
      </c>
      <c r="W1649" t="s">
        <v>1591</v>
      </c>
      <c r="X1649" t="s">
        <v>17661</v>
      </c>
      <c r="Y1649" t="s">
        <v>197</v>
      </c>
    </row>
    <row r="1650" spans="1:25" x14ac:dyDescent="0.25">
      <c r="A1650" t="s">
        <v>1558</v>
      </c>
      <c r="B1650" t="s">
        <v>1559</v>
      </c>
      <c r="C1650" t="s">
        <v>2453</v>
      </c>
      <c r="D1650" t="s">
        <v>9019</v>
      </c>
      <c r="E1650" t="s">
        <v>12</v>
      </c>
      <c r="F1650" t="s">
        <v>124</v>
      </c>
      <c r="G1650" t="s">
        <v>4</v>
      </c>
      <c r="H1650" t="s">
        <v>2</v>
      </c>
      <c r="I1650">
        <v>60301</v>
      </c>
      <c r="J1650" t="s">
        <v>11410</v>
      </c>
      <c r="K1650" t="s">
        <v>125</v>
      </c>
      <c r="L1650" t="s">
        <v>1490</v>
      </c>
      <c r="M1650" t="s">
        <v>1490</v>
      </c>
      <c r="N1650" t="s">
        <v>2453</v>
      </c>
      <c r="O1650" t="s">
        <v>13535</v>
      </c>
      <c r="P1650">
        <v>22065014</v>
      </c>
      <c r="Q1650">
        <v>21015883</v>
      </c>
      <c r="R1650" t="s">
        <v>11771</v>
      </c>
      <c r="S1650">
        <v>21015483</v>
      </c>
      <c r="T1650" t="s">
        <v>15681</v>
      </c>
      <c r="U1650">
        <v>63327475</v>
      </c>
      <c r="V1650" t="s">
        <v>32</v>
      </c>
      <c r="W1650" t="s">
        <v>1557</v>
      </c>
      <c r="X1650" t="s">
        <v>17662</v>
      </c>
      <c r="Y1650" t="s">
        <v>2453</v>
      </c>
    </row>
    <row r="1651" spans="1:25" x14ac:dyDescent="0.25">
      <c r="A1651" t="s">
        <v>1408</v>
      </c>
      <c r="B1651" t="s">
        <v>1409</v>
      </c>
      <c r="C1651" t="s">
        <v>67</v>
      </c>
      <c r="D1651" t="s">
        <v>1044</v>
      </c>
      <c r="E1651" t="s">
        <v>11</v>
      </c>
      <c r="F1651" t="s">
        <v>32</v>
      </c>
      <c r="G1651" t="s">
        <v>1045</v>
      </c>
      <c r="H1651" t="s">
        <v>6</v>
      </c>
      <c r="I1651">
        <v>11905</v>
      </c>
      <c r="J1651" t="s">
        <v>12734</v>
      </c>
      <c r="K1651" t="s">
        <v>33</v>
      </c>
      <c r="L1651" t="s">
        <v>1044</v>
      </c>
      <c r="M1651" t="s">
        <v>590</v>
      </c>
      <c r="N1651" t="s">
        <v>67</v>
      </c>
      <c r="O1651" t="s">
        <v>13535</v>
      </c>
      <c r="P1651">
        <v>22005383</v>
      </c>
      <c r="Q1651">
        <v>88831573</v>
      </c>
      <c r="R1651" t="s">
        <v>11749</v>
      </c>
      <c r="S1651">
        <v>88831573</v>
      </c>
      <c r="T1651" t="s">
        <v>14709</v>
      </c>
      <c r="U1651">
        <v>27725147</v>
      </c>
      <c r="V1651" t="s">
        <v>32</v>
      </c>
      <c r="W1651" t="s">
        <v>857</v>
      </c>
      <c r="X1651" t="s">
        <v>17663</v>
      </c>
      <c r="Y1651" t="s">
        <v>67</v>
      </c>
    </row>
    <row r="1652" spans="1:25" x14ac:dyDescent="0.25">
      <c r="A1652" t="s">
        <v>1353</v>
      </c>
      <c r="B1652" t="s">
        <v>1354</v>
      </c>
      <c r="C1652" t="s">
        <v>9082</v>
      </c>
      <c r="D1652" t="s">
        <v>1044</v>
      </c>
      <c r="E1652" t="s">
        <v>7</v>
      </c>
      <c r="F1652" t="s">
        <v>32</v>
      </c>
      <c r="G1652" t="s">
        <v>1045</v>
      </c>
      <c r="H1652" t="s">
        <v>10</v>
      </c>
      <c r="I1652">
        <v>11908</v>
      </c>
      <c r="J1652" t="s">
        <v>12738</v>
      </c>
      <c r="K1652" t="s">
        <v>33</v>
      </c>
      <c r="L1652" t="s">
        <v>1044</v>
      </c>
      <c r="M1652" t="s">
        <v>12878</v>
      </c>
      <c r="N1652" t="s">
        <v>9082</v>
      </c>
      <c r="O1652" t="s">
        <v>13535</v>
      </c>
      <c r="P1652" t="s">
        <v>15386</v>
      </c>
      <c r="Q1652" t="s">
        <v>15386</v>
      </c>
      <c r="R1652" t="s">
        <v>13132</v>
      </c>
      <c r="S1652">
        <v>83037499</v>
      </c>
      <c r="T1652" t="s">
        <v>14437</v>
      </c>
      <c r="U1652">
        <v>27311075</v>
      </c>
      <c r="V1652" t="s">
        <v>32</v>
      </c>
      <c r="W1652" t="s">
        <v>1352</v>
      </c>
      <c r="X1652" t="s">
        <v>17664</v>
      </c>
      <c r="Y1652" t="s">
        <v>9082</v>
      </c>
    </row>
    <row r="1653" spans="1:25" x14ac:dyDescent="0.25">
      <c r="A1653" t="s">
        <v>5789</v>
      </c>
      <c r="B1653" t="s">
        <v>4280</v>
      </c>
      <c r="C1653" t="s">
        <v>5790</v>
      </c>
      <c r="D1653" t="s">
        <v>1044</v>
      </c>
      <c r="E1653" t="s">
        <v>7</v>
      </c>
      <c r="F1653" t="s">
        <v>32</v>
      </c>
      <c r="G1653" t="s">
        <v>1045</v>
      </c>
      <c r="H1653" t="s">
        <v>10</v>
      </c>
      <c r="I1653">
        <v>11908</v>
      </c>
      <c r="J1653" t="s">
        <v>12738</v>
      </c>
      <c r="K1653" t="s">
        <v>33</v>
      </c>
      <c r="L1653" t="s">
        <v>1044</v>
      </c>
      <c r="M1653" t="s">
        <v>12878</v>
      </c>
      <c r="N1653" t="s">
        <v>5790</v>
      </c>
      <c r="O1653" t="s">
        <v>13535</v>
      </c>
      <c r="P1653">
        <v>27311911</v>
      </c>
      <c r="Q1653" t="s">
        <v>15386</v>
      </c>
      <c r="R1653" t="s">
        <v>8653</v>
      </c>
      <c r="S1653">
        <v>27311911</v>
      </c>
      <c r="T1653" t="s">
        <v>14437</v>
      </c>
      <c r="U1653">
        <v>27311405</v>
      </c>
      <c r="V1653" t="s">
        <v>32</v>
      </c>
      <c r="W1653" t="s">
        <v>7010</v>
      </c>
      <c r="X1653" t="s">
        <v>17665</v>
      </c>
      <c r="Y1653" t="s">
        <v>5790</v>
      </c>
    </row>
    <row r="1654" spans="1:25" x14ac:dyDescent="0.25">
      <c r="A1654" t="s">
        <v>1536</v>
      </c>
      <c r="B1654" t="s">
        <v>1537</v>
      </c>
      <c r="C1654" t="s">
        <v>1018</v>
      </c>
      <c r="D1654" t="s">
        <v>1044</v>
      </c>
      <c r="E1654" t="s">
        <v>10</v>
      </c>
      <c r="F1654" t="s">
        <v>32</v>
      </c>
      <c r="G1654" t="s">
        <v>1045</v>
      </c>
      <c r="H1654" t="s">
        <v>8</v>
      </c>
      <c r="I1654">
        <v>11907</v>
      </c>
      <c r="J1654" t="s">
        <v>12737</v>
      </c>
      <c r="K1654" t="s">
        <v>33</v>
      </c>
      <c r="L1654" t="s">
        <v>1044</v>
      </c>
      <c r="M1654" t="s">
        <v>10292</v>
      </c>
      <c r="N1654" t="s">
        <v>10769</v>
      </c>
      <c r="O1654" t="s">
        <v>13535</v>
      </c>
      <c r="P1654">
        <v>71219454</v>
      </c>
      <c r="Q1654">
        <v>70353491</v>
      </c>
      <c r="R1654" t="s">
        <v>14809</v>
      </c>
      <c r="S1654">
        <v>85748083</v>
      </c>
      <c r="T1654" t="s">
        <v>14439</v>
      </c>
      <c r="U1654">
        <v>88302467</v>
      </c>
      <c r="V1654" t="s">
        <v>32</v>
      </c>
      <c r="W1654" t="s">
        <v>1535</v>
      </c>
      <c r="X1654" t="s">
        <v>17666</v>
      </c>
      <c r="Y1654" t="s">
        <v>1018</v>
      </c>
    </row>
    <row r="1655" spans="1:25" x14ac:dyDescent="0.25">
      <c r="A1655" t="s">
        <v>5791</v>
      </c>
      <c r="B1655" t="s">
        <v>4285</v>
      </c>
      <c r="C1655" t="s">
        <v>598</v>
      </c>
      <c r="D1655" t="s">
        <v>9019</v>
      </c>
      <c r="E1655" t="s">
        <v>12</v>
      </c>
      <c r="F1655" t="s">
        <v>124</v>
      </c>
      <c r="G1655" t="s">
        <v>4</v>
      </c>
      <c r="H1655" t="s">
        <v>2</v>
      </c>
      <c r="I1655">
        <v>60301</v>
      </c>
      <c r="J1655" t="s">
        <v>11410</v>
      </c>
      <c r="K1655" t="s">
        <v>125</v>
      </c>
      <c r="L1655" t="s">
        <v>1490</v>
      </c>
      <c r="M1655" t="s">
        <v>1490</v>
      </c>
      <c r="N1655" t="s">
        <v>13090</v>
      </c>
      <c r="O1655" t="s">
        <v>13535</v>
      </c>
      <c r="P1655">
        <v>22006774</v>
      </c>
      <c r="Q1655">
        <v>84928088</v>
      </c>
      <c r="R1655" t="s">
        <v>15682</v>
      </c>
      <c r="S1655">
        <v>84928088</v>
      </c>
      <c r="T1655" t="s">
        <v>15681</v>
      </c>
      <c r="U1655">
        <v>63327475</v>
      </c>
      <c r="V1655" t="s">
        <v>32</v>
      </c>
      <c r="W1655" t="s">
        <v>7011</v>
      </c>
      <c r="X1655" t="s">
        <v>17667</v>
      </c>
      <c r="Y1655" t="s">
        <v>598</v>
      </c>
    </row>
    <row r="1656" spans="1:25" x14ac:dyDescent="0.25">
      <c r="A1656" t="s">
        <v>1574</v>
      </c>
      <c r="B1656" t="s">
        <v>1575</v>
      </c>
      <c r="C1656" t="s">
        <v>13091</v>
      </c>
      <c r="D1656" t="s">
        <v>9019</v>
      </c>
      <c r="E1656" t="s">
        <v>16</v>
      </c>
      <c r="F1656" t="s">
        <v>124</v>
      </c>
      <c r="G1656" t="s">
        <v>4</v>
      </c>
      <c r="H1656" t="s">
        <v>2</v>
      </c>
      <c r="I1656">
        <v>60301</v>
      </c>
      <c r="J1656" t="s">
        <v>11410</v>
      </c>
      <c r="K1656" t="s">
        <v>125</v>
      </c>
      <c r="L1656" t="s">
        <v>1490</v>
      </c>
      <c r="M1656" t="s">
        <v>1490</v>
      </c>
      <c r="N1656" t="s">
        <v>10894</v>
      </c>
      <c r="O1656" t="s">
        <v>13535</v>
      </c>
      <c r="P1656">
        <v>85087629</v>
      </c>
      <c r="Q1656">
        <v>85087629</v>
      </c>
      <c r="R1656" t="s">
        <v>14810</v>
      </c>
      <c r="S1656">
        <v>85087629</v>
      </c>
      <c r="T1656" t="s">
        <v>14710</v>
      </c>
      <c r="U1656">
        <v>85988401</v>
      </c>
      <c r="V1656" t="s">
        <v>32</v>
      </c>
      <c r="W1656" t="s">
        <v>1573</v>
      </c>
      <c r="X1656" t="s">
        <v>17668</v>
      </c>
      <c r="Y1656" t="s">
        <v>13091</v>
      </c>
    </row>
    <row r="1657" spans="1:25" x14ac:dyDescent="0.25">
      <c r="A1657" t="s">
        <v>1544</v>
      </c>
      <c r="B1657" t="s">
        <v>1546</v>
      </c>
      <c r="C1657" t="s">
        <v>1545</v>
      </c>
      <c r="D1657" t="s">
        <v>9019</v>
      </c>
      <c r="E1657" t="s">
        <v>198</v>
      </c>
      <c r="F1657" t="s">
        <v>124</v>
      </c>
      <c r="G1657" t="s">
        <v>4</v>
      </c>
      <c r="H1657" t="s">
        <v>2</v>
      </c>
      <c r="I1657">
        <v>60301</v>
      </c>
      <c r="J1657" t="s">
        <v>11410</v>
      </c>
      <c r="K1657" t="s">
        <v>125</v>
      </c>
      <c r="L1657" t="s">
        <v>1490</v>
      </c>
      <c r="M1657" t="s">
        <v>1490</v>
      </c>
      <c r="N1657" t="s">
        <v>1545</v>
      </c>
      <c r="O1657" t="s">
        <v>13535</v>
      </c>
      <c r="P1657">
        <v>27301965</v>
      </c>
      <c r="Q1657" t="s">
        <v>15386</v>
      </c>
      <c r="R1657" t="s">
        <v>14811</v>
      </c>
      <c r="S1657">
        <v>89111515</v>
      </c>
      <c r="T1657" t="s">
        <v>15044</v>
      </c>
      <c r="U1657" t="s">
        <v>15386</v>
      </c>
      <c r="V1657" t="s">
        <v>32</v>
      </c>
      <c r="W1657" t="s">
        <v>1543</v>
      </c>
      <c r="X1657" t="s">
        <v>17669</v>
      </c>
      <c r="Y1657" t="s">
        <v>1545</v>
      </c>
    </row>
    <row r="1658" spans="1:25" x14ac:dyDescent="0.25">
      <c r="A1658" t="s">
        <v>1549</v>
      </c>
      <c r="B1658" t="s">
        <v>1550</v>
      </c>
      <c r="C1658" t="s">
        <v>1182</v>
      </c>
      <c r="D1658" t="s">
        <v>9019</v>
      </c>
      <c r="E1658" t="s">
        <v>2</v>
      </c>
      <c r="F1658" t="s">
        <v>124</v>
      </c>
      <c r="G1658" t="s">
        <v>4</v>
      </c>
      <c r="H1658" t="s">
        <v>2</v>
      </c>
      <c r="I1658">
        <v>60301</v>
      </c>
      <c r="J1658" t="s">
        <v>11410</v>
      </c>
      <c r="K1658" t="s">
        <v>125</v>
      </c>
      <c r="L1658" t="s">
        <v>1490</v>
      </c>
      <c r="M1658" t="s">
        <v>1490</v>
      </c>
      <c r="N1658" t="s">
        <v>10895</v>
      </c>
      <c r="O1658" t="s">
        <v>13535</v>
      </c>
      <c r="P1658">
        <v>88058960</v>
      </c>
      <c r="Q1658">
        <v>89523983</v>
      </c>
      <c r="R1658" t="s">
        <v>14812</v>
      </c>
      <c r="S1658">
        <v>89523983</v>
      </c>
      <c r="T1658" t="s">
        <v>15418</v>
      </c>
      <c r="U1658">
        <v>27300722</v>
      </c>
      <c r="V1658" t="s">
        <v>32</v>
      </c>
      <c r="W1658" t="s">
        <v>1548</v>
      </c>
      <c r="X1658" t="s">
        <v>17670</v>
      </c>
      <c r="Y1658" t="s">
        <v>1182</v>
      </c>
    </row>
    <row r="1659" spans="1:25" x14ac:dyDescent="0.25">
      <c r="A1659" t="s">
        <v>7654</v>
      </c>
      <c r="B1659" t="s">
        <v>7044</v>
      </c>
      <c r="C1659" t="s">
        <v>209</v>
      </c>
      <c r="D1659" t="s">
        <v>9019</v>
      </c>
      <c r="E1659" t="s">
        <v>12</v>
      </c>
      <c r="F1659" t="s">
        <v>124</v>
      </c>
      <c r="G1659" t="s">
        <v>4</v>
      </c>
      <c r="H1659" t="s">
        <v>2</v>
      </c>
      <c r="I1659">
        <v>60301</v>
      </c>
      <c r="J1659" t="s">
        <v>11410</v>
      </c>
      <c r="K1659" t="s">
        <v>125</v>
      </c>
      <c r="L1659" t="s">
        <v>1490</v>
      </c>
      <c r="M1659" t="s">
        <v>1490</v>
      </c>
      <c r="N1659" t="s">
        <v>209</v>
      </c>
      <c r="O1659" t="s">
        <v>13535</v>
      </c>
      <c r="P1659">
        <v>89988299</v>
      </c>
      <c r="Q1659" t="s">
        <v>15386</v>
      </c>
      <c r="R1659" t="s">
        <v>7748</v>
      </c>
      <c r="S1659">
        <v>89988299</v>
      </c>
      <c r="T1659" t="s">
        <v>15681</v>
      </c>
      <c r="U1659">
        <v>63327475</v>
      </c>
      <c r="V1659" t="s">
        <v>32</v>
      </c>
      <c r="W1659" t="s">
        <v>1578</v>
      </c>
      <c r="X1659" t="s">
        <v>17671</v>
      </c>
      <c r="Y1659" t="s">
        <v>209</v>
      </c>
    </row>
    <row r="1660" spans="1:25" x14ac:dyDescent="0.25">
      <c r="A1660" t="s">
        <v>1589</v>
      </c>
      <c r="B1660" t="s">
        <v>1590</v>
      </c>
      <c r="C1660" t="s">
        <v>13092</v>
      </c>
      <c r="D1660" t="s">
        <v>9019</v>
      </c>
      <c r="E1660" t="s">
        <v>2</v>
      </c>
      <c r="F1660" t="s">
        <v>124</v>
      </c>
      <c r="G1660" t="s">
        <v>4</v>
      </c>
      <c r="H1660" t="s">
        <v>2</v>
      </c>
      <c r="I1660">
        <v>60301</v>
      </c>
      <c r="J1660" t="s">
        <v>11410</v>
      </c>
      <c r="K1660" t="s">
        <v>125</v>
      </c>
      <c r="L1660" t="s">
        <v>1490</v>
      </c>
      <c r="M1660" t="s">
        <v>1490</v>
      </c>
      <c r="N1660" t="s">
        <v>1143</v>
      </c>
      <c r="O1660" t="s">
        <v>13535</v>
      </c>
      <c r="P1660">
        <v>22001095</v>
      </c>
      <c r="Q1660">
        <v>27300722</v>
      </c>
      <c r="R1660" t="s">
        <v>13931</v>
      </c>
      <c r="S1660">
        <v>85653156</v>
      </c>
      <c r="T1660" t="s">
        <v>15418</v>
      </c>
      <c r="U1660">
        <v>27300722</v>
      </c>
      <c r="V1660" t="s">
        <v>32</v>
      </c>
      <c r="W1660" t="s">
        <v>1588</v>
      </c>
      <c r="X1660" t="s">
        <v>17672</v>
      </c>
      <c r="Y1660" t="s">
        <v>13092</v>
      </c>
    </row>
    <row r="1661" spans="1:25" x14ac:dyDescent="0.25">
      <c r="A1661" t="s">
        <v>7869</v>
      </c>
      <c r="B1661" t="s">
        <v>7870</v>
      </c>
      <c r="C1661" t="s">
        <v>641</v>
      </c>
      <c r="D1661" t="s">
        <v>9019</v>
      </c>
      <c r="E1661" t="s">
        <v>2</v>
      </c>
      <c r="F1661" t="s">
        <v>124</v>
      </c>
      <c r="G1661" t="s">
        <v>4</v>
      </c>
      <c r="H1661" t="s">
        <v>2</v>
      </c>
      <c r="I1661">
        <v>60301</v>
      </c>
      <c r="J1661" t="s">
        <v>11410</v>
      </c>
      <c r="K1661" t="s">
        <v>125</v>
      </c>
      <c r="L1661" t="s">
        <v>1490</v>
      </c>
      <c r="M1661" t="s">
        <v>1490</v>
      </c>
      <c r="N1661" t="s">
        <v>168</v>
      </c>
      <c r="O1661" t="s">
        <v>13535</v>
      </c>
      <c r="P1661">
        <v>27302673</v>
      </c>
      <c r="Q1661" t="s">
        <v>15386</v>
      </c>
      <c r="R1661" t="s">
        <v>9886</v>
      </c>
      <c r="S1661">
        <v>27302673</v>
      </c>
      <c r="T1661" t="s">
        <v>15418</v>
      </c>
      <c r="U1661">
        <v>27300722</v>
      </c>
      <c r="V1661" t="s">
        <v>32</v>
      </c>
      <c r="W1661" t="s">
        <v>1580</v>
      </c>
      <c r="X1661" t="s">
        <v>17673</v>
      </c>
      <c r="Y1661" t="s">
        <v>641</v>
      </c>
    </row>
    <row r="1662" spans="1:25" x14ac:dyDescent="0.25">
      <c r="A1662" t="s">
        <v>4227</v>
      </c>
      <c r="B1662" t="s">
        <v>6294</v>
      </c>
      <c r="C1662" t="s">
        <v>4228</v>
      </c>
      <c r="D1662" t="s">
        <v>207</v>
      </c>
      <c r="E1662" t="s">
        <v>8</v>
      </c>
      <c r="F1662" t="s">
        <v>208</v>
      </c>
      <c r="G1662" t="s">
        <v>4</v>
      </c>
      <c r="H1662" t="s">
        <v>8</v>
      </c>
      <c r="I1662">
        <v>50307</v>
      </c>
      <c r="J1662" t="s">
        <v>12825</v>
      </c>
      <c r="K1662" t="s">
        <v>209</v>
      </c>
      <c r="L1662" t="s">
        <v>207</v>
      </c>
      <c r="M1662" t="s">
        <v>4223</v>
      </c>
      <c r="N1662" t="s">
        <v>4228</v>
      </c>
      <c r="O1662" t="s">
        <v>13535</v>
      </c>
      <c r="P1662">
        <v>26811436</v>
      </c>
      <c r="Q1662">
        <v>26811436</v>
      </c>
      <c r="R1662" t="s">
        <v>12384</v>
      </c>
      <c r="S1662">
        <v>71041810</v>
      </c>
      <c r="T1662" t="s">
        <v>14532</v>
      </c>
      <c r="U1662">
        <v>85975452</v>
      </c>
      <c r="V1662" t="s">
        <v>32</v>
      </c>
      <c r="W1662" t="s">
        <v>2933</v>
      </c>
      <c r="X1662" t="s">
        <v>17674</v>
      </c>
      <c r="Y1662" t="s">
        <v>4228</v>
      </c>
    </row>
    <row r="1663" spans="1:25" x14ac:dyDescent="0.25">
      <c r="A1663" t="s">
        <v>6007</v>
      </c>
      <c r="B1663" t="s">
        <v>4297</v>
      </c>
      <c r="C1663" t="s">
        <v>6008</v>
      </c>
      <c r="D1663" t="s">
        <v>182</v>
      </c>
      <c r="E1663" t="s">
        <v>4</v>
      </c>
      <c r="F1663" t="s">
        <v>183</v>
      </c>
      <c r="G1663" t="s">
        <v>12</v>
      </c>
      <c r="H1663" t="s">
        <v>2</v>
      </c>
      <c r="I1663">
        <v>41001</v>
      </c>
      <c r="J1663" t="s">
        <v>12674</v>
      </c>
      <c r="K1663" t="s">
        <v>184</v>
      </c>
      <c r="L1663" t="s">
        <v>182</v>
      </c>
      <c r="M1663" t="s">
        <v>3023</v>
      </c>
      <c r="N1663" t="s">
        <v>6008</v>
      </c>
      <c r="O1663" t="s">
        <v>13535</v>
      </c>
      <c r="P1663">
        <v>27667182</v>
      </c>
      <c r="Q1663">
        <v>27667182</v>
      </c>
      <c r="R1663" t="s">
        <v>6009</v>
      </c>
      <c r="S1663">
        <v>87231035</v>
      </c>
      <c r="T1663" t="s">
        <v>14522</v>
      </c>
      <c r="U1663">
        <v>27666283</v>
      </c>
      <c r="V1663" t="s">
        <v>32</v>
      </c>
      <c r="W1663" t="s">
        <v>7012</v>
      </c>
      <c r="X1663" t="s">
        <v>17675</v>
      </c>
      <c r="Y1663" t="s">
        <v>6008</v>
      </c>
    </row>
    <row r="1664" spans="1:25" x14ac:dyDescent="0.25">
      <c r="A1664" t="s">
        <v>7930</v>
      </c>
      <c r="B1664" t="s">
        <v>7931</v>
      </c>
      <c r="C1664" t="s">
        <v>246</v>
      </c>
      <c r="D1664" t="s">
        <v>207</v>
      </c>
      <c r="E1664" t="s">
        <v>4</v>
      </c>
      <c r="F1664" t="s">
        <v>208</v>
      </c>
      <c r="G1664" t="s">
        <v>4</v>
      </c>
      <c r="H1664" t="s">
        <v>4</v>
      </c>
      <c r="I1664">
        <v>50303</v>
      </c>
      <c r="J1664" t="s">
        <v>11489</v>
      </c>
      <c r="K1664" t="s">
        <v>209</v>
      </c>
      <c r="L1664" t="s">
        <v>207</v>
      </c>
      <c r="M1664" t="s">
        <v>12942</v>
      </c>
      <c r="N1664" t="s">
        <v>246</v>
      </c>
      <c r="O1664" t="s">
        <v>13535</v>
      </c>
      <c r="P1664">
        <v>22150047</v>
      </c>
      <c r="Q1664">
        <v>85734682</v>
      </c>
      <c r="R1664" t="s">
        <v>13932</v>
      </c>
      <c r="S1664">
        <v>85734682</v>
      </c>
      <c r="T1664" t="s">
        <v>14535</v>
      </c>
      <c r="U1664">
        <v>88891839</v>
      </c>
      <c r="V1664" t="s">
        <v>32</v>
      </c>
      <c r="W1664" t="s">
        <v>1409</v>
      </c>
      <c r="X1664" t="s">
        <v>17676</v>
      </c>
      <c r="Y1664" t="s">
        <v>246</v>
      </c>
    </row>
    <row r="1665" spans="1:25" x14ac:dyDescent="0.25">
      <c r="A1665" t="s">
        <v>4322</v>
      </c>
      <c r="B1665" t="s">
        <v>2099</v>
      </c>
      <c r="C1665" t="s">
        <v>7934</v>
      </c>
      <c r="D1665" t="s">
        <v>207</v>
      </c>
      <c r="E1665" t="s">
        <v>6</v>
      </c>
      <c r="F1665" t="s">
        <v>208</v>
      </c>
      <c r="G1665" t="s">
        <v>6</v>
      </c>
      <c r="H1665" t="s">
        <v>5</v>
      </c>
      <c r="I1665">
        <v>50504</v>
      </c>
      <c r="J1665" t="s">
        <v>12792</v>
      </c>
      <c r="K1665" t="s">
        <v>209</v>
      </c>
      <c r="L1665" t="s">
        <v>12943</v>
      </c>
      <c r="M1665" t="s">
        <v>3626</v>
      </c>
      <c r="N1665" t="s">
        <v>7934</v>
      </c>
      <c r="O1665" t="s">
        <v>13535</v>
      </c>
      <c r="P1665">
        <v>26886208</v>
      </c>
      <c r="Q1665">
        <v>26886208</v>
      </c>
      <c r="R1665" t="s">
        <v>9323</v>
      </c>
      <c r="S1665">
        <v>83797822</v>
      </c>
      <c r="T1665" t="s">
        <v>15479</v>
      </c>
      <c r="U1665">
        <v>26886208</v>
      </c>
      <c r="V1665" t="s">
        <v>32</v>
      </c>
      <c r="W1665" t="s">
        <v>2664</v>
      </c>
      <c r="X1665" t="s">
        <v>17677</v>
      </c>
      <c r="Y1665" t="s">
        <v>7934</v>
      </c>
    </row>
    <row r="1666" spans="1:25" x14ac:dyDescent="0.25">
      <c r="A1666" t="s">
        <v>4336</v>
      </c>
      <c r="B1666" t="s">
        <v>1446</v>
      </c>
      <c r="C1666" t="s">
        <v>4337</v>
      </c>
      <c r="D1666" t="s">
        <v>207</v>
      </c>
      <c r="E1666" t="s">
        <v>6</v>
      </c>
      <c r="F1666" t="s">
        <v>208</v>
      </c>
      <c r="G1666" t="s">
        <v>6</v>
      </c>
      <c r="H1666" t="s">
        <v>2</v>
      </c>
      <c r="I1666">
        <v>50501</v>
      </c>
      <c r="J1666" t="s">
        <v>11419</v>
      </c>
      <c r="K1666" t="s">
        <v>209</v>
      </c>
      <c r="L1666" t="s">
        <v>12943</v>
      </c>
      <c r="M1666" t="s">
        <v>1772</v>
      </c>
      <c r="N1666" t="s">
        <v>4337</v>
      </c>
      <c r="O1666" t="s">
        <v>13535</v>
      </c>
      <c r="P1666">
        <v>26886050</v>
      </c>
      <c r="Q1666">
        <v>26886050</v>
      </c>
      <c r="R1666" t="s">
        <v>8067</v>
      </c>
      <c r="S1666">
        <v>86407456</v>
      </c>
      <c r="T1666" t="s">
        <v>15479</v>
      </c>
      <c r="U1666">
        <v>26880952</v>
      </c>
      <c r="V1666" t="s">
        <v>32</v>
      </c>
      <c r="W1666" t="s">
        <v>2064</v>
      </c>
      <c r="X1666" t="s">
        <v>17678</v>
      </c>
      <c r="Y1666" t="s">
        <v>4337</v>
      </c>
    </row>
    <row r="1667" spans="1:25" x14ac:dyDescent="0.25">
      <c r="A1667" t="s">
        <v>5718</v>
      </c>
      <c r="B1667" t="s">
        <v>1311</v>
      </c>
      <c r="C1667" t="s">
        <v>4495</v>
      </c>
      <c r="D1667" t="s">
        <v>197</v>
      </c>
      <c r="E1667" t="s">
        <v>6</v>
      </c>
      <c r="F1667" t="s">
        <v>35</v>
      </c>
      <c r="G1667" t="s">
        <v>12</v>
      </c>
      <c r="H1667" t="s">
        <v>7</v>
      </c>
      <c r="I1667">
        <v>21006</v>
      </c>
      <c r="J1667" t="s">
        <v>11525</v>
      </c>
      <c r="K1667" t="s">
        <v>79</v>
      </c>
      <c r="L1667" t="s">
        <v>197</v>
      </c>
      <c r="M1667" t="s">
        <v>10536</v>
      </c>
      <c r="N1667" t="s">
        <v>431</v>
      </c>
      <c r="O1667" t="s">
        <v>13535</v>
      </c>
      <c r="P1667">
        <v>24041122</v>
      </c>
      <c r="Q1667">
        <v>24041122</v>
      </c>
      <c r="R1667" t="s">
        <v>12288</v>
      </c>
      <c r="S1667">
        <v>72921123</v>
      </c>
      <c r="T1667" t="s">
        <v>14476</v>
      </c>
      <c r="U1667">
        <v>83187649</v>
      </c>
      <c r="V1667" t="s">
        <v>32</v>
      </c>
      <c r="W1667" t="s">
        <v>7013</v>
      </c>
      <c r="X1667" t="s">
        <v>17679</v>
      </c>
      <c r="Y1667" t="s">
        <v>4495</v>
      </c>
    </row>
    <row r="1668" spans="1:25" x14ac:dyDescent="0.25">
      <c r="A1668" t="s">
        <v>2690</v>
      </c>
      <c r="B1668" t="s">
        <v>2692</v>
      </c>
      <c r="C1668" t="s">
        <v>462</v>
      </c>
      <c r="D1668" t="s">
        <v>197</v>
      </c>
      <c r="E1668" t="s">
        <v>6</v>
      </c>
      <c r="F1668" t="s">
        <v>35</v>
      </c>
      <c r="G1668" t="s">
        <v>12</v>
      </c>
      <c r="H1668" t="s">
        <v>7</v>
      </c>
      <c r="I1668">
        <v>21006</v>
      </c>
      <c r="J1668" t="s">
        <v>11525</v>
      </c>
      <c r="K1668" t="s">
        <v>79</v>
      </c>
      <c r="L1668" t="s">
        <v>197</v>
      </c>
      <c r="M1668" t="s">
        <v>10536</v>
      </c>
      <c r="N1668" t="s">
        <v>462</v>
      </c>
      <c r="O1668" t="s">
        <v>13535</v>
      </c>
      <c r="P1668">
        <v>24041151</v>
      </c>
      <c r="Q1668">
        <v>70171962</v>
      </c>
      <c r="R1668" t="s">
        <v>12314</v>
      </c>
      <c r="S1668">
        <v>50033895</v>
      </c>
      <c r="T1668" t="s">
        <v>14476</v>
      </c>
      <c r="U1668">
        <v>83187649</v>
      </c>
      <c r="V1668" t="s">
        <v>32</v>
      </c>
      <c r="W1668" t="s">
        <v>475</v>
      </c>
      <c r="X1668" t="s">
        <v>17680</v>
      </c>
      <c r="Y1668" t="s">
        <v>462</v>
      </c>
    </row>
    <row r="1669" spans="1:25" x14ac:dyDescent="0.25">
      <c r="A1669" t="s">
        <v>2650</v>
      </c>
      <c r="B1669" t="s">
        <v>2653</v>
      </c>
      <c r="C1669" t="s">
        <v>2651</v>
      </c>
      <c r="D1669" t="s">
        <v>197</v>
      </c>
      <c r="E1669" t="s">
        <v>6</v>
      </c>
      <c r="F1669" t="s">
        <v>35</v>
      </c>
      <c r="G1669" t="s">
        <v>12</v>
      </c>
      <c r="H1669" t="s">
        <v>7</v>
      </c>
      <c r="I1669">
        <v>21006</v>
      </c>
      <c r="J1669" t="s">
        <v>11525</v>
      </c>
      <c r="K1669" t="s">
        <v>79</v>
      </c>
      <c r="L1669" t="s">
        <v>197</v>
      </c>
      <c r="M1669" t="s">
        <v>10536</v>
      </c>
      <c r="N1669" t="s">
        <v>2651</v>
      </c>
      <c r="O1669" t="s">
        <v>13535</v>
      </c>
      <c r="P1669">
        <v>24041192</v>
      </c>
      <c r="Q1669">
        <v>89085546</v>
      </c>
      <c r="R1669" t="s">
        <v>2652</v>
      </c>
      <c r="S1669">
        <v>24041192</v>
      </c>
      <c r="T1669" t="s">
        <v>14476</v>
      </c>
      <c r="U1669">
        <v>83187649</v>
      </c>
      <c r="V1669" t="s">
        <v>32</v>
      </c>
      <c r="W1669" t="s">
        <v>949</v>
      </c>
      <c r="X1669" t="s">
        <v>17681</v>
      </c>
      <c r="Y1669" t="s">
        <v>2651</v>
      </c>
    </row>
    <row r="1670" spans="1:25" x14ac:dyDescent="0.25">
      <c r="A1670" t="s">
        <v>2705</v>
      </c>
      <c r="B1670" t="s">
        <v>2706</v>
      </c>
      <c r="C1670" t="s">
        <v>9083</v>
      </c>
      <c r="D1670" t="s">
        <v>78</v>
      </c>
      <c r="E1670" t="s">
        <v>11</v>
      </c>
      <c r="F1670" t="s">
        <v>35</v>
      </c>
      <c r="G1670" t="s">
        <v>3</v>
      </c>
      <c r="H1670" t="s">
        <v>17</v>
      </c>
      <c r="I1670">
        <v>20213</v>
      </c>
      <c r="J1670" t="s">
        <v>15442</v>
      </c>
      <c r="K1670" t="s">
        <v>79</v>
      </c>
      <c r="L1670" t="s">
        <v>80</v>
      </c>
      <c r="M1670" t="s">
        <v>1301</v>
      </c>
      <c r="N1670" t="s">
        <v>9083</v>
      </c>
      <c r="O1670" t="s">
        <v>13535</v>
      </c>
      <c r="P1670">
        <v>24691675</v>
      </c>
      <c r="Q1670">
        <v>24691675</v>
      </c>
      <c r="R1670" t="s">
        <v>13095</v>
      </c>
      <c r="S1670">
        <v>24691675</v>
      </c>
      <c r="T1670" t="s">
        <v>14477</v>
      </c>
      <c r="U1670">
        <v>24600376</v>
      </c>
      <c r="V1670" t="s">
        <v>32</v>
      </c>
      <c r="W1670" t="s">
        <v>6512</v>
      </c>
      <c r="X1670" t="s">
        <v>17682</v>
      </c>
      <c r="Y1670" t="s">
        <v>9083</v>
      </c>
    </row>
    <row r="1671" spans="1:25" x14ac:dyDescent="0.25">
      <c r="A1671" t="s">
        <v>2742</v>
      </c>
      <c r="B1671" t="s">
        <v>2743</v>
      </c>
      <c r="C1671" t="s">
        <v>15683</v>
      </c>
      <c r="D1671" t="s">
        <v>78</v>
      </c>
      <c r="E1671" t="s">
        <v>11</v>
      </c>
      <c r="F1671" t="s">
        <v>35</v>
      </c>
      <c r="G1671" t="s">
        <v>3</v>
      </c>
      <c r="H1671" t="s">
        <v>17</v>
      </c>
      <c r="I1671">
        <v>20213</v>
      </c>
      <c r="J1671" t="s">
        <v>15442</v>
      </c>
      <c r="K1671" t="s">
        <v>79</v>
      </c>
      <c r="L1671" t="s">
        <v>80</v>
      </c>
      <c r="M1671" t="s">
        <v>1301</v>
      </c>
      <c r="N1671" t="s">
        <v>470</v>
      </c>
      <c r="O1671" t="s">
        <v>13535</v>
      </c>
      <c r="P1671">
        <v>63145256</v>
      </c>
      <c r="Q1671">
        <v>63145256</v>
      </c>
      <c r="R1671" t="s">
        <v>9277</v>
      </c>
      <c r="S1671">
        <v>88692205</v>
      </c>
      <c r="T1671" t="s">
        <v>14477</v>
      </c>
      <c r="U1671">
        <v>24680376</v>
      </c>
      <c r="V1671" t="s">
        <v>32</v>
      </c>
      <c r="W1671" t="s">
        <v>7014</v>
      </c>
      <c r="X1671" t="s">
        <v>17683</v>
      </c>
      <c r="Y1671" t="s">
        <v>15683</v>
      </c>
    </row>
    <row r="1672" spans="1:25" x14ac:dyDescent="0.25">
      <c r="A1672" t="s">
        <v>2733</v>
      </c>
      <c r="B1672" t="s">
        <v>2734</v>
      </c>
      <c r="C1672" t="s">
        <v>81</v>
      </c>
      <c r="D1672" t="s">
        <v>197</v>
      </c>
      <c r="E1672" t="s">
        <v>7</v>
      </c>
      <c r="F1672" t="s">
        <v>35</v>
      </c>
      <c r="G1672" t="s">
        <v>12</v>
      </c>
      <c r="H1672" t="s">
        <v>8</v>
      </c>
      <c r="I1672">
        <v>21007</v>
      </c>
      <c r="J1672" t="s">
        <v>14347</v>
      </c>
      <c r="K1672" t="s">
        <v>79</v>
      </c>
      <c r="L1672" t="s">
        <v>197</v>
      </c>
      <c r="M1672" t="s">
        <v>10579</v>
      </c>
      <c r="N1672" t="s">
        <v>81</v>
      </c>
      <c r="O1672" t="s">
        <v>13535</v>
      </c>
      <c r="P1672">
        <v>22005035</v>
      </c>
      <c r="Q1672">
        <v>88100250</v>
      </c>
      <c r="R1672" t="s">
        <v>14813</v>
      </c>
      <c r="S1672">
        <v>88100150</v>
      </c>
      <c r="T1672" t="s">
        <v>14022</v>
      </c>
      <c r="U1672">
        <v>24799162</v>
      </c>
      <c r="V1672" t="s">
        <v>32</v>
      </c>
      <c r="W1672" t="s">
        <v>120</v>
      </c>
      <c r="X1672" t="s">
        <v>17684</v>
      </c>
      <c r="Y1672" t="s">
        <v>81</v>
      </c>
    </row>
    <row r="1673" spans="1:25" x14ac:dyDescent="0.25">
      <c r="A1673" t="s">
        <v>2545</v>
      </c>
      <c r="B1673" t="s">
        <v>2547</v>
      </c>
      <c r="C1673" t="s">
        <v>2546</v>
      </c>
      <c r="D1673" t="s">
        <v>78</v>
      </c>
      <c r="E1673" t="s">
        <v>11</v>
      </c>
      <c r="F1673" t="s">
        <v>35</v>
      </c>
      <c r="G1673" t="s">
        <v>3</v>
      </c>
      <c r="H1673" t="s">
        <v>17</v>
      </c>
      <c r="I1673">
        <v>20213</v>
      </c>
      <c r="J1673" t="s">
        <v>15442</v>
      </c>
      <c r="K1673" t="s">
        <v>79</v>
      </c>
      <c r="L1673" t="s">
        <v>80</v>
      </c>
      <c r="M1673" t="s">
        <v>1301</v>
      </c>
      <c r="N1673" t="s">
        <v>2546</v>
      </c>
      <c r="O1673" t="s">
        <v>13535</v>
      </c>
      <c r="P1673">
        <v>24680163</v>
      </c>
      <c r="Q1673">
        <v>24680163</v>
      </c>
      <c r="R1673" t="s">
        <v>12308</v>
      </c>
      <c r="S1673">
        <v>85230937</v>
      </c>
      <c r="T1673" t="s">
        <v>14477</v>
      </c>
      <c r="U1673">
        <v>24680376</v>
      </c>
      <c r="V1673" t="s">
        <v>32</v>
      </c>
      <c r="W1673" t="s">
        <v>1812</v>
      </c>
      <c r="X1673" t="s">
        <v>17685</v>
      </c>
      <c r="Y1673" t="s">
        <v>2546</v>
      </c>
    </row>
    <row r="1674" spans="1:25" x14ac:dyDescent="0.25">
      <c r="A1674" t="s">
        <v>2792</v>
      </c>
      <c r="B1674" t="s">
        <v>2793</v>
      </c>
      <c r="C1674" t="s">
        <v>1317</v>
      </c>
      <c r="D1674" t="s">
        <v>197</v>
      </c>
      <c r="E1674" t="s">
        <v>8</v>
      </c>
      <c r="F1674" t="s">
        <v>35</v>
      </c>
      <c r="G1674" t="s">
        <v>12</v>
      </c>
      <c r="H1674" t="s">
        <v>17</v>
      </c>
      <c r="I1674">
        <v>21013</v>
      </c>
      <c r="J1674" t="s">
        <v>11531</v>
      </c>
      <c r="K1674" t="s">
        <v>79</v>
      </c>
      <c r="L1674" t="s">
        <v>197</v>
      </c>
      <c r="M1674" t="s">
        <v>238</v>
      </c>
      <c r="N1674" t="s">
        <v>1317</v>
      </c>
      <c r="O1674" t="s">
        <v>13535</v>
      </c>
      <c r="P1674">
        <v>84280550</v>
      </c>
      <c r="Q1674" t="s">
        <v>15386</v>
      </c>
      <c r="R1674" t="s">
        <v>13096</v>
      </c>
      <c r="S1674">
        <v>84280550</v>
      </c>
      <c r="T1674" t="s">
        <v>14479</v>
      </c>
      <c r="U1674">
        <v>24699197</v>
      </c>
      <c r="V1674" t="s">
        <v>32</v>
      </c>
      <c r="W1674" t="s">
        <v>1780</v>
      </c>
      <c r="X1674" t="s">
        <v>17686</v>
      </c>
      <c r="Y1674" t="s">
        <v>1317</v>
      </c>
    </row>
    <row r="1675" spans="1:25" x14ac:dyDescent="0.25">
      <c r="A1675" t="s">
        <v>2831</v>
      </c>
      <c r="B1675" t="s">
        <v>2833</v>
      </c>
      <c r="C1675" t="s">
        <v>2832</v>
      </c>
      <c r="D1675" t="s">
        <v>197</v>
      </c>
      <c r="E1675" t="s">
        <v>10</v>
      </c>
      <c r="F1675" t="s">
        <v>35</v>
      </c>
      <c r="G1675" t="s">
        <v>12</v>
      </c>
      <c r="H1675" t="s">
        <v>17</v>
      </c>
      <c r="I1675">
        <v>21013</v>
      </c>
      <c r="J1675" t="s">
        <v>11531</v>
      </c>
      <c r="K1675" t="s">
        <v>79</v>
      </c>
      <c r="L1675" t="s">
        <v>197</v>
      </c>
      <c r="M1675" t="s">
        <v>238</v>
      </c>
      <c r="N1675" t="s">
        <v>2832</v>
      </c>
      <c r="O1675" t="s">
        <v>13535</v>
      </c>
      <c r="P1675">
        <v>24778344</v>
      </c>
      <c r="Q1675">
        <v>24778334</v>
      </c>
      <c r="R1675" t="s">
        <v>8059</v>
      </c>
      <c r="S1675">
        <v>71747583</v>
      </c>
      <c r="T1675" t="s">
        <v>14480</v>
      </c>
      <c r="U1675">
        <v>24777082</v>
      </c>
      <c r="V1675" t="s">
        <v>32</v>
      </c>
      <c r="W1675" t="s">
        <v>2830</v>
      </c>
      <c r="X1675" t="s">
        <v>17687</v>
      </c>
      <c r="Y1675" t="s">
        <v>2832</v>
      </c>
    </row>
    <row r="1676" spans="1:25" x14ac:dyDescent="0.25">
      <c r="A1676" t="s">
        <v>2936</v>
      </c>
      <c r="B1676" t="s">
        <v>2939</v>
      </c>
      <c r="C1676" t="s">
        <v>2937</v>
      </c>
      <c r="D1676" t="s">
        <v>197</v>
      </c>
      <c r="E1676" t="s">
        <v>12</v>
      </c>
      <c r="F1676" t="s">
        <v>35</v>
      </c>
      <c r="G1676" t="s">
        <v>198</v>
      </c>
      <c r="H1676" t="s">
        <v>4</v>
      </c>
      <c r="I1676">
        <v>21403</v>
      </c>
      <c r="J1676" t="s">
        <v>11554</v>
      </c>
      <c r="K1676" t="s">
        <v>79</v>
      </c>
      <c r="L1676" t="s">
        <v>199</v>
      </c>
      <c r="M1676" t="s">
        <v>12987</v>
      </c>
      <c r="N1676" t="s">
        <v>2937</v>
      </c>
      <c r="O1676" t="s">
        <v>13535</v>
      </c>
      <c r="P1676">
        <v>41051050</v>
      </c>
      <c r="Q1676">
        <v>41051050</v>
      </c>
      <c r="R1676" t="s">
        <v>2938</v>
      </c>
      <c r="S1676">
        <v>88137899</v>
      </c>
      <c r="T1676" t="s">
        <v>9210</v>
      </c>
      <c r="U1676">
        <v>61610021</v>
      </c>
      <c r="V1676" t="s">
        <v>32</v>
      </c>
      <c r="W1676" t="s">
        <v>2935</v>
      </c>
      <c r="X1676" t="s">
        <v>17688</v>
      </c>
      <c r="Y1676" t="s">
        <v>2937</v>
      </c>
    </row>
    <row r="1677" spans="1:25" x14ac:dyDescent="0.25">
      <c r="A1677" t="s">
        <v>2930</v>
      </c>
      <c r="B1677" t="s">
        <v>2931</v>
      </c>
      <c r="C1677" t="s">
        <v>67</v>
      </c>
      <c r="D1677" t="s">
        <v>197</v>
      </c>
      <c r="E1677" t="s">
        <v>12</v>
      </c>
      <c r="F1677" t="s">
        <v>35</v>
      </c>
      <c r="G1677" t="s">
        <v>198</v>
      </c>
      <c r="H1677" t="s">
        <v>4</v>
      </c>
      <c r="I1677">
        <v>21403</v>
      </c>
      <c r="J1677" t="s">
        <v>11554</v>
      </c>
      <c r="K1677" t="s">
        <v>79</v>
      </c>
      <c r="L1677" t="s">
        <v>199</v>
      </c>
      <c r="M1677" t="s">
        <v>12987</v>
      </c>
      <c r="N1677" t="s">
        <v>67</v>
      </c>
      <c r="O1677" t="s">
        <v>13535</v>
      </c>
      <c r="P1677">
        <v>41051028</v>
      </c>
      <c r="Q1677">
        <v>41051028</v>
      </c>
      <c r="R1677" t="s">
        <v>15684</v>
      </c>
      <c r="S1677">
        <v>50036384</v>
      </c>
      <c r="T1677" t="s">
        <v>9210</v>
      </c>
      <c r="U1677">
        <v>89649288</v>
      </c>
      <c r="V1677" t="s">
        <v>32</v>
      </c>
      <c r="W1677" t="s">
        <v>2929</v>
      </c>
      <c r="X1677" t="s">
        <v>17689</v>
      </c>
      <c r="Y1677" t="s">
        <v>67</v>
      </c>
    </row>
    <row r="1678" spans="1:25" x14ac:dyDescent="0.25">
      <c r="A1678" t="s">
        <v>6076</v>
      </c>
      <c r="B1678" t="s">
        <v>4311</v>
      </c>
      <c r="C1678" t="s">
        <v>7016</v>
      </c>
      <c r="D1678" t="s">
        <v>197</v>
      </c>
      <c r="E1678" t="s">
        <v>15</v>
      </c>
      <c r="F1678" t="s">
        <v>35</v>
      </c>
      <c r="G1678" t="s">
        <v>12</v>
      </c>
      <c r="H1678" t="s">
        <v>12</v>
      </c>
      <c r="I1678">
        <v>21010</v>
      </c>
      <c r="J1678" t="s">
        <v>11528</v>
      </c>
      <c r="K1678" t="s">
        <v>79</v>
      </c>
      <c r="L1678" t="s">
        <v>197</v>
      </c>
      <c r="M1678" t="s">
        <v>3019</v>
      </c>
      <c r="N1678" t="s">
        <v>10897</v>
      </c>
      <c r="O1678" t="s">
        <v>13535</v>
      </c>
      <c r="P1678">
        <v>24780180</v>
      </c>
      <c r="Q1678">
        <v>24780180</v>
      </c>
      <c r="R1678" t="s">
        <v>9912</v>
      </c>
      <c r="S1678">
        <v>86802148</v>
      </c>
      <c r="T1678" t="s">
        <v>14662</v>
      </c>
      <c r="U1678">
        <v>24780158</v>
      </c>
      <c r="V1678" t="s">
        <v>32</v>
      </c>
      <c r="W1678" t="s">
        <v>7015</v>
      </c>
      <c r="X1678" t="s">
        <v>17690</v>
      </c>
      <c r="Y1678" t="s">
        <v>7016</v>
      </c>
    </row>
    <row r="1679" spans="1:25" x14ac:dyDescent="0.25">
      <c r="A1679" t="s">
        <v>2981</v>
      </c>
      <c r="B1679" t="s">
        <v>2983</v>
      </c>
      <c r="C1679" t="s">
        <v>2982</v>
      </c>
      <c r="D1679" t="s">
        <v>9030</v>
      </c>
      <c r="E1679" t="s">
        <v>6</v>
      </c>
      <c r="F1679" t="s">
        <v>35</v>
      </c>
      <c r="G1679" t="s">
        <v>179</v>
      </c>
      <c r="H1679" t="s">
        <v>2</v>
      </c>
      <c r="I1679">
        <v>21501</v>
      </c>
      <c r="J1679" t="s">
        <v>11557</v>
      </c>
      <c r="K1679" t="s">
        <v>79</v>
      </c>
      <c r="L1679" t="s">
        <v>180</v>
      </c>
      <c r="M1679" t="s">
        <v>143</v>
      </c>
      <c r="N1679" t="s">
        <v>2982</v>
      </c>
      <c r="O1679" t="s">
        <v>13535</v>
      </c>
      <c r="P1679">
        <v>41051088</v>
      </c>
      <c r="Q1679">
        <v>86976788</v>
      </c>
      <c r="R1679" t="s">
        <v>11190</v>
      </c>
      <c r="S1679">
        <v>86976788</v>
      </c>
      <c r="T1679" t="s">
        <v>14481</v>
      </c>
      <c r="U1679">
        <v>24640011</v>
      </c>
      <c r="V1679" t="s">
        <v>32</v>
      </c>
      <c r="W1679" t="s">
        <v>2980</v>
      </c>
      <c r="X1679" t="s">
        <v>17691</v>
      </c>
      <c r="Y1679" t="s">
        <v>2982</v>
      </c>
    </row>
    <row r="1680" spans="1:25" x14ac:dyDescent="0.25">
      <c r="A1680" t="s">
        <v>2976</v>
      </c>
      <c r="B1680" t="s">
        <v>2978</v>
      </c>
      <c r="C1680" t="s">
        <v>14814</v>
      </c>
      <c r="D1680" t="s">
        <v>9030</v>
      </c>
      <c r="E1680" t="s">
        <v>7</v>
      </c>
      <c r="F1680" t="s">
        <v>35</v>
      </c>
      <c r="G1680" t="s">
        <v>179</v>
      </c>
      <c r="H1680" t="s">
        <v>5</v>
      </c>
      <c r="I1680">
        <v>21504</v>
      </c>
      <c r="J1680" t="s">
        <v>11560</v>
      </c>
      <c r="K1680" t="s">
        <v>79</v>
      </c>
      <c r="L1680" t="s">
        <v>180</v>
      </c>
      <c r="M1680" t="s">
        <v>13002</v>
      </c>
      <c r="N1680" t="s">
        <v>2977</v>
      </c>
      <c r="O1680" t="s">
        <v>13535</v>
      </c>
      <c r="P1680">
        <v>24610908</v>
      </c>
      <c r="Q1680">
        <v>24610908</v>
      </c>
      <c r="R1680" t="s">
        <v>7446</v>
      </c>
      <c r="S1680">
        <v>89373749</v>
      </c>
      <c r="T1680" t="s">
        <v>15548</v>
      </c>
      <c r="U1680">
        <v>24021628</v>
      </c>
      <c r="V1680" t="s">
        <v>32</v>
      </c>
      <c r="W1680" t="s">
        <v>2975</v>
      </c>
      <c r="X1680" t="s">
        <v>17692</v>
      </c>
      <c r="Y1680" t="s">
        <v>14814</v>
      </c>
    </row>
    <row r="1681" spans="1:25" x14ac:dyDescent="0.25">
      <c r="A1681" t="s">
        <v>3027</v>
      </c>
      <c r="B1681" t="s">
        <v>3029</v>
      </c>
      <c r="C1681" t="s">
        <v>3028</v>
      </c>
      <c r="D1681" t="s">
        <v>9030</v>
      </c>
      <c r="E1681" t="s">
        <v>6</v>
      </c>
      <c r="F1681" t="s">
        <v>35</v>
      </c>
      <c r="G1681" t="s">
        <v>179</v>
      </c>
      <c r="H1681" t="s">
        <v>2</v>
      </c>
      <c r="I1681">
        <v>21501</v>
      </c>
      <c r="J1681" t="s">
        <v>11557</v>
      </c>
      <c r="K1681" t="s">
        <v>79</v>
      </c>
      <c r="L1681" t="s">
        <v>180</v>
      </c>
      <c r="M1681" t="s">
        <v>143</v>
      </c>
      <c r="N1681" t="s">
        <v>10898</v>
      </c>
      <c r="O1681" t="s">
        <v>13535</v>
      </c>
      <c r="P1681">
        <v>41051111</v>
      </c>
      <c r="Q1681" t="s">
        <v>15386</v>
      </c>
      <c r="R1681" t="s">
        <v>12306</v>
      </c>
      <c r="S1681">
        <v>87830429</v>
      </c>
      <c r="T1681" t="s">
        <v>14481</v>
      </c>
      <c r="U1681">
        <v>24640011</v>
      </c>
      <c r="V1681" t="s">
        <v>32</v>
      </c>
      <c r="W1681" t="s">
        <v>2281</v>
      </c>
      <c r="X1681" t="s">
        <v>17693</v>
      </c>
      <c r="Y1681" t="s">
        <v>3028</v>
      </c>
    </row>
    <row r="1682" spans="1:25" x14ac:dyDescent="0.25">
      <c r="A1682" t="s">
        <v>3033</v>
      </c>
      <c r="B1682" t="s">
        <v>3035</v>
      </c>
      <c r="C1682" t="s">
        <v>3034</v>
      </c>
      <c r="D1682" t="s">
        <v>9030</v>
      </c>
      <c r="E1682" t="s">
        <v>6</v>
      </c>
      <c r="F1682" t="s">
        <v>35</v>
      </c>
      <c r="G1682" t="s">
        <v>179</v>
      </c>
      <c r="H1682" t="s">
        <v>2</v>
      </c>
      <c r="I1682">
        <v>21501</v>
      </c>
      <c r="J1682" t="s">
        <v>11557</v>
      </c>
      <c r="K1682" t="s">
        <v>79</v>
      </c>
      <c r="L1682" t="s">
        <v>180</v>
      </c>
      <c r="M1682" t="s">
        <v>143</v>
      </c>
      <c r="N1682" t="s">
        <v>10899</v>
      </c>
      <c r="O1682" t="s">
        <v>13535</v>
      </c>
      <c r="P1682">
        <v>41051118</v>
      </c>
      <c r="Q1682" t="s">
        <v>15386</v>
      </c>
      <c r="R1682" t="s">
        <v>13237</v>
      </c>
      <c r="S1682">
        <v>88245412</v>
      </c>
      <c r="T1682" t="s">
        <v>14481</v>
      </c>
      <c r="U1682">
        <v>24640011</v>
      </c>
      <c r="V1682" t="s">
        <v>32</v>
      </c>
      <c r="W1682" t="s">
        <v>2336</v>
      </c>
      <c r="X1682" t="s">
        <v>17694</v>
      </c>
      <c r="Y1682" t="s">
        <v>3034</v>
      </c>
    </row>
    <row r="1683" spans="1:25" x14ac:dyDescent="0.25">
      <c r="A1683" t="s">
        <v>5780</v>
      </c>
      <c r="B1683" t="s">
        <v>3851</v>
      </c>
      <c r="C1683" t="s">
        <v>5781</v>
      </c>
      <c r="D1683" t="s">
        <v>9030</v>
      </c>
      <c r="E1683" t="s">
        <v>7</v>
      </c>
      <c r="F1683" t="s">
        <v>35</v>
      </c>
      <c r="G1683" t="s">
        <v>179</v>
      </c>
      <c r="H1683" t="s">
        <v>5</v>
      </c>
      <c r="I1683">
        <v>21504</v>
      </c>
      <c r="J1683" t="s">
        <v>11560</v>
      </c>
      <c r="K1683" t="s">
        <v>79</v>
      </c>
      <c r="L1683" t="s">
        <v>180</v>
      </c>
      <c r="M1683" t="s">
        <v>13002</v>
      </c>
      <c r="N1683" t="s">
        <v>5781</v>
      </c>
      <c r="O1683" t="s">
        <v>13535</v>
      </c>
      <c r="P1683">
        <v>41051105</v>
      </c>
      <c r="Q1683" t="s">
        <v>15386</v>
      </c>
      <c r="R1683" t="s">
        <v>13097</v>
      </c>
      <c r="S1683">
        <v>41051105</v>
      </c>
      <c r="T1683" t="s">
        <v>15548</v>
      </c>
      <c r="U1683">
        <v>24021628</v>
      </c>
      <c r="V1683" t="s">
        <v>32</v>
      </c>
      <c r="W1683" t="s">
        <v>7017</v>
      </c>
      <c r="X1683" t="s">
        <v>17695</v>
      </c>
      <c r="Y1683" t="s">
        <v>5781</v>
      </c>
    </row>
    <row r="1684" spans="1:25" x14ac:dyDescent="0.25">
      <c r="A1684" t="s">
        <v>2435</v>
      </c>
      <c r="B1684" t="s">
        <v>2436</v>
      </c>
      <c r="C1684" t="s">
        <v>1490</v>
      </c>
      <c r="D1684" t="s">
        <v>197</v>
      </c>
      <c r="E1684" t="s">
        <v>2</v>
      </c>
      <c r="F1684" t="s">
        <v>35</v>
      </c>
      <c r="G1684" t="s">
        <v>12</v>
      </c>
      <c r="H1684" t="s">
        <v>6</v>
      </c>
      <c r="I1684">
        <v>21005</v>
      </c>
      <c r="J1684" t="s">
        <v>11523</v>
      </c>
      <c r="K1684" t="s">
        <v>79</v>
      </c>
      <c r="L1684" t="s">
        <v>197</v>
      </c>
      <c r="M1684" t="s">
        <v>2433</v>
      </c>
      <c r="N1684" t="s">
        <v>1490</v>
      </c>
      <c r="O1684" t="s">
        <v>13535</v>
      </c>
      <c r="P1684">
        <v>24722172</v>
      </c>
      <c r="Q1684">
        <v>24722172</v>
      </c>
      <c r="R1684" t="s">
        <v>9909</v>
      </c>
      <c r="S1684">
        <v>88212214</v>
      </c>
      <c r="T1684" t="s">
        <v>15436</v>
      </c>
      <c r="U1684">
        <v>24722182</v>
      </c>
      <c r="V1684" t="s">
        <v>32</v>
      </c>
      <c r="W1684" t="s">
        <v>996</v>
      </c>
      <c r="X1684" t="s">
        <v>17696</v>
      </c>
      <c r="Y1684" t="s">
        <v>1490</v>
      </c>
    </row>
    <row r="1685" spans="1:25" x14ac:dyDescent="0.25">
      <c r="A1685" t="s">
        <v>2663</v>
      </c>
      <c r="B1685" t="s">
        <v>2664</v>
      </c>
      <c r="C1685" t="s">
        <v>287</v>
      </c>
      <c r="D1685" t="s">
        <v>182</v>
      </c>
      <c r="E1685" t="s">
        <v>2</v>
      </c>
      <c r="F1685" t="s">
        <v>183</v>
      </c>
      <c r="G1685" t="s">
        <v>12</v>
      </c>
      <c r="H1685" t="s">
        <v>3</v>
      </c>
      <c r="I1685">
        <v>41002</v>
      </c>
      <c r="J1685" t="s">
        <v>12745</v>
      </c>
      <c r="K1685" t="s">
        <v>184</v>
      </c>
      <c r="L1685" t="s">
        <v>182</v>
      </c>
      <c r="M1685" t="s">
        <v>1775</v>
      </c>
      <c r="N1685" t="s">
        <v>10900</v>
      </c>
      <c r="O1685" t="s">
        <v>13535</v>
      </c>
      <c r="P1685">
        <v>88519342</v>
      </c>
      <c r="Q1685" t="s">
        <v>15386</v>
      </c>
      <c r="R1685" t="s">
        <v>15685</v>
      </c>
      <c r="S1685">
        <v>88519342</v>
      </c>
      <c r="T1685" t="s">
        <v>14471</v>
      </c>
      <c r="U1685">
        <v>27611126</v>
      </c>
      <c r="V1685" t="s">
        <v>32</v>
      </c>
      <c r="W1685" t="s">
        <v>2266</v>
      </c>
      <c r="X1685" t="s">
        <v>17697</v>
      </c>
      <c r="Y1685" t="s">
        <v>287</v>
      </c>
    </row>
    <row r="1686" spans="1:25" x14ac:dyDescent="0.25">
      <c r="A1686" t="s">
        <v>2665</v>
      </c>
      <c r="B1686" t="s">
        <v>2666</v>
      </c>
      <c r="C1686" t="s">
        <v>272</v>
      </c>
      <c r="D1686" t="s">
        <v>197</v>
      </c>
      <c r="E1686" t="s">
        <v>2</v>
      </c>
      <c r="F1686" t="s">
        <v>35</v>
      </c>
      <c r="G1686" t="s">
        <v>820</v>
      </c>
      <c r="H1686" t="s">
        <v>4</v>
      </c>
      <c r="I1686">
        <v>21603</v>
      </c>
      <c r="J1686" t="s">
        <v>12796</v>
      </c>
      <c r="K1686" t="s">
        <v>79</v>
      </c>
      <c r="L1686" t="s">
        <v>2445</v>
      </c>
      <c r="M1686" t="s">
        <v>2668</v>
      </c>
      <c r="N1686" t="s">
        <v>143</v>
      </c>
      <c r="O1686" t="s">
        <v>13535</v>
      </c>
      <c r="P1686">
        <v>24031003</v>
      </c>
      <c r="Q1686">
        <v>24031003</v>
      </c>
      <c r="R1686" t="s">
        <v>11801</v>
      </c>
      <c r="S1686">
        <v>87240003</v>
      </c>
      <c r="T1686" t="s">
        <v>15436</v>
      </c>
      <c r="U1686">
        <v>24722182</v>
      </c>
      <c r="V1686" t="s">
        <v>32</v>
      </c>
      <c r="W1686" t="s">
        <v>2240</v>
      </c>
      <c r="X1686" t="s">
        <v>17698</v>
      </c>
      <c r="Y1686" t="s">
        <v>272</v>
      </c>
    </row>
    <row r="1687" spans="1:25" x14ac:dyDescent="0.25">
      <c r="A1687" t="s">
        <v>2476</v>
      </c>
      <c r="B1687" t="s">
        <v>2478</v>
      </c>
      <c r="C1687" t="s">
        <v>2477</v>
      </c>
      <c r="D1687" t="s">
        <v>197</v>
      </c>
      <c r="E1687" t="s">
        <v>3</v>
      </c>
      <c r="F1687" t="s">
        <v>35</v>
      </c>
      <c r="G1687" t="s">
        <v>12</v>
      </c>
      <c r="H1687" t="s">
        <v>3</v>
      </c>
      <c r="I1687">
        <v>21002</v>
      </c>
      <c r="J1687" t="s">
        <v>11468</v>
      </c>
      <c r="K1687" t="s">
        <v>79</v>
      </c>
      <c r="L1687" t="s">
        <v>197</v>
      </c>
      <c r="M1687" t="s">
        <v>10533</v>
      </c>
      <c r="N1687" t="s">
        <v>2477</v>
      </c>
      <c r="O1687" t="s">
        <v>13535</v>
      </c>
      <c r="P1687">
        <v>24755800</v>
      </c>
      <c r="Q1687" t="s">
        <v>15386</v>
      </c>
      <c r="R1687" t="s">
        <v>7749</v>
      </c>
      <c r="S1687">
        <v>86545959</v>
      </c>
      <c r="T1687" t="s">
        <v>15438</v>
      </c>
      <c r="U1687">
        <v>24755008</v>
      </c>
      <c r="V1687" t="s">
        <v>32</v>
      </c>
      <c r="W1687" t="s">
        <v>2475</v>
      </c>
      <c r="X1687" t="s">
        <v>17699</v>
      </c>
      <c r="Y1687" t="s">
        <v>2477</v>
      </c>
    </row>
    <row r="1688" spans="1:25" x14ac:dyDescent="0.25">
      <c r="A1688" t="s">
        <v>5784</v>
      </c>
      <c r="B1688" t="s">
        <v>4326</v>
      </c>
      <c r="C1688" t="s">
        <v>5785</v>
      </c>
      <c r="D1688" t="s">
        <v>197</v>
      </c>
      <c r="E1688" t="s">
        <v>3</v>
      </c>
      <c r="F1688" t="s">
        <v>35</v>
      </c>
      <c r="G1688" t="s">
        <v>12</v>
      </c>
      <c r="H1688" t="s">
        <v>10</v>
      </c>
      <c r="I1688">
        <v>21008</v>
      </c>
      <c r="J1688" t="s">
        <v>11526</v>
      </c>
      <c r="K1688" t="s">
        <v>79</v>
      </c>
      <c r="L1688" t="s">
        <v>197</v>
      </c>
      <c r="M1688" t="s">
        <v>2503</v>
      </c>
      <c r="N1688" t="s">
        <v>5785</v>
      </c>
      <c r="O1688" t="s">
        <v>13535</v>
      </c>
      <c r="P1688">
        <v>22005065</v>
      </c>
      <c r="Q1688" t="s">
        <v>15386</v>
      </c>
      <c r="R1688" t="s">
        <v>13796</v>
      </c>
      <c r="S1688">
        <v>87219008</v>
      </c>
      <c r="T1688" t="s">
        <v>15438</v>
      </c>
      <c r="U1688">
        <v>24755008</v>
      </c>
      <c r="V1688" t="s">
        <v>32</v>
      </c>
      <c r="W1688" t="s">
        <v>7018</v>
      </c>
      <c r="X1688" t="s">
        <v>17700</v>
      </c>
      <c r="Y1688" t="s">
        <v>5785</v>
      </c>
    </row>
    <row r="1689" spans="1:25" x14ac:dyDescent="0.25">
      <c r="A1689" t="s">
        <v>2506</v>
      </c>
      <c r="B1689" t="s">
        <v>2507</v>
      </c>
      <c r="C1689" t="s">
        <v>1923</v>
      </c>
      <c r="D1689" t="s">
        <v>197</v>
      </c>
      <c r="E1689" t="s">
        <v>3</v>
      </c>
      <c r="F1689" t="s">
        <v>35</v>
      </c>
      <c r="G1689" t="s">
        <v>12</v>
      </c>
      <c r="H1689" t="s">
        <v>3</v>
      </c>
      <c r="I1689">
        <v>21002</v>
      </c>
      <c r="J1689" t="s">
        <v>11468</v>
      </c>
      <c r="K1689" t="s">
        <v>79</v>
      </c>
      <c r="L1689" t="s">
        <v>197</v>
      </c>
      <c r="M1689" t="s">
        <v>10533</v>
      </c>
      <c r="N1689" t="s">
        <v>1923</v>
      </c>
      <c r="O1689" t="s">
        <v>13535</v>
      </c>
      <c r="P1689">
        <v>88435319</v>
      </c>
      <c r="Q1689" t="s">
        <v>15386</v>
      </c>
      <c r="R1689" t="s">
        <v>13933</v>
      </c>
      <c r="S1689">
        <v>87064867</v>
      </c>
      <c r="T1689" t="s">
        <v>15438</v>
      </c>
      <c r="U1689">
        <v>24755008</v>
      </c>
      <c r="V1689" t="s">
        <v>32</v>
      </c>
      <c r="W1689" t="s">
        <v>2505</v>
      </c>
      <c r="X1689" t="s">
        <v>17701</v>
      </c>
      <c r="Y1689" t="s">
        <v>1923</v>
      </c>
    </row>
    <row r="1690" spans="1:25" x14ac:dyDescent="0.25">
      <c r="A1690" t="s">
        <v>2592</v>
      </c>
      <c r="B1690" t="s">
        <v>2594</v>
      </c>
      <c r="C1690" t="s">
        <v>2593</v>
      </c>
      <c r="D1690" t="s">
        <v>197</v>
      </c>
      <c r="E1690" t="s">
        <v>5</v>
      </c>
      <c r="F1690" t="s">
        <v>35</v>
      </c>
      <c r="G1690" t="s">
        <v>12</v>
      </c>
      <c r="H1690" t="s">
        <v>5</v>
      </c>
      <c r="I1690">
        <v>21004</v>
      </c>
      <c r="J1690" t="s">
        <v>15440</v>
      </c>
      <c r="K1690" t="s">
        <v>79</v>
      </c>
      <c r="L1690" t="s">
        <v>197</v>
      </c>
      <c r="M1690" t="s">
        <v>2587</v>
      </c>
      <c r="N1690" t="s">
        <v>10901</v>
      </c>
      <c r="O1690" t="s">
        <v>13535</v>
      </c>
      <c r="P1690">
        <v>24743700</v>
      </c>
      <c r="Q1690" t="s">
        <v>15386</v>
      </c>
      <c r="R1690" t="s">
        <v>11798</v>
      </c>
      <c r="S1690">
        <v>60565097</v>
      </c>
      <c r="T1690" t="s">
        <v>14475</v>
      </c>
      <c r="U1690">
        <v>24744058</v>
      </c>
      <c r="V1690" t="s">
        <v>32</v>
      </c>
      <c r="W1690" t="s">
        <v>1014</v>
      </c>
      <c r="X1690" t="s">
        <v>17702</v>
      </c>
      <c r="Y1690" t="s">
        <v>2593</v>
      </c>
    </row>
    <row r="1691" spans="1:25" x14ac:dyDescent="0.25">
      <c r="A1691" t="s">
        <v>2635</v>
      </c>
      <c r="B1691" t="s">
        <v>2636</v>
      </c>
      <c r="C1691" t="s">
        <v>2368</v>
      </c>
      <c r="D1691" t="s">
        <v>197</v>
      </c>
      <c r="E1691" t="s">
        <v>5</v>
      </c>
      <c r="F1691" t="s">
        <v>35</v>
      </c>
      <c r="G1691" t="s">
        <v>12</v>
      </c>
      <c r="H1691" t="s">
        <v>5</v>
      </c>
      <c r="I1691">
        <v>21004</v>
      </c>
      <c r="J1691" t="s">
        <v>15440</v>
      </c>
      <c r="K1691" t="s">
        <v>79</v>
      </c>
      <c r="L1691" t="s">
        <v>197</v>
      </c>
      <c r="M1691" t="s">
        <v>2587</v>
      </c>
      <c r="N1691" t="s">
        <v>2368</v>
      </c>
      <c r="O1691" t="s">
        <v>13535</v>
      </c>
      <c r="P1691" t="s">
        <v>15386</v>
      </c>
      <c r="Q1691" t="s">
        <v>15386</v>
      </c>
      <c r="R1691" t="s">
        <v>13098</v>
      </c>
      <c r="S1691">
        <v>88909245</v>
      </c>
      <c r="T1691" t="s">
        <v>14475</v>
      </c>
      <c r="U1691">
        <v>83353952</v>
      </c>
      <c r="V1691" t="s">
        <v>32</v>
      </c>
      <c r="W1691" t="s">
        <v>2634</v>
      </c>
      <c r="X1691" t="s">
        <v>17703</v>
      </c>
      <c r="Y1691" t="s">
        <v>2368</v>
      </c>
    </row>
    <row r="1692" spans="1:25" x14ac:dyDescent="0.25">
      <c r="A1692" t="s">
        <v>2585</v>
      </c>
      <c r="B1692" t="s">
        <v>2588</v>
      </c>
      <c r="C1692" t="s">
        <v>2586</v>
      </c>
      <c r="D1692" t="s">
        <v>197</v>
      </c>
      <c r="E1692" t="s">
        <v>5</v>
      </c>
      <c r="F1692" t="s">
        <v>35</v>
      </c>
      <c r="G1692" t="s">
        <v>12</v>
      </c>
      <c r="H1692" t="s">
        <v>5</v>
      </c>
      <c r="I1692">
        <v>21004</v>
      </c>
      <c r="J1692" t="s">
        <v>15440</v>
      </c>
      <c r="K1692" t="s">
        <v>79</v>
      </c>
      <c r="L1692" t="s">
        <v>197</v>
      </c>
      <c r="M1692" t="s">
        <v>2587</v>
      </c>
      <c r="N1692" t="s">
        <v>2586</v>
      </c>
      <c r="O1692" t="s">
        <v>13535</v>
      </c>
      <c r="P1692">
        <v>24742000</v>
      </c>
      <c r="Q1692">
        <v>24742000</v>
      </c>
      <c r="R1692" t="s">
        <v>9925</v>
      </c>
      <c r="S1692">
        <v>24742000</v>
      </c>
      <c r="T1692" t="s">
        <v>14475</v>
      </c>
      <c r="U1692">
        <v>24744058</v>
      </c>
      <c r="V1692" t="s">
        <v>32</v>
      </c>
      <c r="W1692" t="s">
        <v>2584</v>
      </c>
      <c r="X1692" t="s">
        <v>17704</v>
      </c>
      <c r="Y1692" t="s">
        <v>2586</v>
      </c>
    </row>
    <row r="1693" spans="1:25" x14ac:dyDescent="0.25">
      <c r="A1693" t="s">
        <v>3088</v>
      </c>
      <c r="B1693" t="s">
        <v>3090</v>
      </c>
      <c r="C1693" t="s">
        <v>3089</v>
      </c>
      <c r="D1693" t="s">
        <v>500</v>
      </c>
      <c r="E1693" t="s">
        <v>3</v>
      </c>
      <c r="F1693" t="s">
        <v>64</v>
      </c>
      <c r="G1693" t="s">
        <v>10</v>
      </c>
      <c r="H1693" t="s">
        <v>3</v>
      </c>
      <c r="I1693">
        <v>30802</v>
      </c>
      <c r="J1693" t="s">
        <v>11460</v>
      </c>
      <c r="K1693" t="s">
        <v>214</v>
      </c>
      <c r="L1693" t="s">
        <v>12906</v>
      </c>
      <c r="M1693" t="s">
        <v>239</v>
      </c>
      <c r="N1693" t="s">
        <v>3089</v>
      </c>
      <c r="O1693" t="s">
        <v>13535</v>
      </c>
      <c r="P1693">
        <v>25712289</v>
      </c>
      <c r="Q1693" t="s">
        <v>15386</v>
      </c>
      <c r="R1693" t="s">
        <v>8061</v>
      </c>
      <c r="S1693">
        <v>89201481</v>
      </c>
      <c r="T1693" t="s">
        <v>13751</v>
      </c>
      <c r="U1693">
        <v>25412000</v>
      </c>
      <c r="V1693" t="s">
        <v>32</v>
      </c>
      <c r="W1693" t="s">
        <v>6526</v>
      </c>
      <c r="X1693" t="s">
        <v>17705</v>
      </c>
      <c r="Y1693" t="s">
        <v>3089</v>
      </c>
    </row>
    <row r="1694" spans="1:25" x14ac:dyDescent="0.25">
      <c r="A1694" t="s">
        <v>3130</v>
      </c>
      <c r="B1694" t="s">
        <v>2064</v>
      </c>
      <c r="C1694" t="s">
        <v>221</v>
      </c>
      <c r="D1694" t="s">
        <v>500</v>
      </c>
      <c r="E1694" t="s">
        <v>4</v>
      </c>
      <c r="F1694" t="s">
        <v>32</v>
      </c>
      <c r="G1694" t="s">
        <v>3082</v>
      </c>
      <c r="H1694" t="s">
        <v>7</v>
      </c>
      <c r="I1694">
        <v>12006</v>
      </c>
      <c r="J1694" t="s">
        <v>14340</v>
      </c>
      <c r="K1694" t="s">
        <v>33</v>
      </c>
      <c r="L1694" t="s">
        <v>10787</v>
      </c>
      <c r="M1694" t="s">
        <v>221</v>
      </c>
      <c r="N1694" t="s">
        <v>221</v>
      </c>
      <c r="O1694" t="s">
        <v>13535</v>
      </c>
      <c r="P1694">
        <v>25463570</v>
      </c>
      <c r="Q1694" t="s">
        <v>15386</v>
      </c>
      <c r="R1694" t="s">
        <v>12336</v>
      </c>
      <c r="S1694">
        <v>25463570</v>
      </c>
      <c r="T1694" t="s">
        <v>14483</v>
      </c>
      <c r="U1694">
        <v>25467360</v>
      </c>
      <c r="V1694" t="s">
        <v>32</v>
      </c>
      <c r="W1694" t="s">
        <v>2611</v>
      </c>
      <c r="X1694" t="s">
        <v>17706</v>
      </c>
      <c r="Y1694" t="s">
        <v>221</v>
      </c>
    </row>
    <row r="1695" spans="1:25" x14ac:dyDescent="0.25">
      <c r="A1695" t="s">
        <v>3199</v>
      </c>
      <c r="B1695" t="s">
        <v>2012</v>
      </c>
      <c r="C1695" t="s">
        <v>3200</v>
      </c>
      <c r="D1695" t="s">
        <v>214</v>
      </c>
      <c r="E1695" t="s">
        <v>8</v>
      </c>
      <c r="F1695" t="s">
        <v>64</v>
      </c>
      <c r="G1695" t="s">
        <v>2</v>
      </c>
      <c r="H1695" t="s">
        <v>15</v>
      </c>
      <c r="I1695">
        <v>30111</v>
      </c>
      <c r="J1695" t="s">
        <v>11569</v>
      </c>
      <c r="K1695" t="s">
        <v>214</v>
      </c>
      <c r="L1695" t="s">
        <v>214</v>
      </c>
      <c r="M1695" t="s">
        <v>3162</v>
      </c>
      <c r="N1695" t="s">
        <v>3200</v>
      </c>
      <c r="O1695" t="s">
        <v>13535</v>
      </c>
      <c r="P1695">
        <v>25482441</v>
      </c>
      <c r="Q1695">
        <v>25489152</v>
      </c>
      <c r="R1695" t="s">
        <v>13934</v>
      </c>
      <c r="S1695">
        <v>25489147</v>
      </c>
      <c r="T1695" t="s">
        <v>14488</v>
      </c>
      <c r="U1695">
        <v>25916395</v>
      </c>
      <c r="V1695" t="s">
        <v>32</v>
      </c>
      <c r="W1695" t="s">
        <v>2768</v>
      </c>
      <c r="X1695" t="s">
        <v>17707</v>
      </c>
      <c r="Y1695" t="s">
        <v>3200</v>
      </c>
    </row>
    <row r="1696" spans="1:25" x14ac:dyDescent="0.25">
      <c r="A1696" t="s">
        <v>7655</v>
      </c>
      <c r="B1696" t="s">
        <v>6799</v>
      </c>
      <c r="C1696" t="s">
        <v>7656</v>
      </c>
      <c r="D1696" t="s">
        <v>3000</v>
      </c>
      <c r="E1696" t="s">
        <v>10</v>
      </c>
      <c r="F1696" t="s">
        <v>183</v>
      </c>
      <c r="G1696" t="s">
        <v>12</v>
      </c>
      <c r="H1696" t="s">
        <v>4</v>
      </c>
      <c r="I1696">
        <v>41003</v>
      </c>
      <c r="J1696" t="s">
        <v>14359</v>
      </c>
      <c r="K1696" t="s">
        <v>184</v>
      </c>
      <c r="L1696" t="s">
        <v>182</v>
      </c>
      <c r="M1696" t="s">
        <v>10576</v>
      </c>
      <c r="N1696" t="s">
        <v>7656</v>
      </c>
      <c r="O1696" t="s">
        <v>13535</v>
      </c>
      <c r="P1696">
        <v>22064527</v>
      </c>
      <c r="Q1696">
        <v>44057984</v>
      </c>
      <c r="R1696" t="s">
        <v>8702</v>
      </c>
      <c r="S1696">
        <v>84123539</v>
      </c>
      <c r="T1696" t="s">
        <v>14588</v>
      </c>
      <c r="U1696">
        <v>83947325</v>
      </c>
      <c r="V1696" t="s">
        <v>32</v>
      </c>
      <c r="W1696" t="s">
        <v>5541</v>
      </c>
      <c r="X1696" t="s">
        <v>17708</v>
      </c>
      <c r="Y1696" t="s">
        <v>7656</v>
      </c>
    </row>
    <row r="1697" spans="1:25" x14ac:dyDescent="0.25">
      <c r="A1697" t="s">
        <v>3436</v>
      </c>
      <c r="B1697" t="s">
        <v>3437</v>
      </c>
      <c r="C1697" t="s">
        <v>143</v>
      </c>
      <c r="D1697" t="s">
        <v>3398</v>
      </c>
      <c r="E1697" t="s">
        <v>3</v>
      </c>
      <c r="F1697" t="s">
        <v>64</v>
      </c>
      <c r="G1697" t="s">
        <v>6</v>
      </c>
      <c r="H1697" t="s">
        <v>2</v>
      </c>
      <c r="I1697">
        <v>30501</v>
      </c>
      <c r="J1697" t="s">
        <v>11417</v>
      </c>
      <c r="K1697" t="s">
        <v>214</v>
      </c>
      <c r="L1697" t="s">
        <v>3398</v>
      </c>
      <c r="M1697" t="s">
        <v>3398</v>
      </c>
      <c r="N1697" t="s">
        <v>143</v>
      </c>
      <c r="O1697" t="s">
        <v>13535</v>
      </c>
      <c r="P1697">
        <v>25560632</v>
      </c>
      <c r="Q1697" t="s">
        <v>15386</v>
      </c>
      <c r="R1697" t="s">
        <v>13755</v>
      </c>
      <c r="S1697">
        <v>85155041</v>
      </c>
      <c r="T1697" t="s">
        <v>15458</v>
      </c>
      <c r="U1697">
        <v>25567876</v>
      </c>
      <c r="V1697" t="s">
        <v>32</v>
      </c>
      <c r="W1697" t="s">
        <v>7019</v>
      </c>
      <c r="X1697" t="s">
        <v>17709</v>
      </c>
      <c r="Y1697" t="s">
        <v>143</v>
      </c>
    </row>
    <row r="1698" spans="1:25" x14ac:dyDescent="0.25">
      <c r="A1698" t="s">
        <v>3516</v>
      </c>
      <c r="B1698" t="s">
        <v>3519</v>
      </c>
      <c r="C1698" t="s">
        <v>3517</v>
      </c>
      <c r="D1698" t="s">
        <v>3398</v>
      </c>
      <c r="E1698" t="s">
        <v>10</v>
      </c>
      <c r="F1698" t="s">
        <v>64</v>
      </c>
      <c r="G1698" t="s">
        <v>6</v>
      </c>
      <c r="H1698" t="s">
        <v>6</v>
      </c>
      <c r="I1698">
        <v>30505</v>
      </c>
      <c r="J1698" t="s">
        <v>11577</v>
      </c>
      <c r="K1698" t="s">
        <v>214</v>
      </c>
      <c r="L1698" t="s">
        <v>3398</v>
      </c>
      <c r="M1698" t="s">
        <v>496</v>
      </c>
      <c r="N1698" t="s">
        <v>3517</v>
      </c>
      <c r="O1698" t="s">
        <v>13535</v>
      </c>
      <c r="P1698">
        <v>25590208</v>
      </c>
      <c r="Q1698" t="s">
        <v>15386</v>
      </c>
      <c r="R1698" t="s">
        <v>10902</v>
      </c>
      <c r="S1698">
        <v>89390601</v>
      </c>
      <c r="T1698" t="s">
        <v>14188</v>
      </c>
      <c r="U1698">
        <v>25567876</v>
      </c>
      <c r="V1698" t="s">
        <v>32</v>
      </c>
      <c r="W1698" t="s">
        <v>394</v>
      </c>
      <c r="X1698" t="s">
        <v>17710</v>
      </c>
      <c r="Y1698" t="s">
        <v>3517</v>
      </c>
    </row>
    <row r="1699" spans="1:25" x14ac:dyDescent="0.25">
      <c r="A1699" t="s">
        <v>3532</v>
      </c>
      <c r="B1699" t="s">
        <v>3534</v>
      </c>
      <c r="C1699" t="s">
        <v>3533</v>
      </c>
      <c r="D1699" t="s">
        <v>3398</v>
      </c>
      <c r="E1699" t="s">
        <v>6</v>
      </c>
      <c r="F1699" t="s">
        <v>64</v>
      </c>
      <c r="G1699" t="s">
        <v>6</v>
      </c>
      <c r="H1699" t="s">
        <v>16</v>
      </c>
      <c r="I1699">
        <v>30512</v>
      </c>
      <c r="J1699" t="s">
        <v>12810</v>
      </c>
      <c r="K1699" t="s">
        <v>214</v>
      </c>
      <c r="L1699" t="s">
        <v>3398</v>
      </c>
      <c r="M1699" t="s">
        <v>14815</v>
      </c>
      <c r="N1699" t="s">
        <v>3533</v>
      </c>
      <c r="O1699" t="s">
        <v>13535</v>
      </c>
      <c r="P1699">
        <v>22000779</v>
      </c>
      <c r="Q1699">
        <v>88640728</v>
      </c>
      <c r="R1699" t="s">
        <v>13935</v>
      </c>
      <c r="S1699">
        <v>22000779</v>
      </c>
      <c r="T1699" t="s">
        <v>14504</v>
      </c>
      <c r="U1699" t="s">
        <v>15462</v>
      </c>
      <c r="V1699" t="s">
        <v>32</v>
      </c>
      <c r="W1699" t="s">
        <v>3531</v>
      </c>
      <c r="X1699" t="s">
        <v>17711</v>
      </c>
      <c r="Y1699" t="s">
        <v>3533</v>
      </c>
    </row>
    <row r="1700" spans="1:25" x14ac:dyDescent="0.25">
      <c r="A1700" t="s">
        <v>3536</v>
      </c>
      <c r="B1700" t="s">
        <v>2462</v>
      </c>
      <c r="C1700" t="s">
        <v>3537</v>
      </c>
      <c r="D1700" t="s">
        <v>3398</v>
      </c>
      <c r="E1700" t="s">
        <v>6</v>
      </c>
      <c r="F1700" t="s">
        <v>64</v>
      </c>
      <c r="G1700" t="s">
        <v>6</v>
      </c>
      <c r="H1700" t="s">
        <v>10</v>
      </c>
      <c r="I1700">
        <v>30508</v>
      </c>
      <c r="J1700" t="s">
        <v>11580</v>
      </c>
      <c r="K1700" t="s">
        <v>214</v>
      </c>
      <c r="L1700" t="s">
        <v>3398</v>
      </c>
      <c r="M1700" t="s">
        <v>3538</v>
      </c>
      <c r="N1700" t="s">
        <v>3537</v>
      </c>
      <c r="O1700" t="s">
        <v>13535</v>
      </c>
      <c r="P1700">
        <v>25548379</v>
      </c>
      <c r="Q1700" t="s">
        <v>15386</v>
      </c>
      <c r="R1700" t="s">
        <v>13936</v>
      </c>
      <c r="S1700">
        <v>86859148</v>
      </c>
      <c r="T1700" t="s">
        <v>14504</v>
      </c>
      <c r="U1700" t="s">
        <v>15462</v>
      </c>
      <c r="V1700" t="s">
        <v>32</v>
      </c>
      <c r="W1700" t="s">
        <v>3535</v>
      </c>
      <c r="X1700" t="s">
        <v>17712</v>
      </c>
      <c r="Y1700" t="s">
        <v>3537</v>
      </c>
    </row>
    <row r="1701" spans="1:25" x14ac:dyDescent="0.25">
      <c r="A1701" t="s">
        <v>4502</v>
      </c>
      <c r="B1701" t="s">
        <v>2450</v>
      </c>
      <c r="C1701" t="s">
        <v>4503</v>
      </c>
      <c r="D1701" t="s">
        <v>1609</v>
      </c>
      <c r="E1701" t="s">
        <v>4</v>
      </c>
      <c r="F1701" t="s">
        <v>208</v>
      </c>
      <c r="G1701" t="s">
        <v>10</v>
      </c>
      <c r="H1701" t="s">
        <v>6</v>
      </c>
      <c r="I1701">
        <v>50805</v>
      </c>
      <c r="J1701" t="s">
        <v>12815</v>
      </c>
      <c r="K1701" t="s">
        <v>209</v>
      </c>
      <c r="L1701" t="s">
        <v>2685</v>
      </c>
      <c r="M1701" t="s">
        <v>10903</v>
      </c>
      <c r="N1701" t="s">
        <v>10903</v>
      </c>
      <c r="O1701" t="s">
        <v>13535</v>
      </c>
      <c r="P1701">
        <v>26953450</v>
      </c>
      <c r="Q1701">
        <v>26953450</v>
      </c>
      <c r="R1701" t="s">
        <v>15686</v>
      </c>
      <c r="S1701">
        <v>61207244</v>
      </c>
      <c r="T1701" t="s">
        <v>14543</v>
      </c>
      <c r="U1701">
        <v>26955509</v>
      </c>
      <c r="V1701" t="s">
        <v>32</v>
      </c>
      <c r="W1701" t="s">
        <v>2778</v>
      </c>
      <c r="X1701" t="s">
        <v>17713</v>
      </c>
      <c r="Y1701" t="s">
        <v>4503</v>
      </c>
    </row>
    <row r="1702" spans="1:25" x14ac:dyDescent="0.25">
      <c r="A1702" t="s">
        <v>4479</v>
      </c>
      <c r="B1702" t="s">
        <v>4355</v>
      </c>
      <c r="C1702" t="s">
        <v>2767</v>
      </c>
      <c r="D1702" t="s">
        <v>1609</v>
      </c>
      <c r="E1702" t="s">
        <v>5</v>
      </c>
      <c r="F1702" t="s">
        <v>208</v>
      </c>
      <c r="G1702" t="s">
        <v>8</v>
      </c>
      <c r="H1702" t="s">
        <v>5</v>
      </c>
      <c r="I1702">
        <v>50704</v>
      </c>
      <c r="J1702" t="s">
        <v>11564</v>
      </c>
      <c r="K1702" t="s">
        <v>209</v>
      </c>
      <c r="L1702" t="s">
        <v>12945</v>
      </c>
      <c r="M1702" t="s">
        <v>1700</v>
      </c>
      <c r="N1702" t="s">
        <v>2767</v>
      </c>
      <c r="O1702" t="s">
        <v>13535</v>
      </c>
      <c r="P1702">
        <v>22006857</v>
      </c>
      <c r="Q1702" t="s">
        <v>15386</v>
      </c>
      <c r="R1702" t="s">
        <v>12386</v>
      </c>
      <c r="S1702">
        <v>22006857</v>
      </c>
      <c r="T1702" t="s">
        <v>14541</v>
      </c>
      <c r="U1702">
        <v>26687010</v>
      </c>
      <c r="V1702" t="s">
        <v>32</v>
      </c>
      <c r="W1702" t="s">
        <v>4478</v>
      </c>
      <c r="X1702" t="s">
        <v>17714</v>
      </c>
      <c r="Y1702" t="s">
        <v>2767</v>
      </c>
    </row>
    <row r="1703" spans="1:25" x14ac:dyDescent="0.25">
      <c r="A1703" t="s">
        <v>6002</v>
      </c>
      <c r="B1703" t="s">
        <v>4359</v>
      </c>
      <c r="C1703" t="s">
        <v>388</v>
      </c>
      <c r="D1703" t="s">
        <v>1609</v>
      </c>
      <c r="E1703" t="s">
        <v>2</v>
      </c>
      <c r="F1703" t="s">
        <v>208</v>
      </c>
      <c r="G1703" t="s">
        <v>7</v>
      </c>
      <c r="H1703" t="s">
        <v>2</v>
      </c>
      <c r="I1703">
        <v>50601</v>
      </c>
      <c r="J1703" t="s">
        <v>11424</v>
      </c>
      <c r="K1703" t="s">
        <v>209</v>
      </c>
      <c r="L1703" t="s">
        <v>1609</v>
      </c>
      <c r="M1703" t="s">
        <v>1609</v>
      </c>
      <c r="N1703" t="s">
        <v>388</v>
      </c>
      <c r="O1703" t="s">
        <v>13535</v>
      </c>
      <c r="P1703">
        <v>26694406</v>
      </c>
      <c r="Q1703">
        <v>26694406</v>
      </c>
      <c r="R1703" t="s">
        <v>9238</v>
      </c>
      <c r="S1703">
        <v>26694406</v>
      </c>
      <c r="T1703" t="s">
        <v>14540</v>
      </c>
      <c r="U1703">
        <v>26692611</v>
      </c>
      <c r="V1703" t="s">
        <v>32</v>
      </c>
      <c r="W1703" t="s">
        <v>7020</v>
      </c>
      <c r="X1703" t="s">
        <v>17715</v>
      </c>
      <c r="Y1703" t="s">
        <v>388</v>
      </c>
    </row>
    <row r="1704" spans="1:25" x14ac:dyDescent="0.25">
      <c r="A1704" t="s">
        <v>859</v>
      </c>
      <c r="B1704" t="s">
        <v>860</v>
      </c>
      <c r="C1704" t="s">
        <v>13099</v>
      </c>
      <c r="D1704" t="s">
        <v>9037</v>
      </c>
      <c r="E1704" t="s">
        <v>6</v>
      </c>
      <c r="F1704" t="s">
        <v>83</v>
      </c>
      <c r="G1704" t="s">
        <v>2</v>
      </c>
      <c r="H1704" t="s">
        <v>3</v>
      </c>
      <c r="I1704">
        <v>70102</v>
      </c>
      <c r="J1704" t="s">
        <v>12693</v>
      </c>
      <c r="K1704" t="s">
        <v>82</v>
      </c>
      <c r="L1704" t="s">
        <v>82</v>
      </c>
      <c r="M1704" t="s">
        <v>12981</v>
      </c>
      <c r="N1704" t="s">
        <v>13099</v>
      </c>
      <c r="O1704" t="s">
        <v>13535</v>
      </c>
      <c r="P1704">
        <v>27510145</v>
      </c>
      <c r="Q1704" t="s">
        <v>15386</v>
      </c>
      <c r="R1704" t="s">
        <v>6437</v>
      </c>
      <c r="S1704">
        <v>87031013</v>
      </c>
      <c r="T1704" t="s">
        <v>7759</v>
      </c>
      <c r="U1704">
        <v>83478507</v>
      </c>
      <c r="V1704" t="s">
        <v>32</v>
      </c>
      <c r="W1704" t="s">
        <v>858</v>
      </c>
      <c r="X1704" t="s">
        <v>17716</v>
      </c>
      <c r="Y1704" t="s">
        <v>13099</v>
      </c>
    </row>
    <row r="1705" spans="1:25" x14ac:dyDescent="0.25">
      <c r="A1705" t="s">
        <v>5286</v>
      </c>
      <c r="B1705" t="s">
        <v>4365</v>
      </c>
      <c r="C1705" t="s">
        <v>5287</v>
      </c>
      <c r="D1705" t="s">
        <v>82</v>
      </c>
      <c r="E1705" t="s">
        <v>4</v>
      </c>
      <c r="F1705" t="s">
        <v>83</v>
      </c>
      <c r="G1705" t="s">
        <v>2</v>
      </c>
      <c r="H1705" t="s">
        <v>3</v>
      </c>
      <c r="I1705">
        <v>70102</v>
      </c>
      <c r="J1705" t="s">
        <v>12693</v>
      </c>
      <c r="K1705" t="s">
        <v>82</v>
      </c>
      <c r="L1705" t="s">
        <v>82</v>
      </c>
      <c r="M1705" t="s">
        <v>12981</v>
      </c>
      <c r="N1705" t="s">
        <v>5287</v>
      </c>
      <c r="O1705" t="s">
        <v>13535</v>
      </c>
      <c r="P1705">
        <v>27590203</v>
      </c>
      <c r="Q1705">
        <v>27590203</v>
      </c>
      <c r="R1705" t="s">
        <v>14631</v>
      </c>
      <c r="S1705">
        <v>71047519</v>
      </c>
      <c r="T1705" t="s">
        <v>14631</v>
      </c>
      <c r="U1705">
        <v>60431971</v>
      </c>
      <c r="V1705" t="s">
        <v>32</v>
      </c>
      <c r="W1705" t="s">
        <v>7021</v>
      </c>
      <c r="X1705" t="s">
        <v>17717</v>
      </c>
      <c r="Y1705" t="s">
        <v>5287</v>
      </c>
    </row>
    <row r="1706" spans="1:25" x14ac:dyDescent="0.25">
      <c r="A1706" t="s">
        <v>11702</v>
      </c>
      <c r="B1706" t="s">
        <v>4369</v>
      </c>
      <c r="C1706" t="s">
        <v>1421</v>
      </c>
      <c r="D1706" t="s">
        <v>82</v>
      </c>
      <c r="E1706" t="s">
        <v>5</v>
      </c>
      <c r="F1706" t="s">
        <v>83</v>
      </c>
      <c r="G1706" t="s">
        <v>4</v>
      </c>
      <c r="H1706" t="s">
        <v>3</v>
      </c>
      <c r="I1706">
        <v>70302</v>
      </c>
      <c r="J1706" t="s">
        <v>11447</v>
      </c>
      <c r="K1706" t="s">
        <v>82</v>
      </c>
      <c r="L1706" t="s">
        <v>12861</v>
      </c>
      <c r="M1706" t="s">
        <v>1201</v>
      </c>
      <c r="N1706" t="s">
        <v>1421</v>
      </c>
      <c r="O1706" t="s">
        <v>13535</v>
      </c>
      <c r="P1706">
        <v>22001774</v>
      </c>
      <c r="Q1706" t="s">
        <v>15386</v>
      </c>
      <c r="R1706" t="s">
        <v>14965</v>
      </c>
      <c r="S1706">
        <v>88090138</v>
      </c>
      <c r="T1706" t="s">
        <v>14413</v>
      </c>
      <c r="U1706">
        <v>27685436</v>
      </c>
      <c r="V1706" t="s">
        <v>32</v>
      </c>
      <c r="W1706" t="s">
        <v>5298</v>
      </c>
      <c r="X1706" t="s">
        <v>17718</v>
      </c>
      <c r="Y1706" t="s">
        <v>1421</v>
      </c>
    </row>
    <row r="1707" spans="1:25" x14ac:dyDescent="0.25">
      <c r="A1707" t="s">
        <v>5343</v>
      </c>
      <c r="B1707" t="s">
        <v>3441</v>
      </c>
      <c r="C1707" t="s">
        <v>2718</v>
      </c>
      <c r="D1707" t="s">
        <v>82</v>
      </c>
      <c r="E1707" t="s">
        <v>5</v>
      </c>
      <c r="F1707" t="s">
        <v>83</v>
      </c>
      <c r="G1707" t="s">
        <v>4</v>
      </c>
      <c r="H1707" t="s">
        <v>3</v>
      </c>
      <c r="I1707">
        <v>70302</v>
      </c>
      <c r="J1707" t="s">
        <v>11447</v>
      </c>
      <c r="K1707" t="s">
        <v>82</v>
      </c>
      <c r="L1707" t="s">
        <v>12861</v>
      </c>
      <c r="M1707" t="s">
        <v>1201</v>
      </c>
      <c r="N1707" t="s">
        <v>10904</v>
      </c>
      <c r="O1707" t="s">
        <v>13535</v>
      </c>
      <c r="P1707">
        <v>22001835</v>
      </c>
      <c r="Q1707">
        <v>22001835</v>
      </c>
      <c r="R1707" t="s">
        <v>15687</v>
      </c>
      <c r="S1707">
        <v>22001835</v>
      </c>
      <c r="T1707" t="s">
        <v>14413</v>
      </c>
      <c r="U1707">
        <v>27685436</v>
      </c>
      <c r="V1707" t="s">
        <v>32</v>
      </c>
      <c r="W1707" t="s">
        <v>3631</v>
      </c>
      <c r="X1707" t="s">
        <v>17719</v>
      </c>
      <c r="Y1707" t="s">
        <v>2718</v>
      </c>
    </row>
    <row r="1708" spans="1:25" x14ac:dyDescent="0.25">
      <c r="A1708" t="s">
        <v>5436</v>
      </c>
      <c r="B1708" t="s">
        <v>2512</v>
      </c>
      <c r="C1708" t="s">
        <v>5437</v>
      </c>
      <c r="D1708" t="s">
        <v>82</v>
      </c>
      <c r="E1708" t="s">
        <v>11</v>
      </c>
      <c r="F1708" t="s">
        <v>83</v>
      </c>
      <c r="G1708" t="s">
        <v>6</v>
      </c>
      <c r="H1708" t="s">
        <v>2</v>
      </c>
      <c r="I1708">
        <v>70501</v>
      </c>
      <c r="J1708" t="s">
        <v>11420</v>
      </c>
      <c r="K1708" t="s">
        <v>82</v>
      </c>
      <c r="L1708" t="s">
        <v>2796</v>
      </c>
      <c r="M1708" t="s">
        <v>2796</v>
      </c>
      <c r="N1708" t="s">
        <v>5437</v>
      </c>
      <c r="O1708" t="s">
        <v>13535</v>
      </c>
      <c r="P1708">
        <v>25610833</v>
      </c>
      <c r="Q1708" t="s">
        <v>15386</v>
      </c>
      <c r="R1708" t="s">
        <v>7996</v>
      </c>
      <c r="S1708">
        <v>87575614</v>
      </c>
      <c r="T1708" t="s">
        <v>14584</v>
      </c>
      <c r="U1708">
        <v>27186207</v>
      </c>
      <c r="V1708" t="s">
        <v>32</v>
      </c>
      <c r="W1708" t="s">
        <v>7022</v>
      </c>
      <c r="X1708" t="s">
        <v>17720</v>
      </c>
      <c r="Y1708" t="s">
        <v>5437</v>
      </c>
    </row>
    <row r="1709" spans="1:25" x14ac:dyDescent="0.25">
      <c r="A1709" t="s">
        <v>5736</v>
      </c>
      <c r="B1709" t="s">
        <v>2501</v>
      </c>
      <c r="C1709" t="s">
        <v>5737</v>
      </c>
      <c r="D1709" t="s">
        <v>82</v>
      </c>
      <c r="E1709" t="s">
        <v>8</v>
      </c>
      <c r="F1709" t="s">
        <v>83</v>
      </c>
      <c r="G1709" t="s">
        <v>6</v>
      </c>
      <c r="H1709" t="s">
        <v>4</v>
      </c>
      <c r="I1709">
        <v>70503</v>
      </c>
      <c r="J1709" t="s">
        <v>11505</v>
      </c>
      <c r="K1709" t="s">
        <v>82</v>
      </c>
      <c r="L1709" t="s">
        <v>2796</v>
      </c>
      <c r="M1709" t="s">
        <v>12983</v>
      </c>
      <c r="N1709" t="s">
        <v>5737</v>
      </c>
      <c r="O1709" t="s">
        <v>13535</v>
      </c>
      <c r="P1709">
        <v>88346316</v>
      </c>
      <c r="Q1709">
        <v>22001668</v>
      </c>
      <c r="R1709" t="s">
        <v>6668</v>
      </c>
      <c r="S1709">
        <v>22001668</v>
      </c>
      <c r="T1709" t="s">
        <v>14625</v>
      </c>
      <c r="U1709" t="s">
        <v>15533</v>
      </c>
      <c r="V1709" t="s">
        <v>32</v>
      </c>
      <c r="W1709" t="s">
        <v>7023</v>
      </c>
      <c r="X1709" t="s">
        <v>17721</v>
      </c>
      <c r="Y1709" t="s">
        <v>5737</v>
      </c>
    </row>
    <row r="1710" spans="1:25" x14ac:dyDescent="0.25">
      <c r="A1710" t="s">
        <v>5454</v>
      </c>
      <c r="B1710" t="s">
        <v>1758</v>
      </c>
      <c r="C1710" t="s">
        <v>156</v>
      </c>
      <c r="D1710" t="s">
        <v>82</v>
      </c>
      <c r="E1710" t="s">
        <v>11</v>
      </c>
      <c r="F1710" t="s">
        <v>83</v>
      </c>
      <c r="G1710" t="s">
        <v>6</v>
      </c>
      <c r="H1710" t="s">
        <v>3</v>
      </c>
      <c r="I1710">
        <v>70502</v>
      </c>
      <c r="J1710" t="s">
        <v>12729</v>
      </c>
      <c r="K1710" t="s">
        <v>82</v>
      </c>
      <c r="L1710" t="s">
        <v>2796</v>
      </c>
      <c r="M1710" t="s">
        <v>10613</v>
      </c>
      <c r="N1710" t="s">
        <v>10905</v>
      </c>
      <c r="O1710" t="s">
        <v>13535</v>
      </c>
      <c r="P1710">
        <v>22001883</v>
      </c>
      <c r="Q1710" t="s">
        <v>15386</v>
      </c>
      <c r="R1710" t="s">
        <v>13937</v>
      </c>
      <c r="S1710">
        <v>22001883</v>
      </c>
      <c r="T1710" t="s">
        <v>14584</v>
      </c>
      <c r="U1710">
        <v>27186207</v>
      </c>
      <c r="V1710" t="s">
        <v>32</v>
      </c>
      <c r="W1710" t="s">
        <v>5453</v>
      </c>
      <c r="X1710" t="s">
        <v>17722</v>
      </c>
      <c r="Y1710" t="s">
        <v>156</v>
      </c>
    </row>
    <row r="1711" spans="1:25" x14ac:dyDescent="0.25">
      <c r="A1711" t="s">
        <v>2267</v>
      </c>
      <c r="B1711" t="s">
        <v>2268</v>
      </c>
      <c r="C1711" t="s">
        <v>9084</v>
      </c>
      <c r="D1711" t="s">
        <v>78</v>
      </c>
      <c r="E1711" t="s">
        <v>5</v>
      </c>
      <c r="F1711" t="s">
        <v>35</v>
      </c>
      <c r="G1711" t="s">
        <v>16</v>
      </c>
      <c r="H1711" t="s">
        <v>3</v>
      </c>
      <c r="I1711">
        <v>21202</v>
      </c>
      <c r="J1711" t="s">
        <v>12750</v>
      </c>
      <c r="K1711" t="s">
        <v>79</v>
      </c>
      <c r="L1711" t="s">
        <v>13718</v>
      </c>
      <c r="M1711" t="s">
        <v>10526</v>
      </c>
      <c r="N1711" t="s">
        <v>10906</v>
      </c>
      <c r="O1711" t="s">
        <v>13535</v>
      </c>
      <c r="P1711">
        <v>24542005</v>
      </c>
      <c r="Q1711">
        <v>24542005</v>
      </c>
      <c r="R1711" t="s">
        <v>13100</v>
      </c>
      <c r="S1711">
        <v>24542005</v>
      </c>
      <c r="T1711" t="s">
        <v>14464</v>
      </c>
      <c r="U1711">
        <v>24541063</v>
      </c>
      <c r="V1711" t="s">
        <v>32</v>
      </c>
      <c r="W1711" t="s">
        <v>6504</v>
      </c>
      <c r="X1711" t="s">
        <v>17723</v>
      </c>
      <c r="Y1711" t="s">
        <v>9084</v>
      </c>
    </row>
    <row r="1712" spans="1:25" x14ac:dyDescent="0.25">
      <c r="A1712" t="s">
        <v>7657</v>
      </c>
      <c r="B1712" t="s">
        <v>6875</v>
      </c>
      <c r="C1712" t="s">
        <v>7658</v>
      </c>
      <c r="D1712" t="s">
        <v>311</v>
      </c>
      <c r="E1712" t="s">
        <v>2</v>
      </c>
      <c r="F1712" t="s">
        <v>32</v>
      </c>
      <c r="G1712" t="s">
        <v>5</v>
      </c>
      <c r="H1712" t="s">
        <v>6</v>
      </c>
      <c r="I1712">
        <v>10405</v>
      </c>
      <c r="J1712" t="s">
        <v>12640</v>
      </c>
      <c r="K1712" t="s">
        <v>33</v>
      </c>
      <c r="L1712" t="s">
        <v>311</v>
      </c>
      <c r="M1712" t="s">
        <v>143</v>
      </c>
      <c r="N1712" t="s">
        <v>7658</v>
      </c>
      <c r="O1712" t="s">
        <v>13535</v>
      </c>
      <c r="P1712">
        <v>24163745</v>
      </c>
      <c r="Q1712" t="s">
        <v>15386</v>
      </c>
      <c r="R1712" t="s">
        <v>13101</v>
      </c>
      <c r="S1712">
        <v>86815961</v>
      </c>
      <c r="T1712" t="s">
        <v>14424</v>
      </c>
      <c r="U1712">
        <v>24166355</v>
      </c>
      <c r="V1712" t="s">
        <v>32</v>
      </c>
      <c r="W1712" t="s">
        <v>789</v>
      </c>
      <c r="X1712" t="s">
        <v>17724</v>
      </c>
      <c r="Y1712" t="s">
        <v>7658</v>
      </c>
    </row>
    <row r="1713" spans="1:25" x14ac:dyDescent="0.25">
      <c r="A1713" t="s">
        <v>5946</v>
      </c>
      <c r="B1713" t="s">
        <v>4085</v>
      </c>
      <c r="C1713" t="s">
        <v>470</v>
      </c>
      <c r="D1713" t="s">
        <v>311</v>
      </c>
      <c r="E1713" t="s">
        <v>2</v>
      </c>
      <c r="F1713" t="s">
        <v>32</v>
      </c>
      <c r="G1713" t="s">
        <v>5</v>
      </c>
      <c r="H1713" t="s">
        <v>2</v>
      </c>
      <c r="I1713">
        <v>10401</v>
      </c>
      <c r="J1713" t="s">
        <v>12627</v>
      </c>
      <c r="K1713" t="s">
        <v>33</v>
      </c>
      <c r="L1713" t="s">
        <v>311</v>
      </c>
      <c r="M1713" t="s">
        <v>558</v>
      </c>
      <c r="N1713" t="s">
        <v>470</v>
      </c>
      <c r="O1713" t="s">
        <v>13535</v>
      </c>
      <c r="P1713">
        <v>24160654</v>
      </c>
      <c r="Q1713" t="s">
        <v>15386</v>
      </c>
      <c r="R1713" t="s">
        <v>12246</v>
      </c>
      <c r="S1713">
        <v>24160654</v>
      </c>
      <c r="T1713" t="s">
        <v>14424</v>
      </c>
      <c r="U1713">
        <v>24166355</v>
      </c>
      <c r="V1713" t="s">
        <v>32</v>
      </c>
      <c r="W1713" t="s">
        <v>7024</v>
      </c>
      <c r="X1713" t="s">
        <v>17725</v>
      </c>
      <c r="Y1713" t="s">
        <v>470</v>
      </c>
    </row>
    <row r="1714" spans="1:25" x14ac:dyDescent="0.25">
      <c r="A1714" t="s">
        <v>769</v>
      </c>
      <c r="B1714" t="s">
        <v>771</v>
      </c>
      <c r="C1714" t="s">
        <v>770</v>
      </c>
      <c r="D1714" t="s">
        <v>311</v>
      </c>
      <c r="E1714" t="s">
        <v>2</v>
      </c>
      <c r="F1714" t="s">
        <v>32</v>
      </c>
      <c r="G1714" t="s">
        <v>5</v>
      </c>
      <c r="H1714" t="s">
        <v>2</v>
      </c>
      <c r="I1714">
        <v>10401</v>
      </c>
      <c r="J1714" t="s">
        <v>12627</v>
      </c>
      <c r="K1714" t="s">
        <v>33</v>
      </c>
      <c r="L1714" t="s">
        <v>311</v>
      </c>
      <c r="M1714" t="s">
        <v>558</v>
      </c>
      <c r="N1714" t="s">
        <v>10463</v>
      </c>
      <c r="O1714" t="s">
        <v>13535</v>
      </c>
      <c r="P1714">
        <v>24164564</v>
      </c>
      <c r="Q1714">
        <v>86997228</v>
      </c>
      <c r="R1714" t="s">
        <v>13938</v>
      </c>
      <c r="S1714">
        <v>24164564</v>
      </c>
      <c r="T1714" t="s">
        <v>14424</v>
      </c>
      <c r="U1714">
        <v>24166355</v>
      </c>
      <c r="V1714" t="s">
        <v>32</v>
      </c>
      <c r="W1714" t="s">
        <v>534</v>
      </c>
      <c r="X1714" t="s">
        <v>17726</v>
      </c>
      <c r="Y1714" t="s">
        <v>770</v>
      </c>
    </row>
    <row r="1715" spans="1:25" x14ac:dyDescent="0.25">
      <c r="A1715" t="s">
        <v>9771</v>
      </c>
      <c r="B1715" t="s">
        <v>6823</v>
      </c>
      <c r="C1715" t="s">
        <v>1490</v>
      </c>
      <c r="D1715" t="s">
        <v>9030</v>
      </c>
      <c r="E1715" t="s">
        <v>8</v>
      </c>
      <c r="F1715" t="s">
        <v>35</v>
      </c>
      <c r="G1715" t="s">
        <v>17</v>
      </c>
      <c r="H1715" t="s">
        <v>3</v>
      </c>
      <c r="I1715">
        <v>21302</v>
      </c>
      <c r="J1715" t="s">
        <v>11542</v>
      </c>
      <c r="K1715" t="s">
        <v>79</v>
      </c>
      <c r="L1715" t="s">
        <v>10587</v>
      </c>
      <c r="M1715" t="s">
        <v>10749</v>
      </c>
      <c r="N1715" t="s">
        <v>1490</v>
      </c>
      <c r="O1715" t="s">
        <v>13535</v>
      </c>
      <c r="P1715">
        <v>86338805</v>
      </c>
      <c r="Q1715" t="s">
        <v>15386</v>
      </c>
      <c r="R1715" t="s">
        <v>15688</v>
      </c>
      <c r="S1715">
        <v>86338805</v>
      </c>
      <c r="T1715" t="s">
        <v>14647</v>
      </c>
      <c r="U1715">
        <v>86332081</v>
      </c>
      <c r="V1715" t="s">
        <v>32</v>
      </c>
      <c r="W1715" t="s">
        <v>3868</v>
      </c>
      <c r="X1715" t="s">
        <v>17727</v>
      </c>
      <c r="Y1715" t="s">
        <v>1490</v>
      </c>
    </row>
    <row r="1716" spans="1:25" x14ac:dyDescent="0.25">
      <c r="A1716" t="s">
        <v>816</v>
      </c>
      <c r="B1716" t="s">
        <v>817</v>
      </c>
      <c r="C1716" t="s">
        <v>704</v>
      </c>
      <c r="D1716" t="s">
        <v>311</v>
      </c>
      <c r="E1716" t="s">
        <v>3</v>
      </c>
      <c r="F1716" t="s">
        <v>32</v>
      </c>
      <c r="G1716" t="s">
        <v>5</v>
      </c>
      <c r="H1716" t="s">
        <v>3</v>
      </c>
      <c r="I1716">
        <v>10402</v>
      </c>
      <c r="J1716" t="s">
        <v>12637</v>
      </c>
      <c r="K1716" t="s">
        <v>33</v>
      </c>
      <c r="L1716" t="s">
        <v>311</v>
      </c>
      <c r="M1716" t="s">
        <v>312</v>
      </c>
      <c r="N1716" t="s">
        <v>704</v>
      </c>
      <c r="O1716" t="s">
        <v>13535</v>
      </c>
      <c r="P1716">
        <v>24170576</v>
      </c>
      <c r="Q1716" t="s">
        <v>15386</v>
      </c>
      <c r="R1716" t="s">
        <v>14817</v>
      </c>
      <c r="S1716">
        <v>89645483</v>
      </c>
      <c r="T1716" t="s">
        <v>14604</v>
      </c>
      <c r="U1716">
        <v>24167075</v>
      </c>
      <c r="V1716" t="s">
        <v>32</v>
      </c>
      <c r="W1716" t="s">
        <v>6455</v>
      </c>
      <c r="X1716" t="s">
        <v>17728</v>
      </c>
      <c r="Y1716" t="s">
        <v>704</v>
      </c>
    </row>
    <row r="1717" spans="1:25" x14ac:dyDescent="0.25">
      <c r="A1717" t="s">
        <v>825</v>
      </c>
      <c r="B1717" t="s">
        <v>137</v>
      </c>
      <c r="C1717" t="s">
        <v>112</v>
      </c>
      <c r="D1717" t="s">
        <v>311</v>
      </c>
      <c r="E1717" t="s">
        <v>3</v>
      </c>
      <c r="F1717" t="s">
        <v>32</v>
      </c>
      <c r="G1717" t="s">
        <v>5</v>
      </c>
      <c r="H1717" t="s">
        <v>3</v>
      </c>
      <c r="I1717">
        <v>10402</v>
      </c>
      <c r="J1717" t="s">
        <v>12637</v>
      </c>
      <c r="K1717" t="s">
        <v>33</v>
      </c>
      <c r="L1717" t="s">
        <v>311</v>
      </c>
      <c r="M1717" t="s">
        <v>312</v>
      </c>
      <c r="N1717" t="s">
        <v>112</v>
      </c>
      <c r="O1717" t="s">
        <v>13535</v>
      </c>
      <c r="P1717">
        <v>24169325</v>
      </c>
      <c r="Q1717" t="s">
        <v>15386</v>
      </c>
      <c r="R1717" t="s">
        <v>15689</v>
      </c>
      <c r="S1717">
        <v>24169325</v>
      </c>
      <c r="T1717" t="s">
        <v>14604</v>
      </c>
      <c r="U1717">
        <v>24167075</v>
      </c>
      <c r="V1717" t="s">
        <v>32</v>
      </c>
      <c r="W1717" t="s">
        <v>7025</v>
      </c>
      <c r="X1717" t="s">
        <v>17729</v>
      </c>
      <c r="Y1717" t="s">
        <v>112</v>
      </c>
    </row>
    <row r="1718" spans="1:25" x14ac:dyDescent="0.25">
      <c r="A1718" t="s">
        <v>837</v>
      </c>
      <c r="B1718" t="s">
        <v>839</v>
      </c>
      <c r="C1718" t="s">
        <v>838</v>
      </c>
      <c r="D1718" t="s">
        <v>311</v>
      </c>
      <c r="E1718" t="s">
        <v>4</v>
      </c>
      <c r="F1718" t="s">
        <v>32</v>
      </c>
      <c r="G1718" t="s">
        <v>5</v>
      </c>
      <c r="H1718" t="s">
        <v>11</v>
      </c>
      <c r="I1718">
        <v>10409</v>
      </c>
      <c r="J1718" t="s">
        <v>12646</v>
      </c>
      <c r="K1718" t="s">
        <v>33</v>
      </c>
      <c r="L1718" t="s">
        <v>311</v>
      </c>
      <c r="M1718" t="s">
        <v>11086</v>
      </c>
      <c r="N1718" t="s">
        <v>838</v>
      </c>
      <c r="O1718" t="s">
        <v>13535</v>
      </c>
      <c r="P1718" t="s">
        <v>15386</v>
      </c>
      <c r="Q1718" t="s">
        <v>15386</v>
      </c>
      <c r="R1718" t="s">
        <v>13940</v>
      </c>
      <c r="S1718">
        <v>88887865</v>
      </c>
      <c r="T1718" t="s">
        <v>14567</v>
      </c>
      <c r="U1718">
        <v>27781047</v>
      </c>
      <c r="V1718" t="s">
        <v>32</v>
      </c>
      <c r="W1718" t="s">
        <v>836</v>
      </c>
      <c r="X1718" t="s">
        <v>17730</v>
      </c>
      <c r="Y1718" t="s">
        <v>838</v>
      </c>
    </row>
    <row r="1719" spans="1:25" x14ac:dyDescent="0.25">
      <c r="A1719" t="s">
        <v>7659</v>
      </c>
      <c r="B1719" t="s">
        <v>6903</v>
      </c>
      <c r="C1719" t="s">
        <v>7660</v>
      </c>
      <c r="D1719" t="s">
        <v>311</v>
      </c>
      <c r="E1719" t="s">
        <v>5</v>
      </c>
      <c r="F1719" t="s">
        <v>32</v>
      </c>
      <c r="G1719" t="s">
        <v>5</v>
      </c>
      <c r="H1719" t="s">
        <v>8</v>
      </c>
      <c r="I1719">
        <v>10407</v>
      </c>
      <c r="J1719" t="s">
        <v>12643</v>
      </c>
      <c r="K1719" t="s">
        <v>33</v>
      </c>
      <c r="L1719" t="s">
        <v>311</v>
      </c>
      <c r="M1719" t="s">
        <v>10907</v>
      </c>
      <c r="N1719" t="s">
        <v>10907</v>
      </c>
      <c r="O1719" t="s">
        <v>13535</v>
      </c>
      <c r="P1719">
        <v>24168558</v>
      </c>
      <c r="Q1719" t="s">
        <v>15386</v>
      </c>
      <c r="R1719" t="s">
        <v>7393</v>
      </c>
      <c r="S1719">
        <v>24168558</v>
      </c>
      <c r="T1719" t="s">
        <v>14425</v>
      </c>
      <c r="U1719">
        <v>24161444</v>
      </c>
      <c r="V1719" t="s">
        <v>32</v>
      </c>
      <c r="W1719" t="s">
        <v>881</v>
      </c>
      <c r="X1719" t="s">
        <v>17731</v>
      </c>
      <c r="Y1719" t="s">
        <v>7660</v>
      </c>
    </row>
    <row r="1720" spans="1:25" x14ac:dyDescent="0.25">
      <c r="A1720" t="s">
        <v>976</v>
      </c>
      <c r="B1720" t="s">
        <v>978</v>
      </c>
      <c r="C1720" t="s">
        <v>977</v>
      </c>
      <c r="D1720" t="s">
        <v>311</v>
      </c>
      <c r="E1720" t="s">
        <v>6</v>
      </c>
      <c r="F1720" t="s">
        <v>32</v>
      </c>
      <c r="G1720" t="s">
        <v>8</v>
      </c>
      <c r="H1720" t="s">
        <v>4</v>
      </c>
      <c r="I1720">
        <v>10703</v>
      </c>
      <c r="J1720" t="s">
        <v>12660</v>
      </c>
      <c r="K1720" t="s">
        <v>33</v>
      </c>
      <c r="L1720" t="s">
        <v>12875</v>
      </c>
      <c r="M1720" t="s">
        <v>10486</v>
      </c>
      <c r="N1720" t="s">
        <v>977</v>
      </c>
      <c r="O1720" t="s">
        <v>13535</v>
      </c>
      <c r="P1720">
        <v>24189123</v>
      </c>
      <c r="Q1720" t="s">
        <v>15386</v>
      </c>
      <c r="R1720" t="s">
        <v>15690</v>
      </c>
      <c r="S1720">
        <v>89400273</v>
      </c>
      <c r="T1720" t="s">
        <v>14426</v>
      </c>
      <c r="U1720" t="s">
        <v>15413</v>
      </c>
      <c r="V1720" t="s">
        <v>32</v>
      </c>
      <c r="W1720" t="s">
        <v>975</v>
      </c>
      <c r="X1720" t="s">
        <v>17732</v>
      </c>
      <c r="Y1720" t="s">
        <v>977</v>
      </c>
    </row>
    <row r="1721" spans="1:25" x14ac:dyDescent="0.25">
      <c r="A1721" t="s">
        <v>947</v>
      </c>
      <c r="B1721" t="s">
        <v>948</v>
      </c>
      <c r="C1721" t="s">
        <v>7026</v>
      </c>
      <c r="D1721" t="s">
        <v>311</v>
      </c>
      <c r="E1721" t="s">
        <v>6</v>
      </c>
      <c r="F1721" t="s">
        <v>32</v>
      </c>
      <c r="G1721" t="s">
        <v>8</v>
      </c>
      <c r="H1721" t="s">
        <v>4</v>
      </c>
      <c r="I1721">
        <v>10703</v>
      </c>
      <c r="J1721" t="s">
        <v>12660</v>
      </c>
      <c r="K1721" t="s">
        <v>33</v>
      </c>
      <c r="L1721" t="s">
        <v>12875</v>
      </c>
      <c r="M1721" t="s">
        <v>10486</v>
      </c>
      <c r="N1721" t="s">
        <v>10908</v>
      </c>
      <c r="O1721" t="s">
        <v>13535</v>
      </c>
      <c r="P1721">
        <v>24185997</v>
      </c>
      <c r="Q1721" t="s">
        <v>15386</v>
      </c>
      <c r="R1721" t="s">
        <v>8643</v>
      </c>
      <c r="S1721">
        <v>24185997</v>
      </c>
      <c r="T1721" t="s">
        <v>14426</v>
      </c>
      <c r="U1721" t="s">
        <v>15413</v>
      </c>
      <c r="V1721" t="s">
        <v>32</v>
      </c>
      <c r="W1721" t="s">
        <v>946</v>
      </c>
      <c r="X1721" t="s">
        <v>17733</v>
      </c>
      <c r="Y1721" t="s">
        <v>7026</v>
      </c>
    </row>
    <row r="1722" spans="1:25" x14ac:dyDescent="0.25">
      <c r="A1722" t="s">
        <v>7661</v>
      </c>
      <c r="B1722" t="s">
        <v>6837</v>
      </c>
      <c r="C1722" t="s">
        <v>7662</v>
      </c>
      <c r="D1722" t="s">
        <v>311</v>
      </c>
      <c r="E1722" t="s">
        <v>8</v>
      </c>
      <c r="F1722" t="s">
        <v>32</v>
      </c>
      <c r="G1722" t="s">
        <v>820</v>
      </c>
      <c r="H1722" t="s">
        <v>6</v>
      </c>
      <c r="I1722">
        <v>11605</v>
      </c>
      <c r="J1722" t="s">
        <v>12721</v>
      </c>
      <c r="K1722" t="s">
        <v>33</v>
      </c>
      <c r="L1722" t="s">
        <v>12992</v>
      </c>
      <c r="M1722" t="s">
        <v>12993</v>
      </c>
      <c r="N1722" t="s">
        <v>7662</v>
      </c>
      <c r="O1722" t="s">
        <v>13535</v>
      </c>
      <c r="P1722">
        <v>27793169</v>
      </c>
      <c r="Q1722" t="s">
        <v>15386</v>
      </c>
      <c r="R1722" t="s">
        <v>15691</v>
      </c>
      <c r="S1722">
        <v>84786575</v>
      </c>
      <c r="T1722" t="s">
        <v>13941</v>
      </c>
      <c r="U1722">
        <v>27794406</v>
      </c>
      <c r="V1722" t="s">
        <v>32</v>
      </c>
      <c r="W1722" t="s">
        <v>1009</v>
      </c>
      <c r="X1722" t="s">
        <v>17734</v>
      </c>
      <c r="Y1722" t="s">
        <v>7662</v>
      </c>
    </row>
    <row r="1723" spans="1:25" x14ac:dyDescent="0.25">
      <c r="A1723" t="s">
        <v>1029</v>
      </c>
      <c r="B1723" t="s">
        <v>1030</v>
      </c>
      <c r="C1723" t="s">
        <v>221</v>
      </c>
      <c r="D1723" t="s">
        <v>311</v>
      </c>
      <c r="E1723" t="s">
        <v>8</v>
      </c>
      <c r="F1723" t="s">
        <v>32</v>
      </c>
      <c r="G1723" t="s">
        <v>820</v>
      </c>
      <c r="H1723" t="s">
        <v>6</v>
      </c>
      <c r="I1723">
        <v>11605</v>
      </c>
      <c r="J1723" t="s">
        <v>12721</v>
      </c>
      <c r="K1723" t="s">
        <v>33</v>
      </c>
      <c r="L1723" t="s">
        <v>12992</v>
      </c>
      <c r="M1723" t="s">
        <v>12993</v>
      </c>
      <c r="N1723" t="s">
        <v>221</v>
      </c>
      <c r="O1723" t="s">
        <v>13535</v>
      </c>
      <c r="P1723">
        <v>27793072</v>
      </c>
      <c r="Q1723" t="s">
        <v>15386</v>
      </c>
      <c r="R1723" t="s">
        <v>13942</v>
      </c>
      <c r="S1723">
        <v>27793072</v>
      </c>
      <c r="T1723" t="s">
        <v>13941</v>
      </c>
      <c r="U1723">
        <v>27794407</v>
      </c>
      <c r="V1723" t="s">
        <v>32</v>
      </c>
      <c r="W1723" t="s">
        <v>1028</v>
      </c>
      <c r="X1723" t="s">
        <v>17735</v>
      </c>
      <c r="Y1723" t="s">
        <v>221</v>
      </c>
    </row>
    <row r="1724" spans="1:25" x14ac:dyDescent="0.25">
      <c r="A1724" t="s">
        <v>4818</v>
      </c>
      <c r="B1724" t="s">
        <v>4396</v>
      </c>
      <c r="C1724" t="s">
        <v>4819</v>
      </c>
      <c r="D1724" t="s">
        <v>9019</v>
      </c>
      <c r="E1724" t="s">
        <v>11</v>
      </c>
      <c r="F1724" t="s">
        <v>124</v>
      </c>
      <c r="G1724" t="s">
        <v>6</v>
      </c>
      <c r="H1724" t="s">
        <v>6</v>
      </c>
      <c r="I1724">
        <v>60505</v>
      </c>
      <c r="J1724" t="s">
        <v>11587</v>
      </c>
      <c r="K1724" t="s">
        <v>125</v>
      </c>
      <c r="L1724" t="s">
        <v>12950</v>
      </c>
      <c r="M1724" t="s">
        <v>10706</v>
      </c>
      <c r="N1724" t="s">
        <v>10909</v>
      </c>
      <c r="O1724" t="s">
        <v>13535</v>
      </c>
      <c r="P1724">
        <v>22001192</v>
      </c>
      <c r="Q1724">
        <v>27411162</v>
      </c>
      <c r="R1724" t="s">
        <v>15692</v>
      </c>
      <c r="S1724">
        <v>83736675</v>
      </c>
      <c r="T1724" t="s">
        <v>14568</v>
      </c>
      <c r="U1724">
        <v>89839411</v>
      </c>
      <c r="V1724" t="s">
        <v>32</v>
      </c>
      <c r="W1724" t="s">
        <v>2835</v>
      </c>
      <c r="X1724" t="s">
        <v>17736</v>
      </c>
      <c r="Y1724" t="s">
        <v>4819</v>
      </c>
    </row>
    <row r="1725" spans="1:25" x14ac:dyDescent="0.25">
      <c r="A1725" t="s">
        <v>3245</v>
      </c>
      <c r="B1725" t="s">
        <v>3247</v>
      </c>
      <c r="C1725" t="s">
        <v>3246</v>
      </c>
      <c r="D1725" t="s">
        <v>214</v>
      </c>
      <c r="E1725" t="s">
        <v>4</v>
      </c>
      <c r="F1725" t="s">
        <v>64</v>
      </c>
      <c r="G1725" t="s">
        <v>10</v>
      </c>
      <c r="H1725" t="s">
        <v>3</v>
      </c>
      <c r="I1725">
        <v>30802</v>
      </c>
      <c r="J1725" t="s">
        <v>11460</v>
      </c>
      <c r="K1725" t="s">
        <v>214</v>
      </c>
      <c r="L1725" t="s">
        <v>12906</v>
      </c>
      <c r="M1725" t="s">
        <v>239</v>
      </c>
      <c r="N1725" t="s">
        <v>3246</v>
      </c>
      <c r="O1725" t="s">
        <v>13535</v>
      </c>
      <c r="P1725">
        <v>25712235</v>
      </c>
      <c r="Q1725">
        <v>25711262</v>
      </c>
      <c r="R1725" t="s">
        <v>13943</v>
      </c>
      <c r="S1725">
        <v>25712235</v>
      </c>
      <c r="T1725" t="s">
        <v>15445</v>
      </c>
      <c r="U1725">
        <v>25521557</v>
      </c>
      <c r="V1725" t="s">
        <v>32</v>
      </c>
      <c r="W1725" t="s">
        <v>1150</v>
      </c>
      <c r="X1725" t="s">
        <v>17737</v>
      </c>
      <c r="Y1725" t="s">
        <v>3246</v>
      </c>
    </row>
    <row r="1726" spans="1:25" x14ac:dyDescent="0.25">
      <c r="A1726" t="s">
        <v>3206</v>
      </c>
      <c r="B1726" t="s">
        <v>3207</v>
      </c>
      <c r="C1726" t="s">
        <v>398</v>
      </c>
      <c r="D1726" t="s">
        <v>214</v>
      </c>
      <c r="E1726" t="s">
        <v>4</v>
      </c>
      <c r="F1726" t="s">
        <v>64</v>
      </c>
      <c r="G1726" t="s">
        <v>10</v>
      </c>
      <c r="H1726" t="s">
        <v>3</v>
      </c>
      <c r="I1726">
        <v>30802</v>
      </c>
      <c r="J1726" t="s">
        <v>11460</v>
      </c>
      <c r="K1726" t="s">
        <v>214</v>
      </c>
      <c r="L1726" t="s">
        <v>12906</v>
      </c>
      <c r="M1726" t="s">
        <v>239</v>
      </c>
      <c r="N1726" t="s">
        <v>10911</v>
      </c>
      <c r="O1726" t="s">
        <v>13535</v>
      </c>
      <c r="P1726">
        <v>83676336</v>
      </c>
      <c r="Q1726" t="s">
        <v>15386</v>
      </c>
      <c r="R1726" t="s">
        <v>13102</v>
      </c>
      <c r="S1726">
        <v>83676336</v>
      </c>
      <c r="T1726" t="s">
        <v>15445</v>
      </c>
      <c r="U1726">
        <v>25521557</v>
      </c>
      <c r="V1726" t="s">
        <v>32</v>
      </c>
      <c r="W1726" t="s">
        <v>2814</v>
      </c>
      <c r="X1726" t="s">
        <v>17738</v>
      </c>
      <c r="Y1726" t="s">
        <v>398</v>
      </c>
    </row>
    <row r="1727" spans="1:25" x14ac:dyDescent="0.25">
      <c r="A1727" t="s">
        <v>3217</v>
      </c>
      <c r="B1727" t="s">
        <v>3219</v>
      </c>
      <c r="C1727" t="s">
        <v>3218</v>
      </c>
      <c r="D1727" t="s">
        <v>214</v>
      </c>
      <c r="E1727" t="s">
        <v>4</v>
      </c>
      <c r="F1727" t="s">
        <v>64</v>
      </c>
      <c r="G1727" t="s">
        <v>10</v>
      </c>
      <c r="H1727" t="s">
        <v>3</v>
      </c>
      <c r="I1727">
        <v>30802</v>
      </c>
      <c r="J1727" t="s">
        <v>11460</v>
      </c>
      <c r="K1727" t="s">
        <v>214</v>
      </c>
      <c r="L1727" t="s">
        <v>12906</v>
      </c>
      <c r="M1727" t="s">
        <v>239</v>
      </c>
      <c r="N1727" t="s">
        <v>10912</v>
      </c>
      <c r="O1727" t="s">
        <v>13535</v>
      </c>
      <c r="P1727">
        <v>25711148</v>
      </c>
      <c r="Q1727">
        <v>25711148</v>
      </c>
      <c r="R1727" t="s">
        <v>15693</v>
      </c>
      <c r="S1727">
        <v>25711148</v>
      </c>
      <c r="T1727" t="s">
        <v>15445</v>
      </c>
      <c r="U1727">
        <v>25530935</v>
      </c>
      <c r="V1727" t="s">
        <v>32</v>
      </c>
      <c r="W1727" t="s">
        <v>2919</v>
      </c>
      <c r="X1727" t="s">
        <v>17739</v>
      </c>
      <c r="Y1727" t="s">
        <v>3218</v>
      </c>
    </row>
    <row r="1728" spans="1:25" x14ac:dyDescent="0.25">
      <c r="A1728" t="s">
        <v>3231</v>
      </c>
      <c r="B1728" t="s">
        <v>3233</v>
      </c>
      <c r="C1728" t="s">
        <v>3232</v>
      </c>
      <c r="D1728" t="s">
        <v>214</v>
      </c>
      <c r="E1728" t="s">
        <v>4</v>
      </c>
      <c r="F1728" t="s">
        <v>64</v>
      </c>
      <c r="G1728" t="s">
        <v>10</v>
      </c>
      <c r="H1728" t="s">
        <v>3</v>
      </c>
      <c r="I1728">
        <v>30802</v>
      </c>
      <c r="J1728" t="s">
        <v>11460</v>
      </c>
      <c r="K1728" t="s">
        <v>214</v>
      </c>
      <c r="L1728" t="s">
        <v>12906</v>
      </c>
      <c r="M1728" t="s">
        <v>239</v>
      </c>
      <c r="N1728" t="s">
        <v>3232</v>
      </c>
      <c r="O1728" t="s">
        <v>13535</v>
      </c>
      <c r="P1728">
        <v>25712348</v>
      </c>
      <c r="Q1728">
        <v>25712348</v>
      </c>
      <c r="R1728" t="s">
        <v>15694</v>
      </c>
      <c r="S1728">
        <v>25712348</v>
      </c>
      <c r="T1728" t="s">
        <v>15445</v>
      </c>
      <c r="U1728">
        <v>25521557</v>
      </c>
      <c r="V1728" t="s">
        <v>32</v>
      </c>
      <c r="W1728" t="s">
        <v>3230</v>
      </c>
      <c r="X1728" t="s">
        <v>17740</v>
      </c>
      <c r="Y1728" t="s">
        <v>3232</v>
      </c>
    </row>
    <row r="1729" spans="1:25" x14ac:dyDescent="0.25">
      <c r="A1729" t="s">
        <v>7500</v>
      </c>
      <c r="B1729" t="s">
        <v>7501</v>
      </c>
      <c r="C1729" t="s">
        <v>1238</v>
      </c>
      <c r="D1729" t="s">
        <v>9019</v>
      </c>
      <c r="E1729" t="s">
        <v>11</v>
      </c>
      <c r="F1729" t="s">
        <v>124</v>
      </c>
      <c r="G1729" t="s">
        <v>6</v>
      </c>
      <c r="H1729" t="s">
        <v>6</v>
      </c>
      <c r="I1729">
        <v>60505</v>
      </c>
      <c r="J1729" t="s">
        <v>11587</v>
      </c>
      <c r="K1729" t="s">
        <v>125</v>
      </c>
      <c r="L1729" t="s">
        <v>12950</v>
      </c>
      <c r="M1729" t="s">
        <v>10706</v>
      </c>
      <c r="N1729" t="s">
        <v>1238</v>
      </c>
      <c r="O1729" t="s">
        <v>13535</v>
      </c>
      <c r="P1729">
        <v>87629235</v>
      </c>
      <c r="Q1729">
        <v>27418045</v>
      </c>
      <c r="R1729" t="s">
        <v>13335</v>
      </c>
      <c r="S1729">
        <v>63341611</v>
      </c>
      <c r="T1729" t="s">
        <v>14568</v>
      </c>
      <c r="U1729">
        <v>89839411</v>
      </c>
      <c r="V1729" t="s">
        <v>32</v>
      </c>
      <c r="W1729" t="s">
        <v>7502</v>
      </c>
      <c r="X1729" t="s">
        <v>17741</v>
      </c>
      <c r="Y1729" t="s">
        <v>1238</v>
      </c>
    </row>
    <row r="1730" spans="1:25" x14ac:dyDescent="0.25">
      <c r="A1730" t="s">
        <v>3570</v>
      </c>
      <c r="B1730" t="s">
        <v>3571</v>
      </c>
      <c r="C1730" t="s">
        <v>8555</v>
      </c>
      <c r="D1730" t="s">
        <v>184</v>
      </c>
      <c r="E1730" t="s">
        <v>2</v>
      </c>
      <c r="F1730" t="s">
        <v>183</v>
      </c>
      <c r="G1730" t="s">
        <v>2</v>
      </c>
      <c r="H1730" t="s">
        <v>2</v>
      </c>
      <c r="I1730">
        <v>40101</v>
      </c>
      <c r="J1730" t="s">
        <v>11402</v>
      </c>
      <c r="K1730" t="s">
        <v>184</v>
      </c>
      <c r="L1730" t="s">
        <v>184</v>
      </c>
      <c r="M1730" t="s">
        <v>184</v>
      </c>
      <c r="N1730" t="s">
        <v>184</v>
      </c>
      <c r="O1730" t="s">
        <v>13535</v>
      </c>
      <c r="P1730">
        <v>22371265</v>
      </c>
      <c r="Q1730">
        <v>22371265</v>
      </c>
      <c r="R1730" t="s">
        <v>11847</v>
      </c>
      <c r="S1730">
        <v>22371265</v>
      </c>
      <c r="T1730" t="s">
        <v>13761</v>
      </c>
      <c r="U1730">
        <v>22604275</v>
      </c>
      <c r="V1730" t="s">
        <v>32</v>
      </c>
      <c r="W1730" t="s">
        <v>3569</v>
      </c>
      <c r="X1730" t="s">
        <v>17742</v>
      </c>
      <c r="Y1730" t="s">
        <v>8555</v>
      </c>
    </row>
    <row r="1731" spans="1:25" x14ac:dyDescent="0.25">
      <c r="A1731" t="s">
        <v>7663</v>
      </c>
      <c r="B1731" t="s">
        <v>7105</v>
      </c>
      <c r="C1731" t="s">
        <v>7664</v>
      </c>
      <c r="D1731" t="s">
        <v>123</v>
      </c>
      <c r="E1731" t="s">
        <v>4</v>
      </c>
      <c r="F1731" t="s">
        <v>124</v>
      </c>
      <c r="G1731" t="s">
        <v>17</v>
      </c>
      <c r="H1731" t="s">
        <v>2</v>
      </c>
      <c r="I1731">
        <v>61301</v>
      </c>
      <c r="J1731" t="s">
        <v>13514</v>
      </c>
      <c r="K1731" t="s">
        <v>125</v>
      </c>
      <c r="L1731" t="s">
        <v>10603</v>
      </c>
      <c r="M1731" t="s">
        <v>10603</v>
      </c>
      <c r="N1731" t="s">
        <v>10913</v>
      </c>
      <c r="O1731" t="s">
        <v>13535</v>
      </c>
      <c r="P1731">
        <v>22005417</v>
      </c>
      <c r="Q1731" t="s">
        <v>15386</v>
      </c>
      <c r="R1731" t="s">
        <v>14819</v>
      </c>
      <c r="S1731">
        <v>84443876</v>
      </c>
      <c r="T1731" t="s">
        <v>14561</v>
      </c>
      <c r="U1731">
        <v>27355041</v>
      </c>
      <c r="V1731" t="s">
        <v>32</v>
      </c>
      <c r="W1731" t="s">
        <v>7799</v>
      </c>
      <c r="X1731" t="s">
        <v>17743</v>
      </c>
      <c r="Y1731" t="s">
        <v>7664</v>
      </c>
    </row>
    <row r="1732" spans="1:25" x14ac:dyDescent="0.25">
      <c r="A1732" t="s">
        <v>7457</v>
      </c>
      <c r="B1732" t="s">
        <v>4408</v>
      </c>
      <c r="C1732" t="s">
        <v>5941</v>
      </c>
      <c r="D1732" t="s">
        <v>184</v>
      </c>
      <c r="E1732" t="s">
        <v>7</v>
      </c>
      <c r="F1732" t="s">
        <v>183</v>
      </c>
      <c r="G1732" t="s">
        <v>7</v>
      </c>
      <c r="H1732" t="s">
        <v>2</v>
      </c>
      <c r="I1732">
        <v>40601</v>
      </c>
      <c r="J1732" t="s">
        <v>11423</v>
      </c>
      <c r="K1732" t="s">
        <v>184</v>
      </c>
      <c r="L1732" t="s">
        <v>239</v>
      </c>
      <c r="M1732" t="s">
        <v>239</v>
      </c>
      <c r="N1732" t="s">
        <v>5941</v>
      </c>
      <c r="O1732" t="s">
        <v>13535</v>
      </c>
      <c r="P1732">
        <v>22682459</v>
      </c>
      <c r="Q1732" t="s">
        <v>15386</v>
      </c>
      <c r="R1732" t="s">
        <v>15695</v>
      </c>
      <c r="S1732">
        <v>22682459</v>
      </c>
      <c r="T1732" t="s">
        <v>14514</v>
      </c>
      <c r="U1732">
        <v>22618569</v>
      </c>
      <c r="V1732" t="s">
        <v>32</v>
      </c>
      <c r="W1732" t="s">
        <v>7027</v>
      </c>
      <c r="X1732" t="s">
        <v>17744</v>
      </c>
      <c r="Y1732" t="s">
        <v>5941</v>
      </c>
    </row>
    <row r="1733" spans="1:25" x14ac:dyDescent="0.25">
      <c r="A1733" t="s">
        <v>7481</v>
      </c>
      <c r="B1733" t="s">
        <v>7482</v>
      </c>
      <c r="C1733" t="s">
        <v>7483</v>
      </c>
      <c r="D1733" t="s">
        <v>207</v>
      </c>
      <c r="E1733" t="s">
        <v>3</v>
      </c>
      <c r="F1733" t="s">
        <v>208</v>
      </c>
      <c r="G1733" t="s">
        <v>4</v>
      </c>
      <c r="H1733" t="s">
        <v>4</v>
      </c>
      <c r="I1733">
        <v>50303</v>
      </c>
      <c r="J1733" t="s">
        <v>11489</v>
      </c>
      <c r="K1733" t="s">
        <v>209</v>
      </c>
      <c r="L1733" t="s">
        <v>207</v>
      </c>
      <c r="M1733" t="s">
        <v>12942</v>
      </c>
      <c r="N1733" t="s">
        <v>7483</v>
      </c>
      <c r="O1733" t="s">
        <v>13535</v>
      </c>
      <c r="P1733">
        <v>26580806</v>
      </c>
      <c r="Q1733" t="s">
        <v>15386</v>
      </c>
      <c r="R1733" t="s">
        <v>15696</v>
      </c>
      <c r="S1733">
        <v>85681119</v>
      </c>
      <c r="T1733" t="s">
        <v>14536</v>
      </c>
      <c r="U1733">
        <v>83769266</v>
      </c>
      <c r="V1733" t="s">
        <v>32</v>
      </c>
      <c r="W1733" t="s">
        <v>206</v>
      </c>
      <c r="X1733" t="s">
        <v>17745</v>
      </c>
      <c r="Y1733" t="s">
        <v>7483</v>
      </c>
    </row>
    <row r="1734" spans="1:25" x14ac:dyDescent="0.25">
      <c r="A1734" t="s">
        <v>4231</v>
      </c>
      <c r="B1734" t="s">
        <v>4232</v>
      </c>
      <c r="C1734" t="s">
        <v>7927</v>
      </c>
      <c r="D1734" t="s">
        <v>207</v>
      </c>
      <c r="E1734" t="s">
        <v>2</v>
      </c>
      <c r="F1734" t="s">
        <v>208</v>
      </c>
      <c r="G1734" t="s">
        <v>4</v>
      </c>
      <c r="H1734" t="s">
        <v>2</v>
      </c>
      <c r="I1734">
        <v>50301</v>
      </c>
      <c r="J1734" t="s">
        <v>11409</v>
      </c>
      <c r="K1734" t="s">
        <v>209</v>
      </c>
      <c r="L1734" t="s">
        <v>207</v>
      </c>
      <c r="M1734" t="s">
        <v>207</v>
      </c>
      <c r="N1734" t="s">
        <v>7927</v>
      </c>
      <c r="O1734" t="s">
        <v>13535</v>
      </c>
      <c r="P1734">
        <v>26803307</v>
      </c>
      <c r="Q1734">
        <v>26803307</v>
      </c>
      <c r="R1734" t="s">
        <v>9963</v>
      </c>
      <c r="S1734">
        <v>88102049</v>
      </c>
      <c r="T1734" t="s">
        <v>14534</v>
      </c>
      <c r="U1734">
        <v>71068358</v>
      </c>
      <c r="V1734" t="s">
        <v>32</v>
      </c>
      <c r="W1734" t="s">
        <v>7028</v>
      </c>
      <c r="X1734" t="s">
        <v>17746</v>
      </c>
      <c r="Y1734" t="s">
        <v>7927</v>
      </c>
    </row>
    <row r="1735" spans="1:25" x14ac:dyDescent="0.25">
      <c r="A1735" t="s">
        <v>3745</v>
      </c>
      <c r="B1735" t="s">
        <v>3746</v>
      </c>
      <c r="C1735" t="s">
        <v>807</v>
      </c>
      <c r="D1735" t="s">
        <v>182</v>
      </c>
      <c r="E1735" t="s">
        <v>2</v>
      </c>
      <c r="F1735" t="s">
        <v>183</v>
      </c>
      <c r="G1735" t="s">
        <v>12</v>
      </c>
      <c r="H1735" t="s">
        <v>3</v>
      </c>
      <c r="I1735">
        <v>41002</v>
      </c>
      <c r="J1735" t="s">
        <v>12745</v>
      </c>
      <c r="K1735" t="s">
        <v>184</v>
      </c>
      <c r="L1735" t="s">
        <v>182</v>
      </c>
      <c r="M1735" t="s">
        <v>1775</v>
      </c>
      <c r="N1735" t="s">
        <v>807</v>
      </c>
      <c r="O1735" t="s">
        <v>13535</v>
      </c>
      <c r="P1735">
        <v>70152214</v>
      </c>
      <c r="Q1735" t="s">
        <v>15386</v>
      </c>
      <c r="R1735" t="s">
        <v>12487</v>
      </c>
      <c r="S1735">
        <v>85972242</v>
      </c>
      <c r="T1735" t="s">
        <v>14471</v>
      </c>
      <c r="U1735">
        <v>27611126</v>
      </c>
      <c r="V1735" t="s">
        <v>32</v>
      </c>
      <c r="W1735" t="s">
        <v>1675</v>
      </c>
      <c r="X1735" t="s">
        <v>17747</v>
      </c>
      <c r="Y1735" t="s">
        <v>807</v>
      </c>
    </row>
    <row r="1736" spans="1:25" x14ac:dyDescent="0.25">
      <c r="A1736" t="s">
        <v>3756</v>
      </c>
      <c r="B1736" t="s">
        <v>3758</v>
      </c>
      <c r="C1736" t="s">
        <v>3757</v>
      </c>
      <c r="D1736" t="s">
        <v>184</v>
      </c>
      <c r="E1736" t="s">
        <v>2</v>
      </c>
      <c r="F1736" t="s">
        <v>183</v>
      </c>
      <c r="G1736" t="s">
        <v>2</v>
      </c>
      <c r="H1736" t="s">
        <v>6</v>
      </c>
      <c r="I1736">
        <v>40105</v>
      </c>
      <c r="J1736" t="s">
        <v>11575</v>
      </c>
      <c r="K1736" t="s">
        <v>184</v>
      </c>
      <c r="L1736" t="s">
        <v>184</v>
      </c>
      <c r="M1736" t="s">
        <v>13068</v>
      </c>
      <c r="N1736" t="s">
        <v>143</v>
      </c>
      <c r="O1736" t="s">
        <v>13535</v>
      </c>
      <c r="P1736">
        <v>83687272</v>
      </c>
      <c r="Q1736" t="s">
        <v>15386</v>
      </c>
      <c r="R1736" t="s">
        <v>7752</v>
      </c>
      <c r="S1736">
        <v>83687272</v>
      </c>
      <c r="T1736" t="s">
        <v>13761</v>
      </c>
      <c r="U1736">
        <v>22604275</v>
      </c>
      <c r="V1736" t="s">
        <v>32</v>
      </c>
      <c r="W1736" t="s">
        <v>2727</v>
      </c>
      <c r="X1736" t="s">
        <v>17748</v>
      </c>
      <c r="Y1736" t="s">
        <v>3757</v>
      </c>
    </row>
    <row r="1737" spans="1:25" x14ac:dyDescent="0.25">
      <c r="A1737" t="s">
        <v>5811</v>
      </c>
      <c r="B1737" t="s">
        <v>4417</v>
      </c>
      <c r="C1737" t="s">
        <v>7576</v>
      </c>
      <c r="D1737" t="s">
        <v>182</v>
      </c>
      <c r="E1737" t="s">
        <v>3</v>
      </c>
      <c r="F1737" t="s">
        <v>183</v>
      </c>
      <c r="G1737" t="s">
        <v>12</v>
      </c>
      <c r="H1737" t="s">
        <v>4</v>
      </c>
      <c r="I1737">
        <v>41003</v>
      </c>
      <c r="J1737" t="s">
        <v>14359</v>
      </c>
      <c r="K1737" t="s">
        <v>184</v>
      </c>
      <c r="L1737" t="s">
        <v>182</v>
      </c>
      <c r="M1737" t="s">
        <v>10576</v>
      </c>
      <c r="N1737" t="s">
        <v>700</v>
      </c>
      <c r="O1737" t="s">
        <v>13535</v>
      </c>
      <c r="P1737">
        <v>27642980</v>
      </c>
      <c r="Q1737">
        <v>27642980</v>
      </c>
      <c r="R1737" t="s">
        <v>15697</v>
      </c>
      <c r="S1737">
        <v>62092904</v>
      </c>
      <c r="T1737" t="s">
        <v>14523</v>
      </c>
      <c r="U1737">
        <v>27644108</v>
      </c>
      <c r="V1737" t="s">
        <v>32</v>
      </c>
      <c r="W1737" t="s">
        <v>7029</v>
      </c>
      <c r="X1737" t="s">
        <v>17749</v>
      </c>
      <c r="Y1737" t="s">
        <v>7576</v>
      </c>
    </row>
    <row r="1738" spans="1:25" x14ac:dyDescent="0.25">
      <c r="A1738" t="s">
        <v>3810</v>
      </c>
      <c r="B1738" t="s">
        <v>3812</v>
      </c>
      <c r="C1738" t="s">
        <v>3811</v>
      </c>
      <c r="D1738" t="s">
        <v>182</v>
      </c>
      <c r="E1738" t="s">
        <v>3</v>
      </c>
      <c r="F1738" t="s">
        <v>183</v>
      </c>
      <c r="G1738" t="s">
        <v>12</v>
      </c>
      <c r="H1738" t="s">
        <v>4</v>
      </c>
      <c r="I1738">
        <v>41003</v>
      </c>
      <c r="J1738" t="s">
        <v>14359</v>
      </c>
      <c r="K1738" t="s">
        <v>184</v>
      </c>
      <c r="L1738" t="s">
        <v>182</v>
      </c>
      <c r="M1738" t="s">
        <v>10576</v>
      </c>
      <c r="N1738" t="s">
        <v>3811</v>
      </c>
      <c r="O1738" t="s">
        <v>13535</v>
      </c>
      <c r="P1738">
        <v>27642316</v>
      </c>
      <c r="Q1738" t="s">
        <v>15386</v>
      </c>
      <c r="R1738" t="s">
        <v>12353</v>
      </c>
      <c r="S1738">
        <v>27642316</v>
      </c>
      <c r="T1738" t="s">
        <v>14523</v>
      </c>
      <c r="U1738">
        <v>27644108</v>
      </c>
      <c r="V1738" t="s">
        <v>32</v>
      </c>
      <c r="W1738" t="s">
        <v>3269</v>
      </c>
      <c r="X1738" t="s">
        <v>17750</v>
      </c>
      <c r="Y1738" t="s">
        <v>3811</v>
      </c>
    </row>
    <row r="1739" spans="1:25" x14ac:dyDescent="0.25">
      <c r="A1739" t="s">
        <v>4833</v>
      </c>
      <c r="B1739" t="s">
        <v>4419</v>
      </c>
      <c r="C1739" t="s">
        <v>4834</v>
      </c>
      <c r="D1739" t="s">
        <v>9019</v>
      </c>
      <c r="E1739" t="s">
        <v>11</v>
      </c>
      <c r="F1739" t="s">
        <v>124</v>
      </c>
      <c r="G1739" t="s">
        <v>6</v>
      </c>
      <c r="H1739" t="s">
        <v>6</v>
      </c>
      <c r="I1739">
        <v>60505</v>
      </c>
      <c r="J1739" t="s">
        <v>11587</v>
      </c>
      <c r="K1739" t="s">
        <v>125</v>
      </c>
      <c r="L1739" t="s">
        <v>12950</v>
      </c>
      <c r="M1739" t="s">
        <v>10706</v>
      </c>
      <c r="N1739" t="s">
        <v>4834</v>
      </c>
      <c r="O1739" t="s">
        <v>13535</v>
      </c>
      <c r="P1739">
        <v>27863069</v>
      </c>
      <c r="Q1739">
        <v>87768621</v>
      </c>
      <c r="R1739" t="s">
        <v>9358</v>
      </c>
      <c r="S1739">
        <v>87768621</v>
      </c>
      <c r="T1739" t="s">
        <v>14568</v>
      </c>
      <c r="U1739">
        <v>89839411</v>
      </c>
      <c r="V1739" t="s">
        <v>32</v>
      </c>
      <c r="W1739" t="s">
        <v>4832</v>
      </c>
      <c r="X1739" t="s">
        <v>17751</v>
      </c>
      <c r="Y1739" t="s">
        <v>4834</v>
      </c>
    </row>
    <row r="1740" spans="1:25" x14ac:dyDescent="0.25">
      <c r="A1740" t="s">
        <v>5927</v>
      </c>
      <c r="B1740" t="s">
        <v>6295</v>
      </c>
      <c r="C1740" t="s">
        <v>5928</v>
      </c>
      <c r="D1740" t="s">
        <v>9030</v>
      </c>
      <c r="E1740" t="s">
        <v>2</v>
      </c>
      <c r="F1740" t="s">
        <v>35</v>
      </c>
      <c r="G1740" t="s">
        <v>17</v>
      </c>
      <c r="H1740" t="s">
        <v>2</v>
      </c>
      <c r="I1740">
        <v>21301</v>
      </c>
      <c r="J1740" t="s">
        <v>11541</v>
      </c>
      <c r="K1740" t="s">
        <v>79</v>
      </c>
      <c r="L1740" t="s">
        <v>10587</v>
      </c>
      <c r="M1740" t="s">
        <v>10587</v>
      </c>
      <c r="N1740" t="s">
        <v>5928</v>
      </c>
      <c r="O1740" t="s">
        <v>13535</v>
      </c>
      <c r="P1740">
        <v>44057996</v>
      </c>
      <c r="Q1740" t="s">
        <v>15386</v>
      </c>
      <c r="R1740" t="s">
        <v>14820</v>
      </c>
      <c r="S1740">
        <v>87013626</v>
      </c>
      <c r="T1740" t="s">
        <v>14538</v>
      </c>
      <c r="U1740">
        <v>24700533</v>
      </c>
      <c r="V1740" t="s">
        <v>32</v>
      </c>
      <c r="W1740" t="s">
        <v>7030</v>
      </c>
      <c r="X1740" t="s">
        <v>17752</v>
      </c>
      <c r="Y1740" t="s">
        <v>5928</v>
      </c>
    </row>
    <row r="1741" spans="1:25" x14ac:dyDescent="0.25">
      <c r="A1741" t="s">
        <v>4374</v>
      </c>
      <c r="B1741" t="s">
        <v>4376</v>
      </c>
      <c r="C1741" t="s">
        <v>4375</v>
      </c>
      <c r="D1741" t="s">
        <v>9030</v>
      </c>
      <c r="E1741" t="s">
        <v>2</v>
      </c>
      <c r="F1741" t="s">
        <v>35</v>
      </c>
      <c r="G1741" t="s">
        <v>17</v>
      </c>
      <c r="H1741" t="s">
        <v>10</v>
      </c>
      <c r="I1741">
        <v>21308</v>
      </c>
      <c r="J1741" t="s">
        <v>11550</v>
      </c>
      <c r="K1741" t="s">
        <v>79</v>
      </c>
      <c r="L1741" t="s">
        <v>10587</v>
      </c>
      <c r="M1741" t="s">
        <v>10725</v>
      </c>
      <c r="N1741" t="s">
        <v>4375</v>
      </c>
      <c r="O1741" t="s">
        <v>13535</v>
      </c>
      <c r="P1741">
        <v>88436270</v>
      </c>
      <c r="Q1741" t="s">
        <v>15386</v>
      </c>
      <c r="R1741" t="s">
        <v>13944</v>
      </c>
      <c r="S1741">
        <v>88436270</v>
      </c>
      <c r="T1741" t="s">
        <v>14538</v>
      </c>
      <c r="U1741">
        <v>88134791</v>
      </c>
      <c r="V1741" t="s">
        <v>32</v>
      </c>
      <c r="W1741" t="s">
        <v>1758</v>
      </c>
      <c r="X1741" t="s">
        <v>17753</v>
      </c>
      <c r="Y1741" t="s">
        <v>4375</v>
      </c>
    </row>
    <row r="1742" spans="1:25" x14ac:dyDescent="0.25">
      <c r="A1742" t="s">
        <v>4366</v>
      </c>
      <c r="B1742" t="s">
        <v>4368</v>
      </c>
      <c r="C1742" t="s">
        <v>4367</v>
      </c>
      <c r="D1742" t="s">
        <v>9030</v>
      </c>
      <c r="E1742" t="s">
        <v>2</v>
      </c>
      <c r="F1742" t="s">
        <v>35</v>
      </c>
      <c r="G1742" t="s">
        <v>17</v>
      </c>
      <c r="H1742" t="s">
        <v>8</v>
      </c>
      <c r="I1742">
        <v>21307</v>
      </c>
      <c r="J1742" t="s">
        <v>11549</v>
      </c>
      <c r="K1742" t="s">
        <v>79</v>
      </c>
      <c r="L1742" t="s">
        <v>10587</v>
      </c>
      <c r="M1742" t="s">
        <v>12998</v>
      </c>
      <c r="N1742" t="s">
        <v>4367</v>
      </c>
      <c r="O1742" t="s">
        <v>13535</v>
      </c>
      <c r="P1742">
        <v>24702320</v>
      </c>
      <c r="Q1742">
        <v>85375451</v>
      </c>
      <c r="R1742" t="s">
        <v>12477</v>
      </c>
      <c r="S1742">
        <v>85375451</v>
      </c>
      <c r="T1742" t="s">
        <v>14538</v>
      </c>
      <c r="U1742">
        <v>24700535</v>
      </c>
      <c r="V1742" t="s">
        <v>32</v>
      </c>
      <c r="W1742" t="s">
        <v>4365</v>
      </c>
      <c r="X1742" t="s">
        <v>17754</v>
      </c>
      <c r="Y1742" t="s">
        <v>4367</v>
      </c>
    </row>
    <row r="1743" spans="1:25" x14ac:dyDescent="0.25">
      <c r="A1743" t="s">
        <v>4353</v>
      </c>
      <c r="B1743" t="s">
        <v>4354</v>
      </c>
      <c r="C1743" t="s">
        <v>221</v>
      </c>
      <c r="D1743" t="s">
        <v>9030</v>
      </c>
      <c r="E1743" t="s">
        <v>2</v>
      </c>
      <c r="F1743" t="s">
        <v>35</v>
      </c>
      <c r="G1743" t="s">
        <v>17</v>
      </c>
      <c r="H1743" t="s">
        <v>8</v>
      </c>
      <c r="I1743">
        <v>21307</v>
      </c>
      <c r="J1743" t="s">
        <v>11549</v>
      </c>
      <c r="K1743" t="s">
        <v>79</v>
      </c>
      <c r="L1743" t="s">
        <v>10587</v>
      </c>
      <c r="M1743" t="s">
        <v>12998</v>
      </c>
      <c r="N1743" t="s">
        <v>221</v>
      </c>
      <c r="O1743" t="s">
        <v>13535</v>
      </c>
      <c r="P1743">
        <v>44056323</v>
      </c>
      <c r="Q1743">
        <v>44056323</v>
      </c>
      <c r="R1743" t="s">
        <v>15698</v>
      </c>
      <c r="S1743">
        <v>87553746</v>
      </c>
      <c r="T1743" t="s">
        <v>14538</v>
      </c>
      <c r="U1743">
        <v>24700533</v>
      </c>
      <c r="V1743" t="s">
        <v>32</v>
      </c>
      <c r="W1743" t="s">
        <v>2450</v>
      </c>
      <c r="X1743" t="s">
        <v>17755</v>
      </c>
      <c r="Y1743" t="s">
        <v>221</v>
      </c>
    </row>
    <row r="1744" spans="1:25" x14ac:dyDescent="0.25">
      <c r="A1744" t="s">
        <v>3829</v>
      </c>
      <c r="B1744" t="s">
        <v>3831</v>
      </c>
      <c r="C1744" t="s">
        <v>3830</v>
      </c>
      <c r="D1744" t="s">
        <v>9030</v>
      </c>
      <c r="E1744" t="s">
        <v>3</v>
      </c>
      <c r="F1744" t="s">
        <v>35</v>
      </c>
      <c r="G1744" t="s">
        <v>17</v>
      </c>
      <c r="H1744" t="s">
        <v>3</v>
      </c>
      <c r="I1744">
        <v>21302</v>
      </c>
      <c r="J1744" t="s">
        <v>11542</v>
      </c>
      <c r="K1744" t="s">
        <v>79</v>
      </c>
      <c r="L1744" t="s">
        <v>10587</v>
      </c>
      <c r="M1744" t="s">
        <v>10749</v>
      </c>
      <c r="N1744" t="s">
        <v>10914</v>
      </c>
      <c r="O1744" t="s">
        <v>13535</v>
      </c>
      <c r="P1744">
        <v>86147638</v>
      </c>
      <c r="Q1744" t="s">
        <v>15386</v>
      </c>
      <c r="R1744" t="s">
        <v>8708</v>
      </c>
      <c r="S1744">
        <v>86147638</v>
      </c>
      <c r="T1744" t="s">
        <v>14703</v>
      </c>
      <c r="U1744">
        <v>87657026</v>
      </c>
      <c r="V1744" t="s">
        <v>32</v>
      </c>
      <c r="W1744" t="s">
        <v>7031</v>
      </c>
      <c r="X1744" t="s">
        <v>17756</v>
      </c>
      <c r="Y1744" t="s">
        <v>3830</v>
      </c>
    </row>
    <row r="1745" spans="1:25" x14ac:dyDescent="0.25">
      <c r="A1745" t="s">
        <v>185</v>
      </c>
      <c r="B1745" t="s">
        <v>188</v>
      </c>
      <c r="C1745" t="s">
        <v>186</v>
      </c>
      <c r="D1745" t="s">
        <v>9030</v>
      </c>
      <c r="E1745" t="s">
        <v>4</v>
      </c>
      <c r="F1745" t="s">
        <v>35</v>
      </c>
      <c r="G1745" t="s">
        <v>17</v>
      </c>
      <c r="H1745" t="s">
        <v>4</v>
      </c>
      <c r="I1745">
        <v>21303</v>
      </c>
      <c r="J1745" t="s">
        <v>14349</v>
      </c>
      <c r="K1745" t="s">
        <v>79</v>
      </c>
      <c r="L1745" t="s">
        <v>10587</v>
      </c>
      <c r="M1745" t="s">
        <v>13810</v>
      </c>
      <c r="N1745" t="s">
        <v>186</v>
      </c>
      <c r="O1745" t="s">
        <v>13535</v>
      </c>
      <c r="P1745">
        <v>24701333</v>
      </c>
      <c r="Q1745">
        <v>24701333</v>
      </c>
      <c r="R1745" t="s">
        <v>8707</v>
      </c>
      <c r="S1745">
        <v>88506502</v>
      </c>
      <c r="T1745" t="s">
        <v>14644</v>
      </c>
      <c r="U1745">
        <v>83237385</v>
      </c>
      <c r="V1745" t="s">
        <v>32</v>
      </c>
      <c r="W1745" t="s">
        <v>161</v>
      </c>
      <c r="X1745" t="s">
        <v>17757</v>
      </c>
      <c r="Y1745" t="s">
        <v>186</v>
      </c>
    </row>
    <row r="1746" spans="1:25" x14ac:dyDescent="0.25">
      <c r="A1746" t="s">
        <v>4395</v>
      </c>
      <c r="B1746" t="s">
        <v>2979</v>
      </c>
      <c r="C1746" t="s">
        <v>364</v>
      </c>
      <c r="D1746" t="s">
        <v>9030</v>
      </c>
      <c r="E1746" t="s">
        <v>8</v>
      </c>
      <c r="F1746" t="s">
        <v>35</v>
      </c>
      <c r="G1746" t="s">
        <v>17</v>
      </c>
      <c r="H1746" t="s">
        <v>4</v>
      </c>
      <c r="I1746">
        <v>21303</v>
      </c>
      <c r="J1746" t="s">
        <v>14349</v>
      </c>
      <c r="K1746" t="s">
        <v>79</v>
      </c>
      <c r="L1746" t="s">
        <v>10587</v>
      </c>
      <c r="M1746" t="s">
        <v>13810</v>
      </c>
      <c r="N1746" t="s">
        <v>364</v>
      </c>
      <c r="O1746" t="s">
        <v>13535</v>
      </c>
      <c r="P1746">
        <v>24700576</v>
      </c>
      <c r="Q1746">
        <v>24702822</v>
      </c>
      <c r="R1746" t="s">
        <v>12474</v>
      </c>
      <c r="S1746">
        <v>88067959</v>
      </c>
      <c r="T1746" t="s">
        <v>14647</v>
      </c>
      <c r="U1746">
        <v>86332081</v>
      </c>
      <c r="V1746" t="s">
        <v>32</v>
      </c>
      <c r="W1746" t="s">
        <v>7032</v>
      </c>
      <c r="X1746" t="s">
        <v>17758</v>
      </c>
      <c r="Y1746" t="s">
        <v>364</v>
      </c>
    </row>
    <row r="1747" spans="1:25" x14ac:dyDescent="0.25">
      <c r="A1747" t="s">
        <v>3846</v>
      </c>
      <c r="B1747" t="s">
        <v>3847</v>
      </c>
      <c r="C1747" t="s">
        <v>3609</v>
      </c>
      <c r="D1747" t="s">
        <v>9030</v>
      </c>
      <c r="E1747" t="s">
        <v>4</v>
      </c>
      <c r="F1747" t="s">
        <v>35</v>
      </c>
      <c r="G1747" t="s">
        <v>17</v>
      </c>
      <c r="H1747" t="s">
        <v>4</v>
      </c>
      <c r="I1747">
        <v>21303</v>
      </c>
      <c r="J1747" t="s">
        <v>14349</v>
      </c>
      <c r="K1747" t="s">
        <v>79</v>
      </c>
      <c r="L1747" t="s">
        <v>10587</v>
      </c>
      <c r="M1747" t="s">
        <v>13810</v>
      </c>
      <c r="N1747" t="s">
        <v>10915</v>
      </c>
      <c r="O1747" t="s">
        <v>13535</v>
      </c>
      <c r="P1747">
        <v>40056229</v>
      </c>
      <c r="Q1747">
        <v>83193221</v>
      </c>
      <c r="R1747" t="s">
        <v>8709</v>
      </c>
      <c r="S1747">
        <v>83193221</v>
      </c>
      <c r="T1747" t="s">
        <v>14644</v>
      </c>
      <c r="U1747">
        <v>83237385</v>
      </c>
      <c r="V1747" t="s">
        <v>32</v>
      </c>
      <c r="W1747" t="s">
        <v>3845</v>
      </c>
      <c r="X1747" t="s">
        <v>17759</v>
      </c>
      <c r="Y1747" t="s">
        <v>3609</v>
      </c>
    </row>
    <row r="1748" spans="1:25" x14ac:dyDescent="0.25">
      <c r="A1748" t="s">
        <v>3840</v>
      </c>
      <c r="B1748" t="s">
        <v>3842</v>
      </c>
      <c r="C1748" t="s">
        <v>3841</v>
      </c>
      <c r="D1748" t="s">
        <v>9030</v>
      </c>
      <c r="E1748" t="s">
        <v>4</v>
      </c>
      <c r="F1748" t="s">
        <v>35</v>
      </c>
      <c r="G1748" t="s">
        <v>17</v>
      </c>
      <c r="H1748" t="s">
        <v>4</v>
      </c>
      <c r="I1748">
        <v>21303</v>
      </c>
      <c r="J1748" t="s">
        <v>14349</v>
      </c>
      <c r="K1748" t="s">
        <v>79</v>
      </c>
      <c r="L1748" t="s">
        <v>10587</v>
      </c>
      <c r="M1748" t="s">
        <v>13810</v>
      </c>
      <c r="N1748" t="s">
        <v>10916</v>
      </c>
      <c r="O1748" t="s">
        <v>13535</v>
      </c>
      <c r="P1748">
        <v>87341391</v>
      </c>
      <c r="Q1748">
        <v>24701583</v>
      </c>
      <c r="R1748" t="s">
        <v>15699</v>
      </c>
      <c r="S1748">
        <v>88789671</v>
      </c>
      <c r="T1748" t="s">
        <v>14644</v>
      </c>
      <c r="U1748">
        <v>44056297</v>
      </c>
      <c r="V1748" t="s">
        <v>32</v>
      </c>
      <c r="W1748" t="s">
        <v>3839</v>
      </c>
      <c r="X1748" t="s">
        <v>17760</v>
      </c>
      <c r="Y1748" t="s">
        <v>3841</v>
      </c>
    </row>
    <row r="1749" spans="1:25" x14ac:dyDescent="0.25">
      <c r="A1749" t="s">
        <v>4372</v>
      </c>
      <c r="B1749" t="s">
        <v>4373</v>
      </c>
      <c r="C1749" t="s">
        <v>1683</v>
      </c>
      <c r="D1749" t="s">
        <v>9030</v>
      </c>
      <c r="E1749" t="s">
        <v>5</v>
      </c>
      <c r="F1749" t="s">
        <v>35</v>
      </c>
      <c r="G1749" t="s">
        <v>17</v>
      </c>
      <c r="H1749" t="s">
        <v>10</v>
      </c>
      <c r="I1749">
        <v>21308</v>
      </c>
      <c r="J1749" t="s">
        <v>11550</v>
      </c>
      <c r="K1749" t="s">
        <v>79</v>
      </c>
      <c r="L1749" t="s">
        <v>10587</v>
      </c>
      <c r="M1749" t="s">
        <v>10725</v>
      </c>
      <c r="N1749" t="s">
        <v>1683</v>
      </c>
      <c r="O1749" t="s">
        <v>13535</v>
      </c>
      <c r="P1749">
        <v>44056213</v>
      </c>
      <c r="Q1749">
        <v>44056213</v>
      </c>
      <c r="R1749" t="s">
        <v>14822</v>
      </c>
      <c r="S1749">
        <v>44056213</v>
      </c>
      <c r="T1749" t="s">
        <v>14539</v>
      </c>
      <c r="U1749">
        <v>21006045</v>
      </c>
      <c r="V1749" t="s">
        <v>32</v>
      </c>
      <c r="W1749" t="s">
        <v>2501</v>
      </c>
      <c r="X1749" t="s">
        <v>17761</v>
      </c>
      <c r="Y1749" t="s">
        <v>1683</v>
      </c>
    </row>
    <row r="1750" spans="1:25" x14ac:dyDescent="0.25">
      <c r="A1750" t="s">
        <v>7665</v>
      </c>
      <c r="B1750" t="s">
        <v>7666</v>
      </c>
      <c r="C1750" t="s">
        <v>7667</v>
      </c>
      <c r="D1750" t="s">
        <v>500</v>
      </c>
      <c r="E1750" t="s">
        <v>4</v>
      </c>
      <c r="F1750" t="s">
        <v>32</v>
      </c>
      <c r="G1750" t="s">
        <v>3082</v>
      </c>
      <c r="H1750" t="s">
        <v>4</v>
      </c>
      <c r="I1750">
        <v>12003</v>
      </c>
      <c r="J1750" t="s">
        <v>14337</v>
      </c>
      <c r="K1750" t="s">
        <v>33</v>
      </c>
      <c r="L1750" t="s">
        <v>10787</v>
      </c>
      <c r="M1750" t="s">
        <v>412</v>
      </c>
      <c r="N1750" t="s">
        <v>7667</v>
      </c>
      <c r="O1750" t="s">
        <v>13535</v>
      </c>
      <c r="P1750">
        <v>22016548</v>
      </c>
      <c r="Q1750">
        <v>22016548</v>
      </c>
      <c r="R1750" t="s">
        <v>7766</v>
      </c>
      <c r="S1750">
        <v>22016548</v>
      </c>
      <c r="T1750" t="s">
        <v>14483</v>
      </c>
      <c r="U1750">
        <v>25467360</v>
      </c>
      <c r="V1750" t="s">
        <v>32</v>
      </c>
      <c r="W1750" t="s">
        <v>7800</v>
      </c>
      <c r="X1750" t="s">
        <v>17762</v>
      </c>
      <c r="Y1750" t="s">
        <v>7667</v>
      </c>
    </row>
    <row r="1751" spans="1:25" x14ac:dyDescent="0.25">
      <c r="A1751" t="s">
        <v>10197</v>
      </c>
      <c r="B1751" t="s">
        <v>6880</v>
      </c>
      <c r="C1751" t="s">
        <v>10198</v>
      </c>
      <c r="D1751" t="s">
        <v>9030</v>
      </c>
      <c r="E1751" t="s">
        <v>10</v>
      </c>
      <c r="F1751" t="s">
        <v>35</v>
      </c>
      <c r="G1751" t="s">
        <v>17</v>
      </c>
      <c r="H1751" t="s">
        <v>8</v>
      </c>
      <c r="I1751">
        <v>21307</v>
      </c>
      <c r="J1751" t="s">
        <v>11549</v>
      </c>
      <c r="K1751" t="s">
        <v>79</v>
      </c>
      <c r="L1751" t="s">
        <v>10587</v>
      </c>
      <c r="M1751" t="s">
        <v>12998</v>
      </c>
      <c r="N1751" t="s">
        <v>828</v>
      </c>
      <c r="O1751" t="s">
        <v>13535</v>
      </c>
      <c r="P1751">
        <v>44056225</v>
      </c>
      <c r="Q1751" t="s">
        <v>15386</v>
      </c>
      <c r="R1751" t="s">
        <v>10917</v>
      </c>
      <c r="S1751">
        <v>83083381</v>
      </c>
      <c r="T1751" t="s">
        <v>14664</v>
      </c>
      <c r="U1751">
        <v>87067098</v>
      </c>
      <c r="V1751" t="s">
        <v>32</v>
      </c>
      <c r="W1751" t="s">
        <v>188</v>
      </c>
      <c r="X1751" t="s">
        <v>17763</v>
      </c>
      <c r="Y1751" t="s">
        <v>10198</v>
      </c>
    </row>
    <row r="1752" spans="1:25" x14ac:dyDescent="0.25">
      <c r="A1752" t="s">
        <v>3015</v>
      </c>
      <c r="B1752" t="s">
        <v>3016</v>
      </c>
      <c r="C1752" t="s">
        <v>33</v>
      </c>
      <c r="D1752" t="s">
        <v>9030</v>
      </c>
      <c r="E1752" t="s">
        <v>7</v>
      </c>
      <c r="F1752" t="s">
        <v>35</v>
      </c>
      <c r="G1752" t="s">
        <v>179</v>
      </c>
      <c r="H1752" t="s">
        <v>3</v>
      </c>
      <c r="I1752">
        <v>21502</v>
      </c>
      <c r="J1752" t="s">
        <v>11558</v>
      </c>
      <c r="K1752" t="s">
        <v>79</v>
      </c>
      <c r="L1752" t="s">
        <v>180</v>
      </c>
      <c r="M1752" t="s">
        <v>10631</v>
      </c>
      <c r="N1752" t="s">
        <v>10631</v>
      </c>
      <c r="O1752" t="s">
        <v>13535</v>
      </c>
      <c r="P1752">
        <v>41051116</v>
      </c>
      <c r="Q1752" t="s">
        <v>15386</v>
      </c>
      <c r="R1752" t="s">
        <v>8798</v>
      </c>
      <c r="S1752">
        <v>88427850</v>
      </c>
      <c r="T1752" t="s">
        <v>15548</v>
      </c>
      <c r="U1752">
        <v>88994075</v>
      </c>
      <c r="V1752" t="s">
        <v>32</v>
      </c>
      <c r="W1752" t="s">
        <v>1227</v>
      </c>
      <c r="X1752" t="s">
        <v>17764</v>
      </c>
      <c r="Y1752" t="s">
        <v>33</v>
      </c>
    </row>
    <row r="1753" spans="1:25" x14ac:dyDescent="0.25">
      <c r="A1753" t="s">
        <v>2988</v>
      </c>
      <c r="B1753" t="s">
        <v>2990</v>
      </c>
      <c r="C1753" t="s">
        <v>2989</v>
      </c>
      <c r="D1753" t="s">
        <v>9030</v>
      </c>
      <c r="E1753" t="s">
        <v>7</v>
      </c>
      <c r="F1753" t="s">
        <v>35</v>
      </c>
      <c r="G1753" t="s">
        <v>179</v>
      </c>
      <c r="H1753" t="s">
        <v>3</v>
      </c>
      <c r="I1753">
        <v>21502</v>
      </c>
      <c r="J1753" t="s">
        <v>11558</v>
      </c>
      <c r="K1753" t="s">
        <v>79</v>
      </c>
      <c r="L1753" t="s">
        <v>180</v>
      </c>
      <c r="M1753" t="s">
        <v>10631</v>
      </c>
      <c r="N1753" t="s">
        <v>2989</v>
      </c>
      <c r="O1753" t="s">
        <v>13535</v>
      </c>
      <c r="P1753">
        <v>41051119</v>
      </c>
      <c r="Q1753" t="s">
        <v>15386</v>
      </c>
      <c r="R1753" t="s">
        <v>11819</v>
      </c>
      <c r="S1753">
        <v>89872866</v>
      </c>
      <c r="T1753" t="s">
        <v>15548</v>
      </c>
      <c r="U1753">
        <v>24021628</v>
      </c>
      <c r="V1753" t="s">
        <v>32</v>
      </c>
      <c r="W1753" t="s">
        <v>7033</v>
      </c>
      <c r="X1753" t="s">
        <v>17765</v>
      </c>
      <c r="Y1753" t="s">
        <v>2989</v>
      </c>
    </row>
    <row r="1754" spans="1:25" x14ac:dyDescent="0.25">
      <c r="A1754" t="s">
        <v>5259</v>
      </c>
      <c r="B1754" t="s">
        <v>4432</v>
      </c>
      <c r="C1754" t="s">
        <v>7967</v>
      </c>
      <c r="D1754" t="s">
        <v>82</v>
      </c>
      <c r="E1754" t="s">
        <v>3</v>
      </c>
      <c r="F1754" t="s">
        <v>83</v>
      </c>
      <c r="G1754" t="s">
        <v>2</v>
      </c>
      <c r="H1754" t="s">
        <v>5</v>
      </c>
      <c r="I1754">
        <v>70104</v>
      </c>
      <c r="J1754" t="s">
        <v>12783</v>
      </c>
      <c r="K1754" t="s">
        <v>82</v>
      </c>
      <c r="L1754" t="s">
        <v>82</v>
      </c>
      <c r="M1754" t="s">
        <v>12960</v>
      </c>
      <c r="N1754" t="s">
        <v>7967</v>
      </c>
      <c r="O1754" t="s">
        <v>13535</v>
      </c>
      <c r="P1754">
        <v>22064369</v>
      </c>
      <c r="Q1754">
        <v>87432458</v>
      </c>
      <c r="R1754" t="s">
        <v>15700</v>
      </c>
      <c r="S1754">
        <v>22064369</v>
      </c>
      <c r="T1754" t="s">
        <v>14576</v>
      </c>
      <c r="U1754">
        <v>27582530</v>
      </c>
      <c r="V1754" t="s">
        <v>32</v>
      </c>
      <c r="W1754" t="s">
        <v>5076</v>
      </c>
      <c r="X1754" t="s">
        <v>17766</v>
      </c>
      <c r="Y1754" t="s">
        <v>7967</v>
      </c>
    </row>
    <row r="1755" spans="1:25" x14ac:dyDescent="0.25">
      <c r="A1755" t="s">
        <v>4602</v>
      </c>
      <c r="B1755" t="s">
        <v>4437</v>
      </c>
      <c r="C1755" t="s">
        <v>4275</v>
      </c>
      <c r="D1755" t="s">
        <v>125</v>
      </c>
      <c r="E1755" t="s">
        <v>4</v>
      </c>
      <c r="F1755" t="s">
        <v>124</v>
      </c>
      <c r="G1755" t="s">
        <v>2</v>
      </c>
      <c r="H1755" t="s">
        <v>7</v>
      </c>
      <c r="I1755">
        <v>60106</v>
      </c>
      <c r="J1755" t="s">
        <v>11594</v>
      </c>
      <c r="K1755" t="s">
        <v>125</v>
      </c>
      <c r="L1755" t="s">
        <v>125</v>
      </c>
      <c r="M1755" t="s">
        <v>4581</v>
      </c>
      <c r="N1755" t="s">
        <v>4275</v>
      </c>
      <c r="O1755" t="s">
        <v>13535</v>
      </c>
      <c r="P1755">
        <v>22007528</v>
      </c>
      <c r="Q1755" t="s">
        <v>15386</v>
      </c>
      <c r="R1755" t="s">
        <v>14823</v>
      </c>
      <c r="S1755">
        <v>88050439</v>
      </c>
      <c r="T1755" t="s">
        <v>14606</v>
      </c>
      <c r="U1755" t="s">
        <v>15558</v>
      </c>
      <c r="V1755" t="s">
        <v>32</v>
      </c>
      <c r="W1755" t="s">
        <v>7034</v>
      </c>
      <c r="X1755" t="s">
        <v>17767</v>
      </c>
      <c r="Y1755" t="s">
        <v>4275</v>
      </c>
    </row>
    <row r="1756" spans="1:25" x14ac:dyDescent="0.25">
      <c r="A1756" t="s">
        <v>4668</v>
      </c>
      <c r="B1756" t="s">
        <v>4439</v>
      </c>
      <c r="C1756" t="s">
        <v>1357</v>
      </c>
      <c r="D1756" t="s">
        <v>4304</v>
      </c>
      <c r="E1756" t="s">
        <v>3</v>
      </c>
      <c r="F1756" t="s">
        <v>124</v>
      </c>
      <c r="G1756" t="s">
        <v>2</v>
      </c>
      <c r="H1756" t="s">
        <v>15</v>
      </c>
      <c r="I1756">
        <v>60111</v>
      </c>
      <c r="J1756" t="s">
        <v>12830</v>
      </c>
      <c r="K1756" t="s">
        <v>125</v>
      </c>
      <c r="L1756" t="s">
        <v>125</v>
      </c>
      <c r="M1756" t="s">
        <v>10646</v>
      </c>
      <c r="N1756" t="s">
        <v>1357</v>
      </c>
      <c r="O1756" t="s">
        <v>13535</v>
      </c>
      <c r="P1756">
        <v>26400305</v>
      </c>
      <c r="Q1756">
        <v>26400305</v>
      </c>
      <c r="R1756" t="s">
        <v>12433</v>
      </c>
      <c r="S1756">
        <v>26400305</v>
      </c>
      <c r="T1756" t="s">
        <v>15520</v>
      </c>
      <c r="U1756">
        <v>26420211</v>
      </c>
      <c r="V1756" t="s">
        <v>32</v>
      </c>
      <c r="W1756" t="s">
        <v>4595</v>
      </c>
      <c r="X1756" t="s">
        <v>17768</v>
      </c>
      <c r="Y1756" t="s">
        <v>1357</v>
      </c>
    </row>
    <row r="1757" spans="1:25" x14ac:dyDescent="0.25">
      <c r="A1757" t="s">
        <v>2843</v>
      </c>
      <c r="B1757" t="s">
        <v>1770</v>
      </c>
      <c r="C1757" t="s">
        <v>9085</v>
      </c>
      <c r="D1757" t="s">
        <v>78</v>
      </c>
      <c r="E1757" t="s">
        <v>11</v>
      </c>
      <c r="F1757" t="s">
        <v>35</v>
      </c>
      <c r="G1757" t="s">
        <v>3</v>
      </c>
      <c r="H1757" t="s">
        <v>17</v>
      </c>
      <c r="I1757">
        <v>20213</v>
      </c>
      <c r="J1757" t="s">
        <v>15442</v>
      </c>
      <c r="K1757" t="s">
        <v>79</v>
      </c>
      <c r="L1757" t="s">
        <v>80</v>
      </c>
      <c r="M1757" t="s">
        <v>1301</v>
      </c>
      <c r="N1757" t="s">
        <v>10919</v>
      </c>
      <c r="O1757" t="s">
        <v>13535</v>
      </c>
      <c r="P1757">
        <v>24797480</v>
      </c>
      <c r="Q1757">
        <v>24797480</v>
      </c>
      <c r="R1757" t="s">
        <v>13103</v>
      </c>
      <c r="S1757">
        <v>63044332</v>
      </c>
      <c r="T1757" t="s">
        <v>14477</v>
      </c>
      <c r="U1757">
        <v>24680376</v>
      </c>
      <c r="V1757" t="s">
        <v>32</v>
      </c>
      <c r="W1757" t="s">
        <v>2842</v>
      </c>
      <c r="X1757" t="s">
        <v>17769</v>
      </c>
      <c r="Y1757" t="s">
        <v>9085</v>
      </c>
    </row>
    <row r="1758" spans="1:25" x14ac:dyDescent="0.25">
      <c r="A1758" t="s">
        <v>4874</v>
      </c>
      <c r="B1758" t="s">
        <v>1766</v>
      </c>
      <c r="C1758" t="s">
        <v>186</v>
      </c>
      <c r="D1758" t="s">
        <v>123</v>
      </c>
      <c r="E1758" t="s">
        <v>2</v>
      </c>
      <c r="F1758" t="s">
        <v>124</v>
      </c>
      <c r="G1758" t="s">
        <v>8</v>
      </c>
      <c r="H1758" t="s">
        <v>2</v>
      </c>
      <c r="I1758">
        <v>60701</v>
      </c>
      <c r="J1758" t="s">
        <v>11428</v>
      </c>
      <c r="K1758" t="s">
        <v>125</v>
      </c>
      <c r="L1758" t="s">
        <v>11123</v>
      </c>
      <c r="M1758" t="s">
        <v>11123</v>
      </c>
      <c r="N1758" t="s">
        <v>186</v>
      </c>
      <c r="O1758" t="s">
        <v>13535</v>
      </c>
      <c r="P1758">
        <v>27750256</v>
      </c>
      <c r="Q1758" t="s">
        <v>15386</v>
      </c>
      <c r="R1758" t="s">
        <v>13104</v>
      </c>
      <c r="S1758">
        <v>88530489</v>
      </c>
      <c r="T1758" t="s">
        <v>14560</v>
      </c>
      <c r="U1758">
        <v>27750256</v>
      </c>
      <c r="V1758" t="s">
        <v>32</v>
      </c>
      <c r="W1758" t="s">
        <v>4856</v>
      </c>
      <c r="X1758" t="s">
        <v>17770</v>
      </c>
      <c r="Y1758" t="s">
        <v>186</v>
      </c>
    </row>
    <row r="1759" spans="1:25" x14ac:dyDescent="0.25">
      <c r="A1759" t="s">
        <v>7842</v>
      </c>
      <c r="B1759" t="s">
        <v>6572</v>
      </c>
      <c r="C1759" t="s">
        <v>7843</v>
      </c>
      <c r="D1759" t="s">
        <v>47</v>
      </c>
      <c r="E1759" t="s">
        <v>7</v>
      </c>
      <c r="F1759" t="s">
        <v>32</v>
      </c>
      <c r="G1759" t="s">
        <v>16</v>
      </c>
      <c r="H1759" t="s">
        <v>5</v>
      </c>
      <c r="I1759">
        <v>11204</v>
      </c>
      <c r="J1759" t="s">
        <v>12698</v>
      </c>
      <c r="K1759" t="s">
        <v>33</v>
      </c>
      <c r="L1759" t="s">
        <v>12867</v>
      </c>
      <c r="M1759" t="s">
        <v>674</v>
      </c>
      <c r="N1759" t="s">
        <v>7843</v>
      </c>
      <c r="O1759" t="s">
        <v>13535</v>
      </c>
      <c r="P1759">
        <v>83689259</v>
      </c>
      <c r="Q1759">
        <v>88419820</v>
      </c>
      <c r="R1759" t="s">
        <v>13105</v>
      </c>
      <c r="S1759">
        <v>83689259</v>
      </c>
      <c r="T1759" t="s">
        <v>7708</v>
      </c>
      <c r="U1759">
        <v>24104951</v>
      </c>
      <c r="V1759" t="s">
        <v>32</v>
      </c>
      <c r="W1759" t="s">
        <v>382</v>
      </c>
      <c r="X1759" t="s">
        <v>17771</v>
      </c>
      <c r="Y1759" t="s">
        <v>7843</v>
      </c>
    </row>
    <row r="1760" spans="1:25" x14ac:dyDescent="0.25">
      <c r="A1760" t="s">
        <v>9708</v>
      </c>
      <c r="B1760" t="s">
        <v>9709</v>
      </c>
      <c r="C1760" t="s">
        <v>9710</v>
      </c>
      <c r="D1760" t="s">
        <v>123</v>
      </c>
      <c r="E1760" t="s">
        <v>5</v>
      </c>
      <c r="F1760" t="s">
        <v>124</v>
      </c>
      <c r="G1760" t="s">
        <v>8</v>
      </c>
      <c r="H1760" t="s">
        <v>4</v>
      </c>
      <c r="I1760">
        <v>60703</v>
      </c>
      <c r="J1760" t="s">
        <v>12777</v>
      </c>
      <c r="K1760" t="s">
        <v>125</v>
      </c>
      <c r="L1760" t="s">
        <v>11123</v>
      </c>
      <c r="M1760" t="s">
        <v>12954</v>
      </c>
      <c r="N1760" t="s">
        <v>9710</v>
      </c>
      <c r="O1760" t="s">
        <v>13535</v>
      </c>
      <c r="P1760">
        <v>27897887</v>
      </c>
      <c r="Q1760">
        <v>22001202</v>
      </c>
      <c r="R1760" t="s">
        <v>9990</v>
      </c>
      <c r="S1760">
        <v>22001202</v>
      </c>
      <c r="T1760" t="s">
        <v>14563</v>
      </c>
      <c r="U1760">
        <v>27899336</v>
      </c>
      <c r="V1760" t="s">
        <v>32</v>
      </c>
      <c r="W1760" t="s">
        <v>2237</v>
      </c>
      <c r="X1760" t="s">
        <v>17772</v>
      </c>
      <c r="Y1760" t="s">
        <v>9710</v>
      </c>
    </row>
    <row r="1761" spans="1:25" x14ac:dyDescent="0.25">
      <c r="A1761" t="s">
        <v>4610</v>
      </c>
      <c r="B1761" t="s">
        <v>4446</v>
      </c>
      <c r="C1761" t="s">
        <v>4611</v>
      </c>
      <c r="D1761" t="s">
        <v>4304</v>
      </c>
      <c r="E1761" t="s">
        <v>4</v>
      </c>
      <c r="F1761" t="s">
        <v>124</v>
      </c>
      <c r="G1761" t="s">
        <v>2</v>
      </c>
      <c r="H1761" t="s">
        <v>5</v>
      </c>
      <c r="I1761">
        <v>60104</v>
      </c>
      <c r="J1761" t="s">
        <v>11534</v>
      </c>
      <c r="K1761" t="s">
        <v>125</v>
      </c>
      <c r="L1761" t="s">
        <v>125</v>
      </c>
      <c r="M1761" t="s">
        <v>4208</v>
      </c>
      <c r="N1761" t="s">
        <v>4611</v>
      </c>
      <c r="O1761" t="s">
        <v>13535</v>
      </c>
      <c r="P1761">
        <v>22002310</v>
      </c>
      <c r="Q1761">
        <v>87907793</v>
      </c>
      <c r="R1761" t="s">
        <v>13106</v>
      </c>
      <c r="S1761">
        <v>87907793</v>
      </c>
      <c r="T1761" t="s">
        <v>15559</v>
      </c>
      <c r="U1761">
        <v>26502008</v>
      </c>
      <c r="V1761" t="s">
        <v>32</v>
      </c>
      <c r="W1761" t="s">
        <v>4609</v>
      </c>
      <c r="X1761" t="s">
        <v>17773</v>
      </c>
      <c r="Y1761" t="s">
        <v>4611</v>
      </c>
    </row>
    <row r="1762" spans="1:25" x14ac:dyDescent="0.25">
      <c r="A1762" t="s">
        <v>4618</v>
      </c>
      <c r="B1762" t="s">
        <v>1685</v>
      </c>
      <c r="C1762" t="s">
        <v>4619</v>
      </c>
      <c r="D1762" t="s">
        <v>4304</v>
      </c>
      <c r="E1762" t="s">
        <v>5</v>
      </c>
      <c r="F1762" t="s">
        <v>124</v>
      </c>
      <c r="G1762" t="s">
        <v>2</v>
      </c>
      <c r="H1762" t="s">
        <v>5</v>
      </c>
      <c r="I1762">
        <v>60104</v>
      </c>
      <c r="J1762" t="s">
        <v>11534</v>
      </c>
      <c r="K1762" t="s">
        <v>125</v>
      </c>
      <c r="L1762" t="s">
        <v>125</v>
      </c>
      <c r="M1762" t="s">
        <v>4208</v>
      </c>
      <c r="N1762" t="s">
        <v>4619</v>
      </c>
      <c r="O1762" t="s">
        <v>13535</v>
      </c>
      <c r="P1762">
        <v>45002483</v>
      </c>
      <c r="Q1762" t="s">
        <v>15386</v>
      </c>
      <c r="R1762" t="s">
        <v>13945</v>
      </c>
      <c r="S1762">
        <v>45002483</v>
      </c>
      <c r="T1762" t="s">
        <v>14549</v>
      </c>
      <c r="U1762">
        <v>86505339</v>
      </c>
      <c r="V1762" t="s">
        <v>32</v>
      </c>
      <c r="W1762" t="s">
        <v>1680</v>
      </c>
      <c r="X1762" t="s">
        <v>17774</v>
      </c>
      <c r="Y1762" t="s">
        <v>4619</v>
      </c>
    </row>
    <row r="1763" spans="1:25" x14ac:dyDescent="0.25">
      <c r="A1763" t="s">
        <v>4614</v>
      </c>
      <c r="B1763" t="s">
        <v>4450</v>
      </c>
      <c r="C1763" t="s">
        <v>9086</v>
      </c>
      <c r="D1763" t="s">
        <v>4304</v>
      </c>
      <c r="E1763" t="s">
        <v>5</v>
      </c>
      <c r="F1763" t="s">
        <v>124</v>
      </c>
      <c r="G1763" t="s">
        <v>2</v>
      </c>
      <c r="H1763" t="s">
        <v>5</v>
      </c>
      <c r="I1763">
        <v>60104</v>
      </c>
      <c r="J1763" t="s">
        <v>11534</v>
      </c>
      <c r="K1763" t="s">
        <v>125</v>
      </c>
      <c r="L1763" t="s">
        <v>125</v>
      </c>
      <c r="M1763" t="s">
        <v>4208</v>
      </c>
      <c r="N1763" t="s">
        <v>10920</v>
      </c>
      <c r="O1763" t="s">
        <v>13535</v>
      </c>
      <c r="P1763" t="s">
        <v>15386</v>
      </c>
      <c r="Q1763" t="s">
        <v>15386</v>
      </c>
      <c r="R1763" t="s">
        <v>12393</v>
      </c>
      <c r="S1763">
        <v>87150746</v>
      </c>
      <c r="T1763" t="s">
        <v>14549</v>
      </c>
      <c r="U1763">
        <v>86505339</v>
      </c>
      <c r="V1763" t="s">
        <v>32</v>
      </c>
      <c r="W1763" t="s">
        <v>7035</v>
      </c>
      <c r="X1763" t="s">
        <v>17775</v>
      </c>
      <c r="Y1763" t="s">
        <v>9086</v>
      </c>
    </row>
    <row r="1764" spans="1:25" x14ac:dyDescent="0.25">
      <c r="A1764" t="s">
        <v>4626</v>
      </c>
      <c r="B1764" t="s">
        <v>4451</v>
      </c>
      <c r="C1764" t="s">
        <v>3429</v>
      </c>
      <c r="D1764" t="s">
        <v>4304</v>
      </c>
      <c r="E1764" t="s">
        <v>5</v>
      </c>
      <c r="F1764" t="s">
        <v>124</v>
      </c>
      <c r="G1764" t="s">
        <v>2</v>
      </c>
      <c r="H1764" t="s">
        <v>5</v>
      </c>
      <c r="I1764">
        <v>60104</v>
      </c>
      <c r="J1764" t="s">
        <v>11534</v>
      </c>
      <c r="K1764" t="s">
        <v>125</v>
      </c>
      <c r="L1764" t="s">
        <v>125</v>
      </c>
      <c r="M1764" t="s">
        <v>4208</v>
      </c>
      <c r="N1764" t="s">
        <v>3429</v>
      </c>
      <c r="O1764" t="s">
        <v>13535</v>
      </c>
      <c r="P1764">
        <v>26500967</v>
      </c>
      <c r="Q1764">
        <v>26500740</v>
      </c>
      <c r="R1764" t="s">
        <v>14824</v>
      </c>
      <c r="S1764">
        <v>87837700</v>
      </c>
      <c r="T1764" t="s">
        <v>14549</v>
      </c>
      <c r="U1764">
        <v>86505339</v>
      </c>
      <c r="V1764" t="s">
        <v>32</v>
      </c>
      <c r="W1764" t="s">
        <v>7036</v>
      </c>
      <c r="X1764" t="s">
        <v>17776</v>
      </c>
      <c r="Y1764" t="s">
        <v>3429</v>
      </c>
    </row>
    <row r="1765" spans="1:25" x14ac:dyDescent="0.25">
      <c r="A1765" t="s">
        <v>4615</v>
      </c>
      <c r="B1765" t="s">
        <v>4452</v>
      </c>
      <c r="C1765" t="s">
        <v>4616</v>
      </c>
      <c r="D1765" t="s">
        <v>4304</v>
      </c>
      <c r="E1765" t="s">
        <v>4</v>
      </c>
      <c r="F1765" t="s">
        <v>124</v>
      </c>
      <c r="G1765" t="s">
        <v>2</v>
      </c>
      <c r="H1765" t="s">
        <v>5</v>
      </c>
      <c r="I1765">
        <v>60104</v>
      </c>
      <c r="J1765" t="s">
        <v>11534</v>
      </c>
      <c r="K1765" t="s">
        <v>125</v>
      </c>
      <c r="L1765" t="s">
        <v>125</v>
      </c>
      <c r="M1765" t="s">
        <v>4208</v>
      </c>
      <c r="N1765" t="s">
        <v>4616</v>
      </c>
      <c r="O1765" t="s">
        <v>13535</v>
      </c>
      <c r="P1765">
        <v>22002228</v>
      </c>
      <c r="Q1765" t="s">
        <v>15386</v>
      </c>
      <c r="R1765" t="s">
        <v>15701</v>
      </c>
      <c r="S1765">
        <v>83702088</v>
      </c>
      <c r="T1765" t="s">
        <v>15559</v>
      </c>
      <c r="U1765">
        <v>26502008</v>
      </c>
      <c r="V1765" t="s">
        <v>32</v>
      </c>
      <c r="W1765" t="s">
        <v>2234</v>
      </c>
      <c r="X1765" t="s">
        <v>17777</v>
      </c>
      <c r="Y1765" t="s">
        <v>4616</v>
      </c>
    </row>
    <row r="1766" spans="1:25" x14ac:dyDescent="0.25">
      <c r="A1766" t="s">
        <v>4623</v>
      </c>
      <c r="B1766" t="s">
        <v>4425</v>
      </c>
      <c r="C1766" t="s">
        <v>4624</v>
      </c>
      <c r="D1766" t="s">
        <v>4304</v>
      </c>
      <c r="E1766" t="s">
        <v>5</v>
      </c>
      <c r="F1766" t="s">
        <v>124</v>
      </c>
      <c r="G1766" t="s">
        <v>2</v>
      </c>
      <c r="H1766" t="s">
        <v>5</v>
      </c>
      <c r="I1766">
        <v>60104</v>
      </c>
      <c r="J1766" t="s">
        <v>11534</v>
      </c>
      <c r="K1766" t="s">
        <v>125</v>
      </c>
      <c r="L1766" t="s">
        <v>125</v>
      </c>
      <c r="M1766" t="s">
        <v>4208</v>
      </c>
      <c r="N1766" t="s">
        <v>10921</v>
      </c>
      <c r="O1766" t="s">
        <v>13535</v>
      </c>
      <c r="P1766">
        <v>64882529</v>
      </c>
      <c r="Q1766" t="s">
        <v>15386</v>
      </c>
      <c r="R1766" t="s">
        <v>15702</v>
      </c>
      <c r="S1766">
        <v>83022345</v>
      </c>
      <c r="T1766" t="s">
        <v>14549</v>
      </c>
      <c r="U1766">
        <v>86505339</v>
      </c>
      <c r="V1766" t="s">
        <v>32</v>
      </c>
      <c r="W1766" t="s">
        <v>7037</v>
      </c>
      <c r="X1766" t="s">
        <v>17778</v>
      </c>
      <c r="Y1766" t="s">
        <v>4624</v>
      </c>
    </row>
    <row r="1767" spans="1:25" x14ac:dyDescent="0.25">
      <c r="A1767" t="s">
        <v>8578</v>
      </c>
      <c r="B1767" t="s">
        <v>8579</v>
      </c>
      <c r="C1767" t="s">
        <v>8580</v>
      </c>
      <c r="D1767" t="s">
        <v>125</v>
      </c>
      <c r="E1767" t="s">
        <v>8</v>
      </c>
      <c r="F1767" t="s">
        <v>124</v>
      </c>
      <c r="G1767" t="s">
        <v>3</v>
      </c>
      <c r="H1767" t="s">
        <v>4</v>
      </c>
      <c r="I1767">
        <v>60203</v>
      </c>
      <c r="J1767" t="s">
        <v>11484</v>
      </c>
      <c r="K1767" t="s">
        <v>125</v>
      </c>
      <c r="L1767" t="s">
        <v>10596</v>
      </c>
      <c r="M1767" t="s">
        <v>12947</v>
      </c>
      <c r="N1767" t="s">
        <v>2848</v>
      </c>
      <c r="O1767" t="s">
        <v>13535</v>
      </c>
      <c r="P1767">
        <v>83165081</v>
      </c>
      <c r="Q1767" t="s">
        <v>15386</v>
      </c>
      <c r="R1767" t="s">
        <v>13107</v>
      </c>
      <c r="S1767">
        <v>83165081</v>
      </c>
      <c r="T1767" t="s">
        <v>14553</v>
      </c>
      <c r="U1767">
        <v>88248904</v>
      </c>
      <c r="V1767" t="s">
        <v>32</v>
      </c>
      <c r="W1767" t="s">
        <v>7674</v>
      </c>
      <c r="X1767" t="s">
        <v>17779</v>
      </c>
      <c r="Y1767" t="s">
        <v>8580</v>
      </c>
    </row>
    <row r="1768" spans="1:25" x14ac:dyDescent="0.25">
      <c r="A1768" t="s">
        <v>4957</v>
      </c>
      <c r="B1768" t="s">
        <v>4459</v>
      </c>
      <c r="C1768" t="s">
        <v>4958</v>
      </c>
      <c r="D1768" t="s">
        <v>123</v>
      </c>
      <c r="E1768" t="s">
        <v>5</v>
      </c>
      <c r="F1768" t="s">
        <v>124</v>
      </c>
      <c r="G1768" t="s">
        <v>8</v>
      </c>
      <c r="H1768" t="s">
        <v>4</v>
      </c>
      <c r="I1768">
        <v>60703</v>
      </c>
      <c r="J1768" t="s">
        <v>12777</v>
      </c>
      <c r="K1768" t="s">
        <v>125</v>
      </c>
      <c r="L1768" t="s">
        <v>11123</v>
      </c>
      <c r="M1768" t="s">
        <v>12954</v>
      </c>
      <c r="N1768" t="s">
        <v>10922</v>
      </c>
      <c r="O1768" t="s">
        <v>13535</v>
      </c>
      <c r="P1768">
        <v>22001457</v>
      </c>
      <c r="Q1768" t="s">
        <v>15386</v>
      </c>
      <c r="R1768" t="s">
        <v>13946</v>
      </c>
      <c r="S1768">
        <v>86155229</v>
      </c>
      <c r="T1768" t="s">
        <v>14563</v>
      </c>
      <c r="U1768">
        <v>27899336</v>
      </c>
      <c r="V1768" t="s">
        <v>32</v>
      </c>
      <c r="W1768" t="s">
        <v>7038</v>
      </c>
      <c r="X1768" t="s">
        <v>17780</v>
      </c>
      <c r="Y1768" t="s">
        <v>4958</v>
      </c>
    </row>
    <row r="1769" spans="1:25" x14ac:dyDescent="0.25">
      <c r="A1769" t="s">
        <v>4947</v>
      </c>
      <c r="B1769" t="s">
        <v>2544</v>
      </c>
      <c r="C1769" t="s">
        <v>9087</v>
      </c>
      <c r="D1769" t="s">
        <v>123</v>
      </c>
      <c r="E1769" t="s">
        <v>5</v>
      </c>
      <c r="F1769" t="s">
        <v>124</v>
      </c>
      <c r="G1769" t="s">
        <v>8</v>
      </c>
      <c r="H1769" t="s">
        <v>4</v>
      </c>
      <c r="I1769">
        <v>60703</v>
      </c>
      <c r="J1769" t="s">
        <v>12777</v>
      </c>
      <c r="K1769" t="s">
        <v>125</v>
      </c>
      <c r="L1769" t="s">
        <v>11123</v>
      </c>
      <c r="M1769" t="s">
        <v>12954</v>
      </c>
      <c r="N1769" t="s">
        <v>10604</v>
      </c>
      <c r="O1769" t="s">
        <v>13535</v>
      </c>
      <c r="P1769">
        <v>22001452</v>
      </c>
      <c r="Q1769" t="s">
        <v>15386</v>
      </c>
      <c r="R1769" t="s">
        <v>13108</v>
      </c>
      <c r="S1769">
        <v>22001452</v>
      </c>
      <c r="T1769" t="s">
        <v>14563</v>
      </c>
      <c r="U1769">
        <v>27899336</v>
      </c>
      <c r="V1769" t="s">
        <v>32</v>
      </c>
      <c r="W1769" t="s">
        <v>2261</v>
      </c>
      <c r="X1769" t="s">
        <v>17781</v>
      </c>
      <c r="Y1769" t="s">
        <v>9087</v>
      </c>
    </row>
    <row r="1770" spans="1:25" x14ac:dyDescent="0.25">
      <c r="A1770" t="s">
        <v>536</v>
      </c>
      <c r="B1770" t="s">
        <v>538</v>
      </c>
      <c r="C1770" t="s">
        <v>537</v>
      </c>
      <c r="D1770" t="s">
        <v>41</v>
      </c>
      <c r="E1770" t="s">
        <v>3</v>
      </c>
      <c r="F1770" t="s">
        <v>32</v>
      </c>
      <c r="G1770" t="s">
        <v>10</v>
      </c>
      <c r="H1770" t="s">
        <v>7</v>
      </c>
      <c r="I1770">
        <v>10806</v>
      </c>
      <c r="J1770" t="s">
        <v>12671</v>
      </c>
      <c r="K1770" t="s">
        <v>33</v>
      </c>
      <c r="L1770" t="s">
        <v>12863</v>
      </c>
      <c r="M1770" t="s">
        <v>10923</v>
      </c>
      <c r="N1770" t="s">
        <v>10923</v>
      </c>
      <c r="O1770" t="s">
        <v>13535</v>
      </c>
      <c r="P1770">
        <v>22298060</v>
      </c>
      <c r="Q1770">
        <v>22298060</v>
      </c>
      <c r="R1770" t="s">
        <v>13947</v>
      </c>
      <c r="S1770">
        <v>83638002</v>
      </c>
      <c r="T1770" t="s">
        <v>14416</v>
      </c>
      <c r="U1770">
        <v>88759543</v>
      </c>
      <c r="V1770" t="s">
        <v>32</v>
      </c>
      <c r="W1770" t="s">
        <v>6449</v>
      </c>
      <c r="X1770" t="s">
        <v>17782</v>
      </c>
      <c r="Y1770" t="s">
        <v>537</v>
      </c>
    </row>
    <row r="1771" spans="1:25" x14ac:dyDescent="0.25">
      <c r="A1771" t="s">
        <v>5901</v>
      </c>
      <c r="B1771" t="s">
        <v>2484</v>
      </c>
      <c r="C1771" t="s">
        <v>5902</v>
      </c>
      <c r="D1771" t="s">
        <v>9037</v>
      </c>
      <c r="E1771" t="s">
        <v>6</v>
      </c>
      <c r="F1771" t="s">
        <v>83</v>
      </c>
      <c r="G1771" t="s">
        <v>2</v>
      </c>
      <c r="H1771" t="s">
        <v>3</v>
      </c>
      <c r="I1771">
        <v>70102</v>
      </c>
      <c r="J1771" t="s">
        <v>12693</v>
      </c>
      <c r="K1771" t="s">
        <v>82</v>
      </c>
      <c r="L1771" t="s">
        <v>82</v>
      </c>
      <c r="M1771" t="s">
        <v>12981</v>
      </c>
      <c r="N1771" t="s">
        <v>5902</v>
      </c>
      <c r="O1771" t="s">
        <v>13535</v>
      </c>
      <c r="P1771">
        <v>84509021</v>
      </c>
      <c r="Q1771" t="s">
        <v>15386</v>
      </c>
      <c r="R1771" t="s">
        <v>13109</v>
      </c>
      <c r="S1771">
        <v>84509021</v>
      </c>
      <c r="T1771" t="s">
        <v>7759</v>
      </c>
      <c r="U1771">
        <v>83478507</v>
      </c>
      <c r="V1771" t="s">
        <v>32</v>
      </c>
      <c r="W1771" t="s">
        <v>7039</v>
      </c>
      <c r="X1771" t="s">
        <v>17783</v>
      </c>
      <c r="Y1771" t="s">
        <v>5902</v>
      </c>
    </row>
    <row r="1772" spans="1:25" x14ac:dyDescent="0.25">
      <c r="A1772" t="s">
        <v>7841</v>
      </c>
      <c r="B1772" t="s">
        <v>7190</v>
      </c>
      <c r="C1772" t="s">
        <v>7668</v>
      </c>
      <c r="D1772" t="s">
        <v>47</v>
      </c>
      <c r="E1772" t="s">
        <v>4</v>
      </c>
      <c r="F1772" t="s">
        <v>32</v>
      </c>
      <c r="G1772" t="s">
        <v>7</v>
      </c>
      <c r="H1772" t="s">
        <v>7</v>
      </c>
      <c r="I1772">
        <v>10606</v>
      </c>
      <c r="J1772" t="s">
        <v>12655</v>
      </c>
      <c r="K1772" t="s">
        <v>33</v>
      </c>
      <c r="L1772" t="s">
        <v>454</v>
      </c>
      <c r="M1772" t="s">
        <v>292</v>
      </c>
      <c r="N1772" t="s">
        <v>292</v>
      </c>
      <c r="O1772" t="s">
        <v>13535</v>
      </c>
      <c r="P1772">
        <v>25400055</v>
      </c>
      <c r="Q1772">
        <v>25400055</v>
      </c>
      <c r="R1772" t="s">
        <v>14825</v>
      </c>
      <c r="S1772">
        <v>86012448</v>
      </c>
      <c r="T1772" t="s">
        <v>13725</v>
      </c>
      <c r="U1772">
        <v>22301358</v>
      </c>
      <c r="V1772" t="s">
        <v>32</v>
      </c>
      <c r="W1772" t="s">
        <v>380</v>
      </c>
      <c r="X1772" t="s">
        <v>17784</v>
      </c>
      <c r="Y1772" t="s">
        <v>7668</v>
      </c>
    </row>
    <row r="1773" spans="1:25" x14ac:dyDescent="0.25">
      <c r="A1773" t="s">
        <v>406</v>
      </c>
      <c r="B1773" t="s">
        <v>407</v>
      </c>
      <c r="C1773" t="s">
        <v>7040</v>
      </c>
      <c r="D1773" t="s">
        <v>47</v>
      </c>
      <c r="E1773" t="s">
        <v>5</v>
      </c>
      <c r="F1773" t="s">
        <v>32</v>
      </c>
      <c r="G1773" t="s">
        <v>4</v>
      </c>
      <c r="H1773" t="s">
        <v>7</v>
      </c>
      <c r="I1773">
        <v>10306</v>
      </c>
      <c r="J1773" t="s">
        <v>12625</v>
      </c>
      <c r="K1773" t="s">
        <v>33</v>
      </c>
      <c r="L1773" t="s">
        <v>47</v>
      </c>
      <c r="M1773" t="s">
        <v>10469</v>
      </c>
      <c r="N1773" t="s">
        <v>10924</v>
      </c>
      <c r="O1773" t="s">
        <v>13535</v>
      </c>
      <c r="P1773">
        <v>25442186</v>
      </c>
      <c r="Q1773">
        <v>25442186</v>
      </c>
      <c r="R1773" t="s">
        <v>15703</v>
      </c>
      <c r="S1773">
        <v>86324918</v>
      </c>
      <c r="T1773" t="s">
        <v>15403</v>
      </c>
      <c r="U1773">
        <v>25480522</v>
      </c>
      <c r="V1773" t="s">
        <v>32</v>
      </c>
      <c r="W1773" t="s">
        <v>329</v>
      </c>
      <c r="X1773" t="s">
        <v>17785</v>
      </c>
      <c r="Y1773" t="s">
        <v>7040</v>
      </c>
    </row>
    <row r="1774" spans="1:25" x14ac:dyDescent="0.25">
      <c r="A1774" t="s">
        <v>482</v>
      </c>
      <c r="B1774" t="s">
        <v>484</v>
      </c>
      <c r="C1774" t="s">
        <v>483</v>
      </c>
      <c r="D1774" t="s">
        <v>47</v>
      </c>
      <c r="E1774" t="s">
        <v>4</v>
      </c>
      <c r="F1774" t="s">
        <v>32</v>
      </c>
      <c r="G1774" t="s">
        <v>7</v>
      </c>
      <c r="H1774" t="s">
        <v>4</v>
      </c>
      <c r="I1774">
        <v>10603</v>
      </c>
      <c r="J1774" t="s">
        <v>12651</v>
      </c>
      <c r="K1774" t="s">
        <v>33</v>
      </c>
      <c r="L1774" t="s">
        <v>454</v>
      </c>
      <c r="M1774" t="s">
        <v>10475</v>
      </c>
      <c r="N1774" t="s">
        <v>10925</v>
      </c>
      <c r="O1774" t="s">
        <v>13535</v>
      </c>
      <c r="P1774">
        <v>24100111</v>
      </c>
      <c r="Q1774">
        <v>24100111</v>
      </c>
      <c r="R1774" t="s">
        <v>14826</v>
      </c>
      <c r="S1774">
        <v>89352955</v>
      </c>
      <c r="T1774" t="s">
        <v>13725</v>
      </c>
      <c r="U1774">
        <v>22301358</v>
      </c>
      <c r="V1774" t="s">
        <v>32</v>
      </c>
      <c r="W1774" t="s">
        <v>374</v>
      </c>
      <c r="X1774" t="s">
        <v>17786</v>
      </c>
      <c r="Y1774" t="s">
        <v>483</v>
      </c>
    </row>
    <row r="1775" spans="1:25" x14ac:dyDescent="0.25">
      <c r="A1775" t="s">
        <v>7944</v>
      </c>
      <c r="B1775" t="s">
        <v>7084</v>
      </c>
      <c r="C1775" t="s">
        <v>7945</v>
      </c>
      <c r="D1775" t="s">
        <v>9019</v>
      </c>
      <c r="E1775" t="s">
        <v>198</v>
      </c>
      <c r="F1775" t="s">
        <v>124</v>
      </c>
      <c r="G1775" t="s">
        <v>4</v>
      </c>
      <c r="H1775" t="s">
        <v>4</v>
      </c>
      <c r="I1775">
        <v>60303</v>
      </c>
      <c r="J1775" t="s">
        <v>11491</v>
      </c>
      <c r="K1775" t="s">
        <v>125</v>
      </c>
      <c r="L1775" t="s">
        <v>1490</v>
      </c>
      <c r="M1775" t="s">
        <v>1569</v>
      </c>
      <c r="N1775" t="s">
        <v>11090</v>
      </c>
      <c r="O1775" t="s">
        <v>13535</v>
      </c>
      <c r="P1775">
        <v>83016062</v>
      </c>
      <c r="Q1775">
        <v>22008527</v>
      </c>
      <c r="R1775" t="s">
        <v>13948</v>
      </c>
      <c r="S1775">
        <v>83016062</v>
      </c>
      <c r="T1775" t="s">
        <v>15044</v>
      </c>
      <c r="U1775">
        <v>87093141</v>
      </c>
      <c r="V1775" t="s">
        <v>32</v>
      </c>
      <c r="W1775" t="s">
        <v>1745</v>
      </c>
      <c r="X1775" t="s">
        <v>17787</v>
      </c>
      <c r="Y1775" t="s">
        <v>7945</v>
      </c>
    </row>
    <row r="1776" spans="1:25" x14ac:dyDescent="0.25">
      <c r="A1776" t="s">
        <v>592</v>
      </c>
      <c r="B1776" t="s">
        <v>594</v>
      </c>
      <c r="C1776" t="s">
        <v>593</v>
      </c>
      <c r="D1776" t="s">
        <v>79</v>
      </c>
      <c r="E1776" t="s">
        <v>7</v>
      </c>
      <c r="F1776" t="s">
        <v>35</v>
      </c>
      <c r="G1776" t="s">
        <v>4</v>
      </c>
      <c r="H1776" t="s">
        <v>10</v>
      </c>
      <c r="I1776">
        <v>20308</v>
      </c>
      <c r="J1776" t="s">
        <v>11490</v>
      </c>
      <c r="K1776" t="s">
        <v>79</v>
      </c>
      <c r="L1776" t="s">
        <v>10510</v>
      </c>
      <c r="M1776" t="s">
        <v>10816</v>
      </c>
      <c r="N1776" t="s">
        <v>10926</v>
      </c>
      <c r="O1776" t="s">
        <v>13535</v>
      </c>
      <c r="P1776">
        <v>24441723</v>
      </c>
      <c r="Q1776">
        <v>24411723</v>
      </c>
      <c r="R1776" t="s">
        <v>11776</v>
      </c>
      <c r="S1776">
        <v>24441723</v>
      </c>
      <c r="T1776" t="s">
        <v>15427</v>
      </c>
      <c r="U1776">
        <v>24448039</v>
      </c>
      <c r="V1776" t="s">
        <v>32</v>
      </c>
      <c r="W1776" t="s">
        <v>552</v>
      </c>
      <c r="X1776" t="s">
        <v>17788</v>
      </c>
      <c r="Y1776" t="s">
        <v>593</v>
      </c>
    </row>
    <row r="1777" spans="1:25" x14ac:dyDescent="0.25">
      <c r="A1777" t="s">
        <v>1975</v>
      </c>
      <c r="B1777" t="s">
        <v>1976</v>
      </c>
      <c r="C1777" t="s">
        <v>9518</v>
      </c>
      <c r="D1777" t="s">
        <v>79</v>
      </c>
      <c r="E1777" t="s">
        <v>7</v>
      </c>
      <c r="F1777" t="s">
        <v>35</v>
      </c>
      <c r="G1777" t="s">
        <v>4</v>
      </c>
      <c r="H1777" t="s">
        <v>5</v>
      </c>
      <c r="I1777">
        <v>20304</v>
      </c>
      <c r="J1777" t="s">
        <v>11485</v>
      </c>
      <c r="K1777" t="s">
        <v>79</v>
      </c>
      <c r="L1777" t="s">
        <v>10510</v>
      </c>
      <c r="M1777" t="s">
        <v>1934</v>
      </c>
      <c r="N1777" t="s">
        <v>10927</v>
      </c>
      <c r="O1777" t="s">
        <v>13535</v>
      </c>
      <c r="P1777">
        <v>24448525</v>
      </c>
      <c r="Q1777">
        <v>24448525</v>
      </c>
      <c r="R1777" t="s">
        <v>14827</v>
      </c>
      <c r="S1777">
        <v>24448525</v>
      </c>
      <c r="T1777" t="s">
        <v>15427</v>
      </c>
      <c r="U1777">
        <v>24448039</v>
      </c>
      <c r="V1777" t="s">
        <v>32</v>
      </c>
      <c r="W1777" t="s">
        <v>1938</v>
      </c>
      <c r="X1777" t="s">
        <v>17789</v>
      </c>
      <c r="Y1777" t="s">
        <v>9518</v>
      </c>
    </row>
    <row r="1778" spans="1:25" x14ac:dyDescent="0.25">
      <c r="A1778" t="s">
        <v>6005</v>
      </c>
      <c r="B1778" t="s">
        <v>4478</v>
      </c>
      <c r="C1778" t="s">
        <v>3403</v>
      </c>
      <c r="D1778" t="s">
        <v>79</v>
      </c>
      <c r="E1778" t="s">
        <v>8</v>
      </c>
      <c r="F1778" t="s">
        <v>35</v>
      </c>
      <c r="G1778" t="s">
        <v>10</v>
      </c>
      <c r="H1778" t="s">
        <v>4</v>
      </c>
      <c r="I1778">
        <v>20803</v>
      </c>
      <c r="J1778" t="s">
        <v>12778</v>
      </c>
      <c r="K1778" t="s">
        <v>79</v>
      </c>
      <c r="L1778" t="s">
        <v>10473</v>
      </c>
      <c r="M1778" t="s">
        <v>143</v>
      </c>
      <c r="N1778" t="s">
        <v>542</v>
      </c>
      <c r="O1778" t="s">
        <v>13535</v>
      </c>
      <c r="P1778">
        <v>24480375</v>
      </c>
      <c r="Q1778">
        <v>24480375</v>
      </c>
      <c r="R1778" t="s">
        <v>13949</v>
      </c>
      <c r="S1778">
        <v>24480375</v>
      </c>
      <c r="T1778" t="s">
        <v>9212</v>
      </c>
      <c r="U1778">
        <v>24485212</v>
      </c>
      <c r="V1778" t="s">
        <v>32</v>
      </c>
      <c r="W1778" t="s">
        <v>7041</v>
      </c>
      <c r="X1778" t="s">
        <v>17790</v>
      </c>
      <c r="Y1778" t="s">
        <v>3403</v>
      </c>
    </row>
    <row r="1779" spans="1:25" x14ac:dyDescent="0.25">
      <c r="A1779" t="s">
        <v>9482</v>
      </c>
      <c r="B1779" t="s">
        <v>9483</v>
      </c>
      <c r="C1779" t="s">
        <v>13111</v>
      </c>
      <c r="D1779" t="s">
        <v>9019</v>
      </c>
      <c r="E1779" t="s">
        <v>5</v>
      </c>
      <c r="F1779" t="s">
        <v>124</v>
      </c>
      <c r="G1779" t="s">
        <v>4</v>
      </c>
      <c r="H1779" t="s">
        <v>10</v>
      </c>
      <c r="I1779">
        <v>60308</v>
      </c>
      <c r="J1779" t="s">
        <v>11603</v>
      </c>
      <c r="K1779" t="s">
        <v>125</v>
      </c>
      <c r="L1779" t="s">
        <v>1490</v>
      </c>
      <c r="M1779" t="s">
        <v>1701</v>
      </c>
      <c r="N1779" t="s">
        <v>10928</v>
      </c>
      <c r="O1779" t="s">
        <v>13535</v>
      </c>
      <c r="P1779">
        <v>22001065</v>
      </c>
      <c r="Q1779">
        <v>86748326</v>
      </c>
      <c r="R1779" t="s">
        <v>11759</v>
      </c>
      <c r="S1779">
        <v>83463254</v>
      </c>
      <c r="T1779" t="s">
        <v>14744</v>
      </c>
      <c r="U1779">
        <v>27300719</v>
      </c>
      <c r="V1779" t="s">
        <v>32</v>
      </c>
      <c r="W1779" t="s">
        <v>962</v>
      </c>
      <c r="X1779" t="s">
        <v>17791</v>
      </c>
      <c r="Y1779" t="s">
        <v>13111</v>
      </c>
    </row>
    <row r="1780" spans="1:25" x14ac:dyDescent="0.25">
      <c r="A1780" t="s">
        <v>5978</v>
      </c>
      <c r="B1780" t="s">
        <v>2150</v>
      </c>
      <c r="C1780" t="s">
        <v>828</v>
      </c>
      <c r="D1780" t="s">
        <v>3000</v>
      </c>
      <c r="E1780" t="s">
        <v>2</v>
      </c>
      <c r="F1780" t="s">
        <v>83</v>
      </c>
      <c r="G1780" t="s">
        <v>3</v>
      </c>
      <c r="H1780" t="s">
        <v>3</v>
      </c>
      <c r="I1780">
        <v>70202</v>
      </c>
      <c r="J1780" t="s">
        <v>12701</v>
      </c>
      <c r="K1780" t="s">
        <v>82</v>
      </c>
      <c r="L1780" t="s">
        <v>3001</v>
      </c>
      <c r="M1780" t="s">
        <v>12913</v>
      </c>
      <c r="N1780" t="s">
        <v>828</v>
      </c>
      <c r="O1780" t="s">
        <v>13535</v>
      </c>
      <c r="P1780">
        <v>27106882</v>
      </c>
      <c r="Q1780">
        <v>27106882</v>
      </c>
      <c r="R1780" t="s">
        <v>11967</v>
      </c>
      <c r="S1780">
        <v>88309304</v>
      </c>
      <c r="T1780" t="s">
        <v>12460</v>
      </c>
      <c r="U1780">
        <v>27111497</v>
      </c>
      <c r="V1780" t="s">
        <v>32</v>
      </c>
      <c r="W1780" t="s">
        <v>7042</v>
      </c>
      <c r="X1780" t="s">
        <v>17792</v>
      </c>
      <c r="Y1780" t="s">
        <v>828</v>
      </c>
    </row>
    <row r="1781" spans="1:25" x14ac:dyDescent="0.25">
      <c r="A1781" t="s">
        <v>5223</v>
      </c>
      <c r="B1781" t="s">
        <v>1228</v>
      </c>
      <c r="C1781" t="s">
        <v>5224</v>
      </c>
      <c r="D1781" t="s">
        <v>3000</v>
      </c>
      <c r="E1781" t="s">
        <v>7</v>
      </c>
      <c r="F1781" t="s">
        <v>83</v>
      </c>
      <c r="G1781" t="s">
        <v>3</v>
      </c>
      <c r="H1781" t="s">
        <v>7</v>
      </c>
      <c r="I1781">
        <v>70206</v>
      </c>
      <c r="J1781" t="s">
        <v>12820</v>
      </c>
      <c r="K1781" t="s">
        <v>82</v>
      </c>
      <c r="L1781" t="s">
        <v>3001</v>
      </c>
      <c r="M1781" t="s">
        <v>1700</v>
      </c>
      <c r="N1781" t="s">
        <v>5224</v>
      </c>
      <c r="O1781" t="s">
        <v>13535</v>
      </c>
      <c r="P1781">
        <v>27670194</v>
      </c>
      <c r="Q1781">
        <v>87099897</v>
      </c>
      <c r="R1781" t="s">
        <v>14828</v>
      </c>
      <c r="S1781">
        <v>87099897</v>
      </c>
      <c r="T1781" t="s">
        <v>14650</v>
      </c>
      <c r="U1781">
        <v>88756410</v>
      </c>
      <c r="V1781" t="s">
        <v>32</v>
      </c>
      <c r="W1781" t="s">
        <v>6623</v>
      </c>
      <c r="X1781" t="s">
        <v>17793</v>
      </c>
      <c r="Y1781" t="s">
        <v>5224</v>
      </c>
    </row>
    <row r="1782" spans="1:25" x14ac:dyDescent="0.25">
      <c r="A1782" t="s">
        <v>5550</v>
      </c>
      <c r="B1782" t="s">
        <v>4484</v>
      </c>
      <c r="C1782" t="s">
        <v>1182</v>
      </c>
      <c r="D1782" t="s">
        <v>3000</v>
      </c>
      <c r="E1782" t="s">
        <v>7</v>
      </c>
      <c r="F1782" t="s">
        <v>83</v>
      </c>
      <c r="G1782" t="s">
        <v>3</v>
      </c>
      <c r="H1782" t="s">
        <v>6</v>
      </c>
      <c r="I1782">
        <v>70205</v>
      </c>
      <c r="J1782" t="s">
        <v>12809</v>
      </c>
      <c r="K1782" t="s">
        <v>82</v>
      </c>
      <c r="L1782" t="s">
        <v>3001</v>
      </c>
      <c r="M1782" t="s">
        <v>10617</v>
      </c>
      <c r="N1782" t="s">
        <v>1182</v>
      </c>
      <c r="O1782" t="s">
        <v>13535</v>
      </c>
      <c r="P1782">
        <v>44092711</v>
      </c>
      <c r="Q1782" t="s">
        <v>15386</v>
      </c>
      <c r="R1782" t="s">
        <v>11923</v>
      </c>
      <c r="S1782">
        <v>85171833</v>
      </c>
      <c r="T1782" t="s">
        <v>14650</v>
      </c>
      <c r="U1782">
        <v>88756410</v>
      </c>
      <c r="V1782" t="s">
        <v>32</v>
      </c>
      <c r="W1782" t="s">
        <v>5549</v>
      </c>
      <c r="X1782" t="s">
        <v>17794</v>
      </c>
      <c r="Y1782" t="s">
        <v>1182</v>
      </c>
    </row>
    <row r="1783" spans="1:25" x14ac:dyDescent="0.25">
      <c r="A1783" t="s">
        <v>4015</v>
      </c>
      <c r="B1783" t="s">
        <v>2146</v>
      </c>
      <c r="C1783" t="s">
        <v>4016</v>
      </c>
      <c r="D1783" t="s">
        <v>4010</v>
      </c>
      <c r="E1783" t="s">
        <v>2</v>
      </c>
      <c r="F1783" t="s">
        <v>208</v>
      </c>
      <c r="G1783" t="s">
        <v>3</v>
      </c>
      <c r="H1783" t="s">
        <v>2</v>
      </c>
      <c r="I1783">
        <v>50201</v>
      </c>
      <c r="J1783" t="s">
        <v>11406</v>
      </c>
      <c r="K1783" t="s">
        <v>209</v>
      </c>
      <c r="L1783" t="s">
        <v>4010</v>
      </c>
      <c r="M1783" t="s">
        <v>4010</v>
      </c>
      <c r="N1783" t="s">
        <v>9046</v>
      </c>
      <c r="O1783" t="s">
        <v>13535</v>
      </c>
      <c r="P1783">
        <v>26867955</v>
      </c>
      <c r="Q1783">
        <v>88234117</v>
      </c>
      <c r="R1783" t="s">
        <v>12372</v>
      </c>
      <c r="S1783">
        <v>88234117</v>
      </c>
      <c r="T1783" t="s">
        <v>14528</v>
      </c>
      <c r="U1783">
        <v>26867009</v>
      </c>
      <c r="V1783" t="s">
        <v>32</v>
      </c>
      <c r="W1783" t="s">
        <v>3281</v>
      </c>
      <c r="X1783" t="s">
        <v>17795</v>
      </c>
      <c r="Y1783" t="s">
        <v>4016</v>
      </c>
    </row>
    <row r="1784" spans="1:25" x14ac:dyDescent="0.25">
      <c r="A1784" t="s">
        <v>4132</v>
      </c>
      <c r="B1784" t="s">
        <v>4133</v>
      </c>
      <c r="C1784" t="s">
        <v>4119</v>
      </c>
      <c r="D1784" t="s">
        <v>4010</v>
      </c>
      <c r="E1784" t="s">
        <v>6</v>
      </c>
      <c r="F1784" t="s">
        <v>208</v>
      </c>
      <c r="G1784" t="s">
        <v>15</v>
      </c>
      <c r="H1784" t="s">
        <v>4</v>
      </c>
      <c r="I1784">
        <v>51103</v>
      </c>
      <c r="J1784" t="s">
        <v>15704</v>
      </c>
      <c r="K1784" t="s">
        <v>209</v>
      </c>
      <c r="L1784" t="s">
        <v>4110</v>
      </c>
      <c r="M1784" t="s">
        <v>4119</v>
      </c>
      <c r="N1784" t="s">
        <v>4119</v>
      </c>
      <c r="O1784" t="s">
        <v>13535</v>
      </c>
      <c r="P1784">
        <v>26560755</v>
      </c>
      <c r="Q1784">
        <v>26562448</v>
      </c>
      <c r="R1784" t="s">
        <v>7539</v>
      </c>
      <c r="S1784">
        <v>85839518</v>
      </c>
      <c r="T1784" t="s">
        <v>15476</v>
      </c>
      <c r="U1784">
        <v>63790353</v>
      </c>
      <c r="V1784" t="s">
        <v>32</v>
      </c>
      <c r="W1784" t="s">
        <v>448</v>
      </c>
      <c r="X1784" t="s">
        <v>17796</v>
      </c>
      <c r="Y1784" t="s">
        <v>4119</v>
      </c>
    </row>
    <row r="1785" spans="1:25" x14ac:dyDescent="0.25">
      <c r="A1785" t="s">
        <v>5742</v>
      </c>
      <c r="B1785" t="s">
        <v>6296</v>
      </c>
      <c r="C1785" t="s">
        <v>2798</v>
      </c>
      <c r="D1785" t="s">
        <v>4010</v>
      </c>
      <c r="E1785" t="s">
        <v>7</v>
      </c>
      <c r="F1785" t="s">
        <v>208</v>
      </c>
      <c r="G1785" t="s">
        <v>3</v>
      </c>
      <c r="H1785" t="s">
        <v>6</v>
      </c>
      <c r="I1785">
        <v>50205</v>
      </c>
      <c r="J1785" t="s">
        <v>12807</v>
      </c>
      <c r="K1785" t="s">
        <v>209</v>
      </c>
      <c r="L1785" t="s">
        <v>4010</v>
      </c>
      <c r="M1785" t="s">
        <v>4137</v>
      </c>
      <c r="N1785" t="s">
        <v>2798</v>
      </c>
      <c r="O1785" t="s">
        <v>13535</v>
      </c>
      <c r="P1785">
        <v>22007579</v>
      </c>
      <c r="Q1785" t="s">
        <v>15386</v>
      </c>
      <c r="R1785" t="s">
        <v>14136</v>
      </c>
      <c r="S1785">
        <v>22007579</v>
      </c>
      <c r="T1785" t="s">
        <v>14530</v>
      </c>
      <c r="U1785">
        <v>26855230</v>
      </c>
      <c r="V1785" t="s">
        <v>32</v>
      </c>
      <c r="W1785" t="s">
        <v>7043</v>
      </c>
      <c r="X1785" t="s">
        <v>17797</v>
      </c>
      <c r="Y1785" t="s">
        <v>2798</v>
      </c>
    </row>
    <row r="1786" spans="1:25" x14ac:dyDescent="0.25">
      <c r="A1786" t="s">
        <v>4067</v>
      </c>
      <c r="B1786" t="s">
        <v>4070</v>
      </c>
      <c r="C1786" t="s">
        <v>4068</v>
      </c>
      <c r="D1786" t="s">
        <v>4010</v>
      </c>
      <c r="E1786" t="s">
        <v>4</v>
      </c>
      <c r="F1786" t="s">
        <v>208</v>
      </c>
      <c r="G1786" t="s">
        <v>3</v>
      </c>
      <c r="H1786" t="s">
        <v>3</v>
      </c>
      <c r="I1786">
        <v>50202</v>
      </c>
      <c r="J1786" t="s">
        <v>12700</v>
      </c>
      <c r="K1786" t="s">
        <v>209</v>
      </c>
      <c r="L1786" t="s">
        <v>4010</v>
      </c>
      <c r="M1786" t="s">
        <v>12939</v>
      </c>
      <c r="N1786" t="s">
        <v>10929</v>
      </c>
      <c r="O1786" t="s">
        <v>13535</v>
      </c>
      <c r="P1786">
        <v>26571147</v>
      </c>
      <c r="Q1786" t="s">
        <v>15386</v>
      </c>
      <c r="R1786" t="s">
        <v>4069</v>
      </c>
      <c r="S1786">
        <v>26571147</v>
      </c>
      <c r="T1786" t="s">
        <v>14529</v>
      </c>
      <c r="U1786" t="s">
        <v>15566</v>
      </c>
      <c r="V1786" t="s">
        <v>32</v>
      </c>
      <c r="W1786" t="s">
        <v>1306</v>
      </c>
      <c r="X1786" t="s">
        <v>17798</v>
      </c>
      <c r="Y1786" t="s">
        <v>4068</v>
      </c>
    </row>
    <row r="1787" spans="1:25" x14ac:dyDescent="0.25">
      <c r="A1787" t="s">
        <v>4292</v>
      </c>
      <c r="B1787" t="s">
        <v>4294</v>
      </c>
      <c r="C1787" t="s">
        <v>4293</v>
      </c>
      <c r="D1787" t="s">
        <v>207</v>
      </c>
      <c r="E1787" t="s">
        <v>5</v>
      </c>
      <c r="F1787" t="s">
        <v>208</v>
      </c>
      <c r="G1787" t="s">
        <v>4</v>
      </c>
      <c r="H1787" t="s">
        <v>7</v>
      </c>
      <c r="I1787">
        <v>50306</v>
      </c>
      <c r="J1787" t="s">
        <v>14361</v>
      </c>
      <c r="K1787" t="s">
        <v>209</v>
      </c>
      <c r="L1787" t="s">
        <v>207</v>
      </c>
      <c r="M1787" t="s">
        <v>3906</v>
      </c>
      <c r="N1787" t="s">
        <v>4293</v>
      </c>
      <c r="O1787" t="s">
        <v>13535</v>
      </c>
      <c r="P1787">
        <v>26828126</v>
      </c>
      <c r="Q1787" t="s">
        <v>15386</v>
      </c>
      <c r="R1787" t="s">
        <v>14829</v>
      </c>
      <c r="S1787">
        <v>60371145</v>
      </c>
      <c r="T1787" t="s">
        <v>14668</v>
      </c>
      <c r="U1787">
        <v>88152173</v>
      </c>
      <c r="V1787" t="s">
        <v>32</v>
      </c>
      <c r="W1787" t="s">
        <v>7044</v>
      </c>
      <c r="X1787" t="s">
        <v>17799</v>
      </c>
      <c r="Y1787" t="s">
        <v>4293</v>
      </c>
    </row>
    <row r="1788" spans="1:25" x14ac:dyDescent="0.25">
      <c r="A1788" t="s">
        <v>8574</v>
      </c>
      <c r="B1788" t="s">
        <v>8327</v>
      </c>
      <c r="C1788" t="s">
        <v>8575</v>
      </c>
      <c r="D1788" t="s">
        <v>207</v>
      </c>
      <c r="E1788" t="s">
        <v>4</v>
      </c>
      <c r="F1788" t="s">
        <v>208</v>
      </c>
      <c r="G1788" t="s">
        <v>4</v>
      </c>
      <c r="H1788" t="s">
        <v>11</v>
      </c>
      <c r="I1788">
        <v>50309</v>
      </c>
      <c r="J1788" t="s">
        <v>11601</v>
      </c>
      <c r="K1788" t="s">
        <v>209</v>
      </c>
      <c r="L1788" t="s">
        <v>207</v>
      </c>
      <c r="M1788" t="s">
        <v>10755</v>
      </c>
      <c r="N1788" t="s">
        <v>8575</v>
      </c>
      <c r="O1788" t="s">
        <v>13535</v>
      </c>
      <c r="P1788">
        <v>26534181</v>
      </c>
      <c r="Q1788">
        <v>26534181</v>
      </c>
      <c r="R1788" t="s">
        <v>14830</v>
      </c>
      <c r="S1788">
        <v>26534181</v>
      </c>
      <c r="T1788" t="s">
        <v>14535</v>
      </c>
      <c r="U1788">
        <v>26750475</v>
      </c>
      <c r="V1788" t="s">
        <v>32</v>
      </c>
      <c r="W1788" t="s">
        <v>1546</v>
      </c>
      <c r="X1788" t="s">
        <v>17800</v>
      </c>
      <c r="Y1788" t="s">
        <v>8575</v>
      </c>
    </row>
    <row r="1789" spans="1:25" x14ac:dyDescent="0.25">
      <c r="A1789" t="s">
        <v>4755</v>
      </c>
      <c r="B1789" t="s">
        <v>4466</v>
      </c>
      <c r="C1789" t="s">
        <v>1094</v>
      </c>
      <c r="D1789" t="s">
        <v>1235</v>
      </c>
      <c r="E1789" t="s">
        <v>2</v>
      </c>
      <c r="F1789" t="s">
        <v>124</v>
      </c>
      <c r="G1789" t="s">
        <v>7</v>
      </c>
      <c r="H1789" t="s">
        <v>4</v>
      </c>
      <c r="I1789">
        <v>60603</v>
      </c>
      <c r="J1789" t="s">
        <v>15389</v>
      </c>
      <c r="K1789" t="s">
        <v>125</v>
      </c>
      <c r="L1789" t="s">
        <v>12841</v>
      </c>
      <c r="M1789" t="s">
        <v>10437</v>
      </c>
      <c r="N1789" t="s">
        <v>1094</v>
      </c>
      <c r="O1789" t="s">
        <v>13535</v>
      </c>
      <c r="P1789">
        <v>22007515</v>
      </c>
      <c r="Q1789">
        <v>88306772</v>
      </c>
      <c r="R1789" t="s">
        <v>13112</v>
      </c>
      <c r="S1789">
        <v>88306772</v>
      </c>
      <c r="T1789" t="s">
        <v>14386</v>
      </c>
      <c r="U1789">
        <v>27740318</v>
      </c>
      <c r="V1789" t="s">
        <v>32</v>
      </c>
      <c r="W1789" t="s">
        <v>3552</v>
      </c>
      <c r="X1789" t="s">
        <v>17801</v>
      </c>
      <c r="Y1789" t="s">
        <v>1094</v>
      </c>
    </row>
    <row r="1790" spans="1:25" x14ac:dyDescent="0.25">
      <c r="A1790" t="s">
        <v>7871</v>
      </c>
      <c r="B1790" t="s">
        <v>7285</v>
      </c>
      <c r="C1790" t="s">
        <v>7872</v>
      </c>
      <c r="D1790" t="s">
        <v>9019</v>
      </c>
      <c r="E1790" t="s">
        <v>16</v>
      </c>
      <c r="F1790" t="s">
        <v>124</v>
      </c>
      <c r="G1790" t="s">
        <v>4</v>
      </c>
      <c r="H1790" t="s">
        <v>2</v>
      </c>
      <c r="I1790">
        <v>60301</v>
      </c>
      <c r="J1790" t="s">
        <v>11410</v>
      </c>
      <c r="K1790" t="s">
        <v>125</v>
      </c>
      <c r="L1790" t="s">
        <v>1490</v>
      </c>
      <c r="M1790" t="s">
        <v>1490</v>
      </c>
      <c r="N1790" t="s">
        <v>7872</v>
      </c>
      <c r="O1790" t="s">
        <v>13535</v>
      </c>
      <c r="P1790">
        <v>22002769</v>
      </c>
      <c r="Q1790">
        <v>63089301</v>
      </c>
      <c r="R1790" t="s">
        <v>11750</v>
      </c>
      <c r="S1790">
        <v>63089301</v>
      </c>
      <c r="T1790" t="s">
        <v>14710</v>
      </c>
      <c r="U1790">
        <v>85988401</v>
      </c>
      <c r="V1790" t="s">
        <v>32</v>
      </c>
      <c r="W1790" t="s">
        <v>1587</v>
      </c>
      <c r="X1790" t="s">
        <v>17802</v>
      </c>
      <c r="Y1790" t="s">
        <v>7872</v>
      </c>
    </row>
    <row r="1791" spans="1:25" x14ac:dyDescent="0.25">
      <c r="A1791" t="s">
        <v>6006</v>
      </c>
      <c r="B1791" t="s">
        <v>1337</v>
      </c>
      <c r="C1791" t="s">
        <v>1094</v>
      </c>
      <c r="D1791" t="s">
        <v>125</v>
      </c>
      <c r="E1791" t="s">
        <v>10</v>
      </c>
      <c r="F1791" t="s">
        <v>124</v>
      </c>
      <c r="G1791" t="s">
        <v>3</v>
      </c>
      <c r="H1791" t="s">
        <v>7</v>
      </c>
      <c r="I1791">
        <v>60206</v>
      </c>
      <c r="J1791" t="s">
        <v>11596</v>
      </c>
      <c r="K1791" t="s">
        <v>125</v>
      </c>
      <c r="L1791" t="s">
        <v>10596</v>
      </c>
      <c r="M1791" t="s">
        <v>7610</v>
      </c>
      <c r="N1791" t="s">
        <v>1094</v>
      </c>
      <c r="O1791" t="s">
        <v>13535</v>
      </c>
      <c r="P1791">
        <v>24284673</v>
      </c>
      <c r="Q1791">
        <v>24284673</v>
      </c>
      <c r="R1791" t="s">
        <v>10961</v>
      </c>
      <c r="S1791">
        <v>64892408</v>
      </c>
      <c r="T1791" t="s">
        <v>15486</v>
      </c>
      <c r="U1791">
        <v>26355272</v>
      </c>
      <c r="V1791" t="s">
        <v>32</v>
      </c>
      <c r="W1791" t="s">
        <v>7045</v>
      </c>
      <c r="X1791" t="s">
        <v>17803</v>
      </c>
      <c r="Y1791" t="s">
        <v>1094</v>
      </c>
    </row>
    <row r="1792" spans="1:25" x14ac:dyDescent="0.25">
      <c r="A1792" t="s">
        <v>4710</v>
      </c>
      <c r="B1792" t="s">
        <v>6297</v>
      </c>
      <c r="C1792" t="s">
        <v>1757</v>
      </c>
      <c r="D1792" t="s">
        <v>125</v>
      </c>
      <c r="E1792" t="s">
        <v>5</v>
      </c>
      <c r="F1792" t="s">
        <v>124</v>
      </c>
      <c r="G1792" t="s">
        <v>5</v>
      </c>
      <c r="H1792" t="s">
        <v>3</v>
      </c>
      <c r="I1792">
        <v>60402</v>
      </c>
      <c r="J1792" t="s">
        <v>15705</v>
      </c>
      <c r="K1792" t="s">
        <v>125</v>
      </c>
      <c r="L1792" t="s">
        <v>12948</v>
      </c>
      <c r="M1792" t="s">
        <v>215</v>
      </c>
      <c r="N1792" t="s">
        <v>1757</v>
      </c>
      <c r="O1792" t="s">
        <v>13535</v>
      </c>
      <c r="P1792">
        <v>26478010</v>
      </c>
      <c r="Q1792" t="s">
        <v>15386</v>
      </c>
      <c r="R1792" t="s">
        <v>11872</v>
      </c>
      <c r="S1792">
        <v>26478010</v>
      </c>
      <c r="T1792" t="s">
        <v>15487</v>
      </c>
      <c r="U1792">
        <v>26399237</v>
      </c>
      <c r="V1792" t="s">
        <v>32</v>
      </c>
      <c r="W1792" t="s">
        <v>7046</v>
      </c>
      <c r="X1792" t="s">
        <v>17804</v>
      </c>
      <c r="Y1792" t="s">
        <v>1757</v>
      </c>
    </row>
    <row r="1793" spans="1:25" x14ac:dyDescent="0.25">
      <c r="A1793" t="s">
        <v>8079</v>
      </c>
      <c r="B1793" t="s">
        <v>8080</v>
      </c>
      <c r="C1793" t="s">
        <v>8081</v>
      </c>
      <c r="D1793" t="s">
        <v>9019</v>
      </c>
      <c r="E1793" t="s">
        <v>16</v>
      </c>
      <c r="F1793" t="s">
        <v>124</v>
      </c>
      <c r="G1793" t="s">
        <v>4</v>
      </c>
      <c r="H1793" t="s">
        <v>2</v>
      </c>
      <c r="I1793">
        <v>60301</v>
      </c>
      <c r="J1793" t="s">
        <v>11410</v>
      </c>
      <c r="K1793" t="s">
        <v>125</v>
      </c>
      <c r="L1793" t="s">
        <v>1490</v>
      </c>
      <c r="M1793" t="s">
        <v>1490</v>
      </c>
      <c r="N1793" t="s">
        <v>8081</v>
      </c>
      <c r="O1793" t="s">
        <v>13535</v>
      </c>
      <c r="P1793">
        <v>27300159</v>
      </c>
      <c r="Q1793">
        <v>84341341</v>
      </c>
      <c r="R1793" t="s">
        <v>8082</v>
      </c>
      <c r="S1793">
        <v>84341341</v>
      </c>
      <c r="T1793" t="s">
        <v>14710</v>
      </c>
      <c r="U1793">
        <v>85988401</v>
      </c>
      <c r="V1793" t="s">
        <v>32</v>
      </c>
      <c r="W1793" t="s">
        <v>8083</v>
      </c>
      <c r="X1793" t="s">
        <v>17805</v>
      </c>
      <c r="Y1793" t="s">
        <v>8081</v>
      </c>
    </row>
    <row r="1794" spans="1:25" x14ac:dyDescent="0.25">
      <c r="A1794" t="s">
        <v>1200</v>
      </c>
      <c r="B1794" t="s">
        <v>1202</v>
      </c>
      <c r="C1794" t="s">
        <v>1201</v>
      </c>
      <c r="D1794" t="s">
        <v>1044</v>
      </c>
      <c r="E1794" t="s">
        <v>5</v>
      </c>
      <c r="F1794" t="s">
        <v>32</v>
      </c>
      <c r="G1794" t="s">
        <v>1045</v>
      </c>
      <c r="H1794" t="s">
        <v>2</v>
      </c>
      <c r="I1794">
        <v>11901</v>
      </c>
      <c r="J1794" t="s">
        <v>15414</v>
      </c>
      <c r="K1794" t="s">
        <v>33</v>
      </c>
      <c r="L1794" t="s">
        <v>1044</v>
      </c>
      <c r="M1794" t="s">
        <v>14427</v>
      </c>
      <c r="N1794" t="s">
        <v>1201</v>
      </c>
      <c r="O1794" t="s">
        <v>13535</v>
      </c>
      <c r="P1794">
        <v>22009947</v>
      </c>
      <c r="Q1794" t="s">
        <v>15386</v>
      </c>
      <c r="R1794" t="s">
        <v>9320</v>
      </c>
      <c r="S1794">
        <v>22009947</v>
      </c>
      <c r="T1794" t="s">
        <v>14632</v>
      </c>
      <c r="U1794">
        <v>22005213</v>
      </c>
      <c r="V1794" t="s">
        <v>32</v>
      </c>
      <c r="W1794" t="s">
        <v>734</v>
      </c>
      <c r="X1794" t="s">
        <v>17806</v>
      </c>
      <c r="Y1794" t="s">
        <v>1201</v>
      </c>
    </row>
    <row r="1795" spans="1:25" x14ac:dyDescent="0.25">
      <c r="A1795" t="s">
        <v>1479</v>
      </c>
      <c r="B1795" t="s">
        <v>1481</v>
      </c>
      <c r="C1795" t="s">
        <v>1480</v>
      </c>
      <c r="D1795" t="s">
        <v>1044</v>
      </c>
      <c r="E1795" t="s">
        <v>8</v>
      </c>
      <c r="F1795" t="s">
        <v>32</v>
      </c>
      <c r="G1795" t="s">
        <v>1045</v>
      </c>
      <c r="H1795" t="s">
        <v>4</v>
      </c>
      <c r="I1795">
        <v>11903</v>
      </c>
      <c r="J1795" t="s">
        <v>12731</v>
      </c>
      <c r="K1795" t="s">
        <v>33</v>
      </c>
      <c r="L1795" t="s">
        <v>1044</v>
      </c>
      <c r="M1795" t="s">
        <v>10490</v>
      </c>
      <c r="N1795" t="s">
        <v>1480</v>
      </c>
      <c r="O1795" t="s">
        <v>13535</v>
      </c>
      <c r="P1795">
        <v>27371122</v>
      </c>
      <c r="Q1795">
        <v>83696734</v>
      </c>
      <c r="R1795" t="s">
        <v>11761</v>
      </c>
      <c r="S1795">
        <v>83696734</v>
      </c>
      <c r="T1795" t="s">
        <v>14663</v>
      </c>
      <c r="U1795">
        <v>27725189</v>
      </c>
      <c r="V1795" t="s">
        <v>32</v>
      </c>
      <c r="W1795" t="s">
        <v>1478</v>
      </c>
      <c r="X1795" t="s">
        <v>17807</v>
      </c>
      <c r="Y1795" t="s">
        <v>1480</v>
      </c>
    </row>
    <row r="1796" spans="1:25" x14ac:dyDescent="0.25">
      <c r="A1796" t="s">
        <v>1725</v>
      </c>
      <c r="B1796" t="s">
        <v>1726</v>
      </c>
      <c r="C1796" t="s">
        <v>7047</v>
      </c>
      <c r="D1796" t="s">
        <v>9019</v>
      </c>
      <c r="E1796" t="s">
        <v>4</v>
      </c>
      <c r="F1796" t="s">
        <v>124</v>
      </c>
      <c r="G1796" t="s">
        <v>4</v>
      </c>
      <c r="H1796" t="s">
        <v>4</v>
      </c>
      <c r="I1796">
        <v>60303</v>
      </c>
      <c r="J1796" t="s">
        <v>11491</v>
      </c>
      <c r="K1796" t="s">
        <v>125</v>
      </c>
      <c r="L1796" t="s">
        <v>1490</v>
      </c>
      <c r="M1796" t="s">
        <v>1569</v>
      </c>
      <c r="N1796" t="s">
        <v>398</v>
      </c>
      <c r="O1796" t="s">
        <v>13535</v>
      </c>
      <c r="P1796">
        <v>85424758</v>
      </c>
      <c r="Q1796" t="s">
        <v>15386</v>
      </c>
      <c r="R1796" t="s">
        <v>13950</v>
      </c>
      <c r="S1796">
        <v>50059173</v>
      </c>
      <c r="T1796" t="s">
        <v>14808</v>
      </c>
      <c r="U1796">
        <v>27300744</v>
      </c>
      <c r="V1796" t="s">
        <v>32</v>
      </c>
      <c r="W1796" t="s">
        <v>1346</v>
      </c>
      <c r="X1796" t="s">
        <v>17808</v>
      </c>
      <c r="Y1796" t="s">
        <v>7047</v>
      </c>
    </row>
    <row r="1797" spans="1:25" x14ac:dyDescent="0.25">
      <c r="A1797" t="s">
        <v>5524</v>
      </c>
      <c r="B1797" t="s">
        <v>2786</v>
      </c>
      <c r="C1797" t="s">
        <v>5525</v>
      </c>
      <c r="D1797" t="s">
        <v>3000</v>
      </c>
      <c r="E1797" t="s">
        <v>10</v>
      </c>
      <c r="F1797" t="s">
        <v>83</v>
      </c>
      <c r="G1797" t="s">
        <v>3</v>
      </c>
      <c r="H1797" t="s">
        <v>4</v>
      </c>
      <c r="I1797">
        <v>70203</v>
      </c>
      <c r="J1797" t="s">
        <v>14372</v>
      </c>
      <c r="K1797" t="s">
        <v>82</v>
      </c>
      <c r="L1797" t="s">
        <v>3001</v>
      </c>
      <c r="M1797" t="s">
        <v>12967</v>
      </c>
      <c r="N1797" t="s">
        <v>5525</v>
      </c>
      <c r="O1797" t="s">
        <v>13535</v>
      </c>
      <c r="P1797" t="s">
        <v>15386</v>
      </c>
      <c r="Q1797" t="s">
        <v>15386</v>
      </c>
      <c r="R1797" t="s">
        <v>13951</v>
      </c>
      <c r="S1797">
        <v>83220078</v>
      </c>
      <c r="T1797" t="s">
        <v>14588</v>
      </c>
      <c r="U1797">
        <v>83947325</v>
      </c>
      <c r="V1797" t="s">
        <v>32</v>
      </c>
      <c r="W1797" t="s">
        <v>5421</v>
      </c>
      <c r="X1797" t="s">
        <v>17809</v>
      </c>
      <c r="Y1797" t="s">
        <v>5525</v>
      </c>
    </row>
    <row r="1798" spans="1:25" x14ac:dyDescent="0.25">
      <c r="A1798" t="s">
        <v>5509</v>
      </c>
      <c r="B1798" t="s">
        <v>2791</v>
      </c>
      <c r="C1798" t="s">
        <v>2908</v>
      </c>
      <c r="D1798" t="s">
        <v>3000</v>
      </c>
      <c r="E1798" t="s">
        <v>10</v>
      </c>
      <c r="F1798" t="s">
        <v>83</v>
      </c>
      <c r="G1798" t="s">
        <v>3</v>
      </c>
      <c r="H1798" t="s">
        <v>2</v>
      </c>
      <c r="I1798">
        <v>70201</v>
      </c>
      <c r="J1798" t="s">
        <v>12617</v>
      </c>
      <c r="K1798" t="s">
        <v>82</v>
      </c>
      <c r="L1798" t="s">
        <v>3001</v>
      </c>
      <c r="M1798" t="s">
        <v>3000</v>
      </c>
      <c r="N1798" t="s">
        <v>2908</v>
      </c>
      <c r="O1798" t="s">
        <v>13535</v>
      </c>
      <c r="P1798">
        <v>44090956</v>
      </c>
      <c r="Q1798" t="s">
        <v>15386</v>
      </c>
      <c r="R1798" t="s">
        <v>15706</v>
      </c>
      <c r="S1798">
        <v>86021031</v>
      </c>
      <c r="T1798" t="s">
        <v>14588</v>
      </c>
      <c r="U1798" t="s">
        <v>15707</v>
      </c>
      <c r="V1798" t="s">
        <v>32</v>
      </c>
      <c r="W1798" t="s">
        <v>7048</v>
      </c>
      <c r="X1798" t="s">
        <v>17810</v>
      </c>
      <c r="Y1798" t="s">
        <v>2908</v>
      </c>
    </row>
    <row r="1799" spans="1:25" x14ac:dyDescent="0.25">
      <c r="A1799" t="s">
        <v>4679</v>
      </c>
      <c r="B1799" t="s">
        <v>2778</v>
      </c>
      <c r="C1799" t="s">
        <v>4680</v>
      </c>
      <c r="D1799" t="s">
        <v>123</v>
      </c>
      <c r="E1799" t="s">
        <v>5</v>
      </c>
      <c r="F1799" t="s">
        <v>124</v>
      </c>
      <c r="G1799" t="s">
        <v>8</v>
      </c>
      <c r="H1799" t="s">
        <v>4</v>
      </c>
      <c r="I1799">
        <v>60703</v>
      </c>
      <c r="J1799" t="s">
        <v>12777</v>
      </c>
      <c r="K1799" t="s">
        <v>125</v>
      </c>
      <c r="L1799" t="s">
        <v>11123</v>
      </c>
      <c r="M1799" t="s">
        <v>12954</v>
      </c>
      <c r="N1799" t="s">
        <v>4680</v>
      </c>
      <c r="O1799" t="s">
        <v>13535</v>
      </c>
      <c r="P1799">
        <v>27418082</v>
      </c>
      <c r="Q1799" t="s">
        <v>15386</v>
      </c>
      <c r="R1799" t="s">
        <v>9986</v>
      </c>
      <c r="S1799">
        <v>88243884</v>
      </c>
      <c r="T1799" t="s">
        <v>14563</v>
      </c>
      <c r="U1799">
        <v>27899336</v>
      </c>
      <c r="V1799" t="s">
        <v>32</v>
      </c>
      <c r="W1799" t="s">
        <v>1256</v>
      </c>
      <c r="X1799" t="s">
        <v>17811</v>
      </c>
      <c r="Y1799" t="s">
        <v>4680</v>
      </c>
    </row>
    <row r="1800" spans="1:25" x14ac:dyDescent="0.25">
      <c r="A1800" t="s">
        <v>4944</v>
      </c>
      <c r="B1800" t="s">
        <v>2229</v>
      </c>
      <c r="C1800" t="s">
        <v>4945</v>
      </c>
      <c r="D1800" t="s">
        <v>123</v>
      </c>
      <c r="E1800" t="s">
        <v>5</v>
      </c>
      <c r="F1800" t="s">
        <v>124</v>
      </c>
      <c r="G1800" t="s">
        <v>8</v>
      </c>
      <c r="H1800" t="s">
        <v>4</v>
      </c>
      <c r="I1800">
        <v>60703</v>
      </c>
      <c r="J1800" t="s">
        <v>12777</v>
      </c>
      <c r="K1800" t="s">
        <v>125</v>
      </c>
      <c r="L1800" t="s">
        <v>11123</v>
      </c>
      <c r="M1800" t="s">
        <v>12954</v>
      </c>
      <c r="N1800" t="s">
        <v>4945</v>
      </c>
      <c r="O1800" t="s">
        <v>13535</v>
      </c>
      <c r="P1800">
        <v>27897128</v>
      </c>
      <c r="Q1800">
        <v>22001285</v>
      </c>
      <c r="R1800" t="s">
        <v>12919</v>
      </c>
      <c r="S1800">
        <v>27897128</v>
      </c>
      <c r="T1800" t="s">
        <v>14563</v>
      </c>
      <c r="U1800">
        <v>27899336</v>
      </c>
      <c r="V1800" t="s">
        <v>32</v>
      </c>
      <c r="W1800" t="s">
        <v>1040</v>
      </c>
      <c r="X1800" t="s">
        <v>17812</v>
      </c>
      <c r="Y1800" t="s">
        <v>4945</v>
      </c>
    </row>
    <row r="1801" spans="1:25" x14ac:dyDescent="0.25">
      <c r="A1801" t="s">
        <v>4840</v>
      </c>
      <c r="B1801" t="s">
        <v>4505</v>
      </c>
      <c r="C1801" t="s">
        <v>4841</v>
      </c>
      <c r="D1801" t="s">
        <v>9019</v>
      </c>
      <c r="E1801" t="s">
        <v>8</v>
      </c>
      <c r="F1801" t="s">
        <v>124</v>
      </c>
      <c r="G1801" t="s">
        <v>6</v>
      </c>
      <c r="H1801" t="s">
        <v>3</v>
      </c>
      <c r="I1801">
        <v>60502</v>
      </c>
      <c r="J1801" t="s">
        <v>11453</v>
      </c>
      <c r="K1801" t="s">
        <v>125</v>
      </c>
      <c r="L1801" t="s">
        <v>12950</v>
      </c>
      <c r="M1801" t="s">
        <v>12953</v>
      </c>
      <c r="N1801" t="s">
        <v>4841</v>
      </c>
      <c r="O1801" t="s">
        <v>13535</v>
      </c>
      <c r="P1801">
        <v>27866209</v>
      </c>
      <c r="Q1801">
        <v>60338004</v>
      </c>
      <c r="R1801" t="s">
        <v>13776</v>
      </c>
      <c r="S1801">
        <v>22001183</v>
      </c>
      <c r="T1801" t="s">
        <v>14559</v>
      </c>
      <c r="U1801">
        <v>27866209</v>
      </c>
      <c r="V1801" t="s">
        <v>32</v>
      </c>
      <c r="W1801" t="s">
        <v>4319</v>
      </c>
      <c r="X1801" t="s">
        <v>17813</v>
      </c>
      <c r="Y1801" t="s">
        <v>4841</v>
      </c>
    </row>
    <row r="1802" spans="1:25" x14ac:dyDescent="0.25">
      <c r="A1802" t="s">
        <v>4849</v>
      </c>
      <c r="B1802" t="s">
        <v>1724</v>
      </c>
      <c r="C1802" t="s">
        <v>3821</v>
      </c>
      <c r="D1802" t="s">
        <v>9019</v>
      </c>
      <c r="E1802" t="s">
        <v>8</v>
      </c>
      <c r="F1802" t="s">
        <v>124</v>
      </c>
      <c r="G1802" t="s">
        <v>6</v>
      </c>
      <c r="H1802" t="s">
        <v>3</v>
      </c>
      <c r="I1802">
        <v>60502</v>
      </c>
      <c r="J1802" t="s">
        <v>11453</v>
      </c>
      <c r="K1802" t="s">
        <v>125</v>
      </c>
      <c r="L1802" t="s">
        <v>12950</v>
      </c>
      <c r="M1802" t="s">
        <v>12953</v>
      </c>
      <c r="N1802" t="s">
        <v>3821</v>
      </c>
      <c r="O1802" t="s">
        <v>13535</v>
      </c>
      <c r="P1802">
        <v>27866209</v>
      </c>
      <c r="Q1802">
        <v>86639344</v>
      </c>
      <c r="R1802" t="s">
        <v>8690</v>
      </c>
      <c r="S1802">
        <v>86639344</v>
      </c>
      <c r="T1802" t="s">
        <v>14559</v>
      </c>
      <c r="U1802">
        <v>27866209</v>
      </c>
      <c r="V1802" t="s">
        <v>32</v>
      </c>
      <c r="W1802" t="s">
        <v>4839</v>
      </c>
      <c r="X1802" t="s">
        <v>17814</v>
      </c>
      <c r="Y1802" t="s">
        <v>3821</v>
      </c>
    </row>
    <row r="1803" spans="1:25" x14ac:dyDescent="0.25">
      <c r="A1803" t="s">
        <v>8036</v>
      </c>
      <c r="B1803" t="s">
        <v>6842</v>
      </c>
      <c r="C1803" t="s">
        <v>8037</v>
      </c>
      <c r="D1803" t="s">
        <v>3398</v>
      </c>
      <c r="E1803" t="s">
        <v>7</v>
      </c>
      <c r="F1803" t="s">
        <v>83</v>
      </c>
      <c r="G1803" t="s">
        <v>2</v>
      </c>
      <c r="H1803" t="s">
        <v>3</v>
      </c>
      <c r="I1803">
        <v>70102</v>
      </c>
      <c r="J1803" t="s">
        <v>12693</v>
      </c>
      <c r="K1803" t="s">
        <v>82</v>
      </c>
      <c r="L1803" t="s">
        <v>82</v>
      </c>
      <c r="M1803" t="s">
        <v>12981</v>
      </c>
      <c r="N1803" t="s">
        <v>8037</v>
      </c>
      <c r="O1803" t="s">
        <v>13535</v>
      </c>
      <c r="P1803">
        <v>88091299</v>
      </c>
      <c r="Q1803" t="s">
        <v>15386</v>
      </c>
      <c r="R1803" t="s">
        <v>15708</v>
      </c>
      <c r="S1803">
        <v>88091299</v>
      </c>
      <c r="T1803" t="s">
        <v>14012</v>
      </c>
      <c r="U1803">
        <v>25567876</v>
      </c>
      <c r="V1803" t="s">
        <v>32</v>
      </c>
      <c r="W1803" t="s">
        <v>8039</v>
      </c>
      <c r="X1803" t="s">
        <v>17815</v>
      </c>
      <c r="Y1803" t="s">
        <v>8037</v>
      </c>
    </row>
    <row r="1804" spans="1:25" x14ac:dyDescent="0.25">
      <c r="A1804" t="s">
        <v>3260</v>
      </c>
      <c r="B1804" t="s">
        <v>2852</v>
      </c>
      <c r="C1804" t="s">
        <v>3261</v>
      </c>
      <c r="D1804" t="s">
        <v>214</v>
      </c>
      <c r="E1804" t="s">
        <v>5</v>
      </c>
      <c r="F1804" t="s">
        <v>64</v>
      </c>
      <c r="G1804" t="s">
        <v>7</v>
      </c>
      <c r="H1804" t="s">
        <v>2</v>
      </c>
      <c r="I1804">
        <v>30601</v>
      </c>
      <c r="J1804" t="s">
        <v>11422</v>
      </c>
      <c r="K1804" t="s">
        <v>214</v>
      </c>
      <c r="L1804" t="s">
        <v>12907</v>
      </c>
      <c r="M1804" t="s">
        <v>10554</v>
      </c>
      <c r="N1804" t="s">
        <v>828</v>
      </c>
      <c r="O1804" t="s">
        <v>13535</v>
      </c>
      <c r="P1804">
        <v>89204654</v>
      </c>
      <c r="Q1804">
        <v>89204654</v>
      </c>
      <c r="R1804" t="s">
        <v>15709</v>
      </c>
      <c r="S1804">
        <v>89204654</v>
      </c>
      <c r="T1804" t="s">
        <v>14494</v>
      </c>
      <c r="U1804">
        <v>84132022</v>
      </c>
      <c r="V1804" t="s">
        <v>32</v>
      </c>
      <c r="W1804" t="s">
        <v>3259</v>
      </c>
      <c r="X1804" t="s">
        <v>17816</v>
      </c>
      <c r="Y1804" t="s">
        <v>3261</v>
      </c>
    </row>
    <row r="1805" spans="1:25" x14ac:dyDescent="0.25">
      <c r="A1805" t="s">
        <v>11703</v>
      </c>
      <c r="B1805" t="s">
        <v>6815</v>
      </c>
      <c r="C1805" t="s">
        <v>1326</v>
      </c>
      <c r="D1805" t="s">
        <v>82</v>
      </c>
      <c r="E1805" t="s">
        <v>4</v>
      </c>
      <c r="F1805" t="s">
        <v>83</v>
      </c>
      <c r="G1805" t="s">
        <v>2</v>
      </c>
      <c r="H1805" t="s">
        <v>3</v>
      </c>
      <c r="I1805">
        <v>70102</v>
      </c>
      <c r="J1805" t="s">
        <v>12693</v>
      </c>
      <c r="K1805" t="s">
        <v>82</v>
      </c>
      <c r="L1805" t="s">
        <v>82</v>
      </c>
      <c r="M1805" t="s">
        <v>12981</v>
      </c>
      <c r="N1805" t="s">
        <v>1326</v>
      </c>
      <c r="O1805" t="s">
        <v>13535</v>
      </c>
      <c r="P1805">
        <v>22001661</v>
      </c>
      <c r="Q1805" t="s">
        <v>15386</v>
      </c>
      <c r="R1805" t="s">
        <v>14833</v>
      </c>
      <c r="S1805">
        <v>72572084</v>
      </c>
      <c r="T1805" t="s">
        <v>14631</v>
      </c>
      <c r="U1805">
        <v>27590142</v>
      </c>
      <c r="V1805" t="s">
        <v>32</v>
      </c>
      <c r="W1805" t="s">
        <v>11973</v>
      </c>
      <c r="X1805" t="s">
        <v>17817</v>
      </c>
      <c r="Y1805" t="s">
        <v>1326</v>
      </c>
    </row>
    <row r="1806" spans="1:25" x14ac:dyDescent="0.25">
      <c r="A1806" t="s">
        <v>6014</v>
      </c>
      <c r="B1806" t="s">
        <v>2827</v>
      </c>
      <c r="C1806" t="s">
        <v>3533</v>
      </c>
      <c r="D1806" t="s">
        <v>82</v>
      </c>
      <c r="E1806" t="s">
        <v>7</v>
      </c>
      <c r="F1806" t="s">
        <v>83</v>
      </c>
      <c r="G1806" t="s">
        <v>4</v>
      </c>
      <c r="H1806" t="s">
        <v>7</v>
      </c>
      <c r="I1806">
        <v>70306</v>
      </c>
      <c r="J1806" t="s">
        <v>12821</v>
      </c>
      <c r="K1806" t="s">
        <v>82</v>
      </c>
      <c r="L1806" t="s">
        <v>12861</v>
      </c>
      <c r="M1806" t="s">
        <v>12997</v>
      </c>
      <c r="N1806" t="s">
        <v>3533</v>
      </c>
      <c r="O1806" t="s">
        <v>13535</v>
      </c>
      <c r="P1806">
        <v>27651851</v>
      </c>
      <c r="Q1806">
        <v>27651851</v>
      </c>
      <c r="R1806" t="s">
        <v>7754</v>
      </c>
      <c r="S1806">
        <v>88947018</v>
      </c>
      <c r="T1806" t="s">
        <v>14614</v>
      </c>
      <c r="U1806">
        <v>27654219</v>
      </c>
      <c r="V1806" t="s">
        <v>32</v>
      </c>
      <c r="W1806" t="s">
        <v>7049</v>
      </c>
      <c r="X1806" t="s">
        <v>17818</v>
      </c>
      <c r="Y1806" t="s">
        <v>3533</v>
      </c>
    </row>
    <row r="1807" spans="1:25" x14ac:dyDescent="0.25">
      <c r="A1807" t="s">
        <v>6015</v>
      </c>
      <c r="B1807" t="s">
        <v>491</v>
      </c>
      <c r="C1807" t="s">
        <v>6016</v>
      </c>
      <c r="D1807" t="s">
        <v>125</v>
      </c>
      <c r="E1807" t="s">
        <v>2</v>
      </c>
      <c r="F1807" t="s">
        <v>124</v>
      </c>
      <c r="G1807" t="s">
        <v>2</v>
      </c>
      <c r="H1807" t="s">
        <v>10</v>
      </c>
      <c r="I1807">
        <v>60108</v>
      </c>
      <c r="J1807" t="s">
        <v>11602</v>
      </c>
      <c r="K1807" t="s">
        <v>125</v>
      </c>
      <c r="L1807" t="s">
        <v>125</v>
      </c>
      <c r="M1807" t="s">
        <v>10589</v>
      </c>
      <c r="N1807" t="s">
        <v>10930</v>
      </c>
      <c r="O1807" t="s">
        <v>13535</v>
      </c>
      <c r="P1807">
        <v>26642211</v>
      </c>
      <c r="Q1807">
        <v>26642211</v>
      </c>
      <c r="R1807" t="s">
        <v>14834</v>
      </c>
      <c r="S1807">
        <v>26642211</v>
      </c>
      <c r="T1807" t="s">
        <v>14545</v>
      </c>
      <c r="U1807">
        <v>26639730</v>
      </c>
      <c r="V1807" t="s">
        <v>32</v>
      </c>
      <c r="W1807" t="s">
        <v>7050</v>
      </c>
      <c r="X1807" t="s">
        <v>17819</v>
      </c>
      <c r="Y1807" t="s">
        <v>6016</v>
      </c>
    </row>
    <row r="1808" spans="1:25" x14ac:dyDescent="0.25">
      <c r="A1808" t="s">
        <v>4741</v>
      </c>
      <c r="B1808" t="s">
        <v>4520</v>
      </c>
      <c r="C1808" t="s">
        <v>4742</v>
      </c>
      <c r="D1808" t="s">
        <v>1235</v>
      </c>
      <c r="E1808" t="s">
        <v>3</v>
      </c>
      <c r="F1808" t="s">
        <v>124</v>
      </c>
      <c r="G1808" t="s">
        <v>7</v>
      </c>
      <c r="H1808" t="s">
        <v>3</v>
      </c>
      <c r="I1808">
        <v>60602</v>
      </c>
      <c r="J1808" t="s">
        <v>15406</v>
      </c>
      <c r="K1808" t="s">
        <v>125</v>
      </c>
      <c r="L1808" t="s">
        <v>12841</v>
      </c>
      <c r="M1808" t="s">
        <v>1104</v>
      </c>
      <c r="N1808" t="s">
        <v>4742</v>
      </c>
      <c r="O1808" t="s">
        <v>13535</v>
      </c>
      <c r="P1808">
        <v>27875233</v>
      </c>
      <c r="Q1808" t="s">
        <v>15386</v>
      </c>
      <c r="R1808" t="s">
        <v>4743</v>
      </c>
      <c r="S1808">
        <v>89811904</v>
      </c>
      <c r="T1808" t="s">
        <v>11853</v>
      </c>
      <c r="U1808">
        <v>87903430</v>
      </c>
      <c r="V1808" t="s">
        <v>32</v>
      </c>
      <c r="W1808" t="s">
        <v>1281</v>
      </c>
      <c r="X1808" t="s">
        <v>17820</v>
      </c>
      <c r="Y1808" t="s">
        <v>4742</v>
      </c>
    </row>
    <row r="1809" spans="1:25" x14ac:dyDescent="0.25">
      <c r="A1809" t="s">
        <v>1240</v>
      </c>
      <c r="B1809" t="s">
        <v>1242</v>
      </c>
      <c r="C1809" t="s">
        <v>1241</v>
      </c>
      <c r="D1809" t="s">
        <v>1044</v>
      </c>
      <c r="E1809" t="s">
        <v>5</v>
      </c>
      <c r="F1809" t="s">
        <v>32</v>
      </c>
      <c r="G1809" t="s">
        <v>1045</v>
      </c>
      <c r="H1809" t="s">
        <v>2</v>
      </c>
      <c r="I1809">
        <v>11901</v>
      </c>
      <c r="J1809" t="s">
        <v>15414</v>
      </c>
      <c r="K1809" t="s">
        <v>33</v>
      </c>
      <c r="L1809" t="s">
        <v>1044</v>
      </c>
      <c r="M1809" t="s">
        <v>14427</v>
      </c>
      <c r="N1809" t="s">
        <v>1241</v>
      </c>
      <c r="O1809" t="s">
        <v>13535</v>
      </c>
      <c r="P1809">
        <v>27721596</v>
      </c>
      <c r="Q1809" t="s">
        <v>15386</v>
      </c>
      <c r="R1809" t="s">
        <v>12253</v>
      </c>
      <c r="S1809">
        <v>70189882</v>
      </c>
      <c r="T1809" t="s">
        <v>14632</v>
      </c>
      <c r="U1809">
        <v>22005213</v>
      </c>
      <c r="V1809" t="s">
        <v>32</v>
      </c>
      <c r="W1809" t="s">
        <v>1239</v>
      </c>
      <c r="X1809" t="s">
        <v>17821</v>
      </c>
      <c r="Y1809" t="s">
        <v>1241</v>
      </c>
    </row>
    <row r="1810" spans="1:25" x14ac:dyDescent="0.25">
      <c r="A1810" t="s">
        <v>3081</v>
      </c>
      <c r="B1810" t="s">
        <v>3083</v>
      </c>
      <c r="C1810" t="s">
        <v>1411</v>
      </c>
      <c r="D1810" t="s">
        <v>500</v>
      </c>
      <c r="E1810" t="s">
        <v>3</v>
      </c>
      <c r="F1810" t="s">
        <v>32</v>
      </c>
      <c r="G1810" t="s">
        <v>3082</v>
      </c>
      <c r="H1810" t="s">
        <v>6</v>
      </c>
      <c r="I1810">
        <v>12005</v>
      </c>
      <c r="J1810" t="s">
        <v>14339</v>
      </c>
      <c r="K1810" t="s">
        <v>33</v>
      </c>
      <c r="L1810" t="s">
        <v>10787</v>
      </c>
      <c r="M1810" t="s">
        <v>207</v>
      </c>
      <c r="N1810" t="s">
        <v>1411</v>
      </c>
      <c r="O1810" t="s">
        <v>13535</v>
      </c>
      <c r="P1810">
        <v>25712344</v>
      </c>
      <c r="Q1810" t="s">
        <v>15386</v>
      </c>
      <c r="R1810" t="s">
        <v>14835</v>
      </c>
      <c r="S1810">
        <v>25712344</v>
      </c>
      <c r="T1810" t="s">
        <v>13751</v>
      </c>
      <c r="U1810">
        <v>25412000</v>
      </c>
      <c r="V1810" t="s">
        <v>32</v>
      </c>
      <c r="W1810" t="s">
        <v>3080</v>
      </c>
      <c r="X1810" t="s">
        <v>17822</v>
      </c>
      <c r="Y1810" t="s">
        <v>1411</v>
      </c>
    </row>
    <row r="1811" spans="1:25" x14ac:dyDescent="0.25">
      <c r="A1811" t="s">
        <v>6032</v>
      </c>
      <c r="B1811" s="233" t="s">
        <v>4524</v>
      </c>
      <c r="C1811" t="s">
        <v>6033</v>
      </c>
      <c r="D1811" t="s">
        <v>47</v>
      </c>
      <c r="E1811" t="s">
        <v>3</v>
      </c>
      <c r="F1811" t="s">
        <v>32</v>
      </c>
      <c r="G1811" t="s">
        <v>4</v>
      </c>
      <c r="H1811" t="s">
        <v>4</v>
      </c>
      <c r="I1811">
        <v>10303</v>
      </c>
      <c r="J1811" t="s">
        <v>12622</v>
      </c>
      <c r="K1811" t="s">
        <v>33</v>
      </c>
      <c r="L1811" t="s">
        <v>47</v>
      </c>
      <c r="M1811" t="s">
        <v>283</v>
      </c>
      <c r="N1811" t="s">
        <v>10931</v>
      </c>
      <c r="O1811" t="s">
        <v>13535</v>
      </c>
      <c r="P1811">
        <v>22757622</v>
      </c>
      <c r="Q1811">
        <v>22751787</v>
      </c>
      <c r="R1811" t="s">
        <v>474</v>
      </c>
      <c r="S1811">
        <v>22757622</v>
      </c>
      <c r="T1811" t="s">
        <v>15398</v>
      </c>
      <c r="U1811">
        <v>22700885</v>
      </c>
      <c r="V1811" t="s">
        <v>32</v>
      </c>
      <c r="W1811" t="s">
        <v>7051</v>
      </c>
      <c r="X1811" t="s">
        <v>17823</v>
      </c>
      <c r="Y1811" t="s">
        <v>6033</v>
      </c>
    </row>
    <row r="1812" spans="1:25" x14ac:dyDescent="0.25">
      <c r="A1812" t="s">
        <v>6034</v>
      </c>
      <c r="B1812" t="s">
        <v>4299</v>
      </c>
      <c r="C1812" t="s">
        <v>280</v>
      </c>
      <c r="D1812" t="s">
        <v>47</v>
      </c>
      <c r="E1812" t="s">
        <v>3</v>
      </c>
      <c r="F1812" t="s">
        <v>32</v>
      </c>
      <c r="G1812" t="s">
        <v>4</v>
      </c>
      <c r="H1812" t="s">
        <v>3</v>
      </c>
      <c r="I1812">
        <v>10302</v>
      </c>
      <c r="J1812" t="s">
        <v>12620</v>
      </c>
      <c r="K1812" t="s">
        <v>33</v>
      </c>
      <c r="L1812" t="s">
        <v>47</v>
      </c>
      <c r="M1812" t="s">
        <v>51</v>
      </c>
      <c r="N1812" t="s">
        <v>3605</v>
      </c>
      <c r="O1812" t="s">
        <v>13535</v>
      </c>
      <c r="P1812">
        <v>22707255</v>
      </c>
      <c r="Q1812" t="s">
        <v>15386</v>
      </c>
      <c r="R1812" t="s">
        <v>435</v>
      </c>
      <c r="S1812">
        <v>22707255</v>
      </c>
      <c r="T1812" t="s">
        <v>15398</v>
      </c>
      <c r="U1812">
        <v>22700885</v>
      </c>
      <c r="V1812" t="s">
        <v>32</v>
      </c>
      <c r="W1812" t="s">
        <v>7052</v>
      </c>
      <c r="X1812" t="s">
        <v>17824</v>
      </c>
      <c r="Y1812" t="s">
        <v>280</v>
      </c>
    </row>
    <row r="1813" spans="1:25" x14ac:dyDescent="0.25">
      <c r="A1813" t="s">
        <v>4667</v>
      </c>
      <c r="B1813" t="s">
        <v>4527</v>
      </c>
      <c r="C1813" t="s">
        <v>328</v>
      </c>
      <c r="D1813" t="s">
        <v>4304</v>
      </c>
      <c r="E1813" t="s">
        <v>3</v>
      </c>
      <c r="F1813" t="s">
        <v>124</v>
      </c>
      <c r="G1813" t="s">
        <v>2</v>
      </c>
      <c r="H1813" t="s">
        <v>15</v>
      </c>
      <c r="I1813">
        <v>60111</v>
      </c>
      <c r="J1813" t="s">
        <v>12830</v>
      </c>
      <c r="K1813" t="s">
        <v>125</v>
      </c>
      <c r="L1813" t="s">
        <v>125</v>
      </c>
      <c r="M1813" t="s">
        <v>10646</v>
      </c>
      <c r="N1813" t="s">
        <v>328</v>
      </c>
      <c r="O1813" t="s">
        <v>13535</v>
      </c>
      <c r="P1813">
        <v>22006544</v>
      </c>
      <c r="Q1813" t="s">
        <v>15386</v>
      </c>
      <c r="R1813" t="s">
        <v>14836</v>
      </c>
      <c r="S1813">
        <v>22006544</v>
      </c>
      <c r="T1813" t="s">
        <v>15520</v>
      </c>
      <c r="U1813">
        <v>26420211</v>
      </c>
      <c r="V1813" t="s">
        <v>32</v>
      </c>
      <c r="W1813" t="s">
        <v>3682</v>
      </c>
      <c r="X1813" t="s">
        <v>17825</v>
      </c>
      <c r="Y1813" t="s">
        <v>328</v>
      </c>
    </row>
    <row r="1814" spans="1:25" x14ac:dyDescent="0.25">
      <c r="A1814" t="s">
        <v>4675</v>
      </c>
      <c r="B1814" t="s">
        <v>4528</v>
      </c>
      <c r="C1814" t="s">
        <v>3849</v>
      </c>
      <c r="D1814" t="s">
        <v>4304</v>
      </c>
      <c r="E1814" t="s">
        <v>3</v>
      </c>
      <c r="F1814" t="s">
        <v>124</v>
      </c>
      <c r="G1814" t="s">
        <v>2</v>
      </c>
      <c r="H1814" t="s">
        <v>15</v>
      </c>
      <c r="I1814">
        <v>60111</v>
      </c>
      <c r="J1814" t="s">
        <v>12830</v>
      </c>
      <c r="K1814" t="s">
        <v>125</v>
      </c>
      <c r="L1814" t="s">
        <v>125</v>
      </c>
      <c r="M1814" t="s">
        <v>10646</v>
      </c>
      <c r="N1814" t="s">
        <v>3849</v>
      </c>
      <c r="O1814" t="s">
        <v>13535</v>
      </c>
      <c r="P1814">
        <v>22001330</v>
      </c>
      <c r="Q1814" t="s">
        <v>15386</v>
      </c>
      <c r="R1814" t="s">
        <v>10932</v>
      </c>
      <c r="S1814">
        <v>22001330</v>
      </c>
      <c r="T1814" t="s">
        <v>15520</v>
      </c>
      <c r="U1814">
        <v>26420211</v>
      </c>
      <c r="V1814" t="s">
        <v>32</v>
      </c>
      <c r="W1814" t="s">
        <v>4241</v>
      </c>
      <c r="X1814" t="s">
        <v>17826</v>
      </c>
      <c r="Y1814" t="s">
        <v>3849</v>
      </c>
    </row>
    <row r="1815" spans="1:25" x14ac:dyDescent="0.25">
      <c r="A1815" t="s">
        <v>4682</v>
      </c>
      <c r="B1815" t="s">
        <v>224</v>
      </c>
      <c r="C1815" t="s">
        <v>4683</v>
      </c>
      <c r="D1815" t="s">
        <v>125</v>
      </c>
      <c r="E1815" t="s">
        <v>10</v>
      </c>
      <c r="F1815" t="s">
        <v>124</v>
      </c>
      <c r="G1815" t="s">
        <v>3</v>
      </c>
      <c r="H1815" t="s">
        <v>3</v>
      </c>
      <c r="I1815">
        <v>60202</v>
      </c>
      <c r="J1815" t="s">
        <v>11444</v>
      </c>
      <c r="K1815" t="s">
        <v>125</v>
      </c>
      <c r="L1815" t="s">
        <v>10596</v>
      </c>
      <c r="M1815" t="s">
        <v>4455</v>
      </c>
      <c r="N1815" t="s">
        <v>4684</v>
      </c>
      <c r="O1815" t="s">
        <v>13535</v>
      </c>
      <c r="P1815">
        <v>26350814</v>
      </c>
      <c r="Q1815">
        <v>26350313</v>
      </c>
      <c r="R1815" t="s">
        <v>10933</v>
      </c>
      <c r="S1815">
        <v>88309982</v>
      </c>
      <c r="T1815" t="s">
        <v>15486</v>
      </c>
      <c r="U1815">
        <v>26355272</v>
      </c>
      <c r="V1815" t="s">
        <v>32</v>
      </c>
      <c r="W1815" t="s">
        <v>1232</v>
      </c>
      <c r="X1815" t="s">
        <v>17827</v>
      </c>
      <c r="Y1815" t="s">
        <v>4683</v>
      </c>
    </row>
    <row r="1816" spans="1:25" x14ac:dyDescent="0.25">
      <c r="A1816" t="s">
        <v>4690</v>
      </c>
      <c r="B1816" t="s">
        <v>4530</v>
      </c>
      <c r="C1816" t="s">
        <v>4068</v>
      </c>
      <c r="D1816" t="s">
        <v>125</v>
      </c>
      <c r="E1816" t="s">
        <v>8</v>
      </c>
      <c r="F1816" t="s">
        <v>124</v>
      </c>
      <c r="G1816" t="s">
        <v>3</v>
      </c>
      <c r="H1816" t="s">
        <v>6</v>
      </c>
      <c r="I1816">
        <v>60205</v>
      </c>
      <c r="J1816" t="s">
        <v>12808</v>
      </c>
      <c r="K1816" t="s">
        <v>125</v>
      </c>
      <c r="L1816" t="s">
        <v>10596</v>
      </c>
      <c r="M1816" t="s">
        <v>384</v>
      </c>
      <c r="N1816" t="s">
        <v>384</v>
      </c>
      <c r="O1816" t="s">
        <v>13535</v>
      </c>
      <c r="P1816">
        <v>84046225</v>
      </c>
      <c r="Q1816">
        <v>25633486</v>
      </c>
      <c r="R1816" t="s">
        <v>15710</v>
      </c>
      <c r="S1816">
        <v>89666410</v>
      </c>
      <c r="T1816" t="s">
        <v>14553</v>
      </c>
      <c r="U1816">
        <v>26350583</v>
      </c>
      <c r="V1816" t="s">
        <v>32</v>
      </c>
      <c r="W1816" t="s">
        <v>7053</v>
      </c>
      <c r="X1816" t="s">
        <v>17828</v>
      </c>
      <c r="Y1816" t="s">
        <v>4068</v>
      </c>
    </row>
    <row r="1817" spans="1:25" x14ac:dyDescent="0.25">
      <c r="A1817" t="s">
        <v>4553</v>
      </c>
      <c r="B1817" t="s">
        <v>4531</v>
      </c>
      <c r="C1817" t="s">
        <v>51</v>
      </c>
      <c r="D1817" t="s">
        <v>125</v>
      </c>
      <c r="E1817" t="s">
        <v>2</v>
      </c>
      <c r="F1817" t="s">
        <v>124</v>
      </c>
      <c r="G1817" t="s">
        <v>2</v>
      </c>
      <c r="H1817" t="s">
        <v>10</v>
      </c>
      <c r="I1817">
        <v>60108</v>
      </c>
      <c r="J1817" t="s">
        <v>11602</v>
      </c>
      <c r="K1817" t="s">
        <v>125</v>
      </c>
      <c r="L1817" t="s">
        <v>125</v>
      </c>
      <c r="M1817" t="s">
        <v>10589</v>
      </c>
      <c r="N1817" t="s">
        <v>51</v>
      </c>
      <c r="O1817" t="s">
        <v>13535</v>
      </c>
      <c r="P1817">
        <v>26631929</v>
      </c>
      <c r="Q1817">
        <v>26631929</v>
      </c>
      <c r="R1817" t="s">
        <v>15711</v>
      </c>
      <c r="S1817">
        <v>70791375</v>
      </c>
      <c r="T1817" t="s">
        <v>14545</v>
      </c>
      <c r="U1817">
        <v>26639730</v>
      </c>
      <c r="V1817" t="s">
        <v>32</v>
      </c>
      <c r="W1817" t="s">
        <v>4191</v>
      </c>
      <c r="X1817" t="s">
        <v>17829</v>
      </c>
      <c r="Y1817" t="s">
        <v>51</v>
      </c>
    </row>
    <row r="1818" spans="1:25" x14ac:dyDescent="0.25">
      <c r="A1818" t="s">
        <v>2125</v>
      </c>
      <c r="B1818" t="s">
        <v>2126</v>
      </c>
      <c r="C1818" t="s">
        <v>193</v>
      </c>
      <c r="D1818" t="s">
        <v>79</v>
      </c>
      <c r="E1818" t="s">
        <v>10</v>
      </c>
      <c r="F1818" t="s">
        <v>35</v>
      </c>
      <c r="G1818" t="s">
        <v>6</v>
      </c>
      <c r="H1818" t="s">
        <v>5</v>
      </c>
      <c r="I1818">
        <v>20504</v>
      </c>
      <c r="J1818" t="s">
        <v>11497</v>
      </c>
      <c r="K1818" t="s">
        <v>79</v>
      </c>
      <c r="L1818" t="s">
        <v>10522</v>
      </c>
      <c r="M1818" t="s">
        <v>239</v>
      </c>
      <c r="N1818" t="s">
        <v>193</v>
      </c>
      <c r="O1818" t="s">
        <v>13535</v>
      </c>
      <c r="P1818" t="s">
        <v>15386</v>
      </c>
      <c r="Q1818" t="s">
        <v>15386</v>
      </c>
      <c r="R1818" t="s">
        <v>13953</v>
      </c>
      <c r="S1818">
        <v>60385644</v>
      </c>
      <c r="T1818" t="s">
        <v>14440</v>
      </c>
      <c r="U1818">
        <v>24465922</v>
      </c>
      <c r="V1818" t="s">
        <v>32</v>
      </c>
      <c r="W1818" t="s">
        <v>6498</v>
      </c>
      <c r="X1818" t="s">
        <v>17830</v>
      </c>
      <c r="Y1818" t="s">
        <v>193</v>
      </c>
    </row>
    <row r="1819" spans="1:25" x14ac:dyDescent="0.25">
      <c r="A1819" t="s">
        <v>800</v>
      </c>
      <c r="B1819" t="s">
        <v>801</v>
      </c>
      <c r="C1819" t="s">
        <v>312</v>
      </c>
      <c r="D1819" t="s">
        <v>311</v>
      </c>
      <c r="E1819" t="s">
        <v>3</v>
      </c>
      <c r="F1819" t="s">
        <v>32</v>
      </c>
      <c r="G1819" t="s">
        <v>5</v>
      </c>
      <c r="H1819" t="s">
        <v>3</v>
      </c>
      <c r="I1819">
        <v>10402</v>
      </c>
      <c r="J1819" t="s">
        <v>12637</v>
      </c>
      <c r="K1819" t="s">
        <v>33</v>
      </c>
      <c r="L1819" t="s">
        <v>311</v>
      </c>
      <c r="M1819" t="s">
        <v>312</v>
      </c>
      <c r="N1819" t="s">
        <v>462</v>
      </c>
      <c r="O1819" t="s">
        <v>13535</v>
      </c>
      <c r="P1819">
        <v>24165201</v>
      </c>
      <c r="Q1819" t="s">
        <v>15386</v>
      </c>
      <c r="R1819" t="s">
        <v>15712</v>
      </c>
      <c r="S1819">
        <v>87503941</v>
      </c>
      <c r="T1819" t="s">
        <v>14604</v>
      </c>
      <c r="U1819">
        <v>24167075</v>
      </c>
      <c r="V1819" t="s">
        <v>32</v>
      </c>
      <c r="W1819" t="s">
        <v>6454</v>
      </c>
      <c r="X1819" t="s">
        <v>17831</v>
      </c>
      <c r="Y1819" t="s">
        <v>312</v>
      </c>
    </row>
    <row r="1820" spans="1:25" x14ac:dyDescent="0.25">
      <c r="A1820" t="s">
        <v>10199</v>
      </c>
      <c r="B1820" t="s">
        <v>6729</v>
      </c>
      <c r="C1820" t="s">
        <v>10200</v>
      </c>
      <c r="D1820" t="s">
        <v>311</v>
      </c>
      <c r="E1820" t="s">
        <v>3</v>
      </c>
      <c r="F1820" t="s">
        <v>32</v>
      </c>
      <c r="G1820" t="s">
        <v>5</v>
      </c>
      <c r="H1820" t="s">
        <v>3</v>
      </c>
      <c r="I1820">
        <v>10402</v>
      </c>
      <c r="J1820" t="s">
        <v>12637</v>
      </c>
      <c r="K1820" t="s">
        <v>33</v>
      </c>
      <c r="L1820" t="s">
        <v>311</v>
      </c>
      <c r="M1820" t="s">
        <v>312</v>
      </c>
      <c r="N1820" t="s">
        <v>10934</v>
      </c>
      <c r="O1820" t="s">
        <v>13535</v>
      </c>
      <c r="P1820">
        <v>24169140</v>
      </c>
      <c r="Q1820" t="s">
        <v>15386</v>
      </c>
      <c r="R1820" t="s">
        <v>13954</v>
      </c>
      <c r="S1820">
        <v>88941700</v>
      </c>
      <c r="T1820" t="s">
        <v>14604</v>
      </c>
      <c r="U1820">
        <v>88913850</v>
      </c>
      <c r="V1820" t="s">
        <v>32</v>
      </c>
      <c r="W1820" t="s">
        <v>824</v>
      </c>
      <c r="X1820" t="s">
        <v>17832</v>
      </c>
      <c r="Y1820" t="s">
        <v>10200</v>
      </c>
    </row>
    <row r="1821" spans="1:25" x14ac:dyDescent="0.25">
      <c r="A1821" t="s">
        <v>6020</v>
      </c>
      <c r="B1821" t="s">
        <v>4539</v>
      </c>
      <c r="C1821" t="s">
        <v>6417</v>
      </c>
      <c r="D1821" t="s">
        <v>788</v>
      </c>
      <c r="E1821" t="s">
        <v>3</v>
      </c>
      <c r="F1821" t="s">
        <v>208</v>
      </c>
      <c r="G1821" t="s">
        <v>2</v>
      </c>
      <c r="H1821" t="s">
        <v>2</v>
      </c>
      <c r="I1821">
        <v>50101</v>
      </c>
      <c r="J1821" t="s">
        <v>11403</v>
      </c>
      <c r="K1821" t="s">
        <v>209</v>
      </c>
      <c r="L1821" t="s">
        <v>788</v>
      </c>
      <c r="M1821" t="s">
        <v>788</v>
      </c>
      <c r="N1821" t="s">
        <v>10935</v>
      </c>
      <c r="O1821" t="s">
        <v>13535</v>
      </c>
      <c r="P1821">
        <v>26652007</v>
      </c>
      <c r="Q1821">
        <v>60248438</v>
      </c>
      <c r="R1821" t="s">
        <v>6021</v>
      </c>
      <c r="S1821">
        <v>60248438</v>
      </c>
      <c r="T1821" t="s">
        <v>14542</v>
      </c>
      <c r="U1821">
        <v>85976933</v>
      </c>
      <c r="V1821" t="s">
        <v>32</v>
      </c>
      <c r="W1821" t="s">
        <v>7054</v>
      </c>
      <c r="X1821" t="s">
        <v>17833</v>
      </c>
      <c r="Y1821" t="s">
        <v>6417</v>
      </c>
    </row>
    <row r="1822" spans="1:25" x14ac:dyDescent="0.25">
      <c r="A1822" t="s">
        <v>4002</v>
      </c>
      <c r="B1822" t="s">
        <v>4003</v>
      </c>
      <c r="C1822" t="s">
        <v>13114</v>
      </c>
      <c r="D1822" t="s">
        <v>788</v>
      </c>
      <c r="E1822" t="s">
        <v>4</v>
      </c>
      <c r="F1822" t="s">
        <v>208</v>
      </c>
      <c r="G1822" t="s">
        <v>5</v>
      </c>
      <c r="H1822" t="s">
        <v>2</v>
      </c>
      <c r="I1822">
        <v>50401</v>
      </c>
      <c r="J1822" t="s">
        <v>11413</v>
      </c>
      <c r="K1822" t="s">
        <v>209</v>
      </c>
      <c r="L1822" t="s">
        <v>12937</v>
      </c>
      <c r="M1822" t="s">
        <v>12937</v>
      </c>
      <c r="N1822" t="s">
        <v>13114</v>
      </c>
      <c r="O1822" t="s">
        <v>13535</v>
      </c>
      <c r="P1822">
        <v>85018001</v>
      </c>
      <c r="Q1822" t="s">
        <v>15386</v>
      </c>
      <c r="R1822" t="s">
        <v>7770</v>
      </c>
      <c r="S1822">
        <v>85018001</v>
      </c>
      <c r="T1822" t="s">
        <v>13767</v>
      </c>
      <c r="U1822">
        <v>26711161</v>
      </c>
      <c r="V1822" t="s">
        <v>32</v>
      </c>
      <c r="W1822" t="s">
        <v>3892</v>
      </c>
      <c r="X1822" t="s">
        <v>17834</v>
      </c>
      <c r="Y1822" t="s">
        <v>13114</v>
      </c>
    </row>
    <row r="1823" spans="1:25" x14ac:dyDescent="0.25">
      <c r="A1823" t="s">
        <v>12185</v>
      </c>
      <c r="B1823" t="s">
        <v>12186</v>
      </c>
      <c r="C1823" t="s">
        <v>12187</v>
      </c>
      <c r="D1823" t="s">
        <v>4010</v>
      </c>
      <c r="E1823" t="s">
        <v>4</v>
      </c>
      <c r="F1823" t="s">
        <v>208</v>
      </c>
      <c r="G1823" t="s">
        <v>3</v>
      </c>
      <c r="H1823" t="s">
        <v>3</v>
      </c>
      <c r="I1823">
        <v>50202</v>
      </c>
      <c r="J1823" t="s">
        <v>12700</v>
      </c>
      <c r="K1823" t="s">
        <v>209</v>
      </c>
      <c r="L1823" t="s">
        <v>4010</v>
      </c>
      <c r="M1823" t="s">
        <v>12939</v>
      </c>
      <c r="N1823" t="s">
        <v>12187</v>
      </c>
      <c r="O1823" t="s">
        <v>13535</v>
      </c>
      <c r="P1823">
        <v>26571212</v>
      </c>
      <c r="Q1823" t="s">
        <v>15386</v>
      </c>
      <c r="R1823" t="s">
        <v>12366</v>
      </c>
      <c r="S1823">
        <v>85163128</v>
      </c>
      <c r="T1823" t="s">
        <v>14529</v>
      </c>
      <c r="U1823">
        <v>88879780</v>
      </c>
      <c r="V1823" t="s">
        <v>32</v>
      </c>
      <c r="W1823" t="s">
        <v>1269</v>
      </c>
      <c r="X1823" t="s">
        <v>17835</v>
      </c>
      <c r="Y1823" t="s">
        <v>12187</v>
      </c>
    </row>
    <row r="1824" spans="1:25" x14ac:dyDescent="0.25">
      <c r="A1824" t="s">
        <v>9617</v>
      </c>
      <c r="B1824" t="s">
        <v>6730</v>
      </c>
      <c r="C1824" t="s">
        <v>9618</v>
      </c>
      <c r="D1824" t="s">
        <v>4010</v>
      </c>
      <c r="E1824" t="s">
        <v>4</v>
      </c>
      <c r="F1824" t="s">
        <v>208</v>
      </c>
      <c r="G1824" t="s">
        <v>3</v>
      </c>
      <c r="H1824" t="s">
        <v>3</v>
      </c>
      <c r="I1824">
        <v>50202</v>
      </c>
      <c r="J1824" t="s">
        <v>12700</v>
      </c>
      <c r="K1824" t="s">
        <v>209</v>
      </c>
      <c r="L1824" t="s">
        <v>4010</v>
      </c>
      <c r="M1824" t="s">
        <v>12939</v>
      </c>
      <c r="N1824" t="s">
        <v>9618</v>
      </c>
      <c r="O1824" t="s">
        <v>13535</v>
      </c>
      <c r="P1824">
        <v>22006158</v>
      </c>
      <c r="Q1824">
        <v>63081931</v>
      </c>
      <c r="R1824" t="s">
        <v>13955</v>
      </c>
      <c r="S1824">
        <v>22006158</v>
      </c>
      <c r="T1824" t="s">
        <v>14529</v>
      </c>
      <c r="U1824" t="s">
        <v>15566</v>
      </c>
      <c r="V1824" t="s">
        <v>32</v>
      </c>
      <c r="W1824" t="s">
        <v>9468</v>
      </c>
      <c r="X1824" t="s">
        <v>17836</v>
      </c>
      <c r="Y1824" t="s">
        <v>9618</v>
      </c>
    </row>
    <row r="1825" spans="1:25" x14ac:dyDescent="0.25">
      <c r="A1825" t="s">
        <v>4078</v>
      </c>
      <c r="B1825" t="s">
        <v>4081</v>
      </c>
      <c r="C1825" t="s">
        <v>4079</v>
      </c>
      <c r="D1825" t="s">
        <v>4010</v>
      </c>
      <c r="E1825" t="s">
        <v>4</v>
      </c>
      <c r="F1825" t="s">
        <v>208</v>
      </c>
      <c r="G1825" t="s">
        <v>3</v>
      </c>
      <c r="H1825" t="s">
        <v>3</v>
      </c>
      <c r="I1825">
        <v>50202</v>
      </c>
      <c r="J1825" t="s">
        <v>12700</v>
      </c>
      <c r="K1825" t="s">
        <v>209</v>
      </c>
      <c r="L1825" t="s">
        <v>4010</v>
      </c>
      <c r="M1825" t="s">
        <v>12939</v>
      </c>
      <c r="N1825" t="s">
        <v>4079</v>
      </c>
      <c r="O1825" t="s">
        <v>13535</v>
      </c>
      <c r="P1825">
        <v>22006166</v>
      </c>
      <c r="Q1825" t="s">
        <v>15386</v>
      </c>
      <c r="R1825" t="s">
        <v>4080</v>
      </c>
      <c r="S1825">
        <v>89733368</v>
      </c>
      <c r="T1825" t="s">
        <v>14529</v>
      </c>
      <c r="U1825" t="s">
        <v>15566</v>
      </c>
      <c r="V1825" t="s">
        <v>32</v>
      </c>
      <c r="W1825" t="s">
        <v>4077</v>
      </c>
      <c r="X1825" t="s">
        <v>17837</v>
      </c>
      <c r="Y1825" t="s">
        <v>4079</v>
      </c>
    </row>
    <row r="1826" spans="1:25" x14ac:dyDescent="0.25">
      <c r="A1826" t="s">
        <v>4063</v>
      </c>
      <c r="B1826" t="s">
        <v>4065</v>
      </c>
      <c r="C1826" t="s">
        <v>4064</v>
      </c>
      <c r="D1826" t="s">
        <v>4010</v>
      </c>
      <c r="E1826" t="s">
        <v>4</v>
      </c>
      <c r="F1826" t="s">
        <v>208</v>
      </c>
      <c r="G1826" t="s">
        <v>3</v>
      </c>
      <c r="H1826" t="s">
        <v>3</v>
      </c>
      <c r="I1826">
        <v>50202</v>
      </c>
      <c r="J1826" t="s">
        <v>12700</v>
      </c>
      <c r="K1826" t="s">
        <v>209</v>
      </c>
      <c r="L1826" t="s">
        <v>4010</v>
      </c>
      <c r="M1826" t="s">
        <v>12939</v>
      </c>
      <c r="N1826" t="s">
        <v>2448</v>
      </c>
      <c r="O1826" t="s">
        <v>13535</v>
      </c>
      <c r="P1826">
        <v>22006138</v>
      </c>
      <c r="Q1826" t="s">
        <v>15386</v>
      </c>
      <c r="R1826" t="s">
        <v>12374</v>
      </c>
      <c r="S1826">
        <v>83532383</v>
      </c>
      <c r="T1826" t="s">
        <v>14529</v>
      </c>
      <c r="U1826" t="s">
        <v>15566</v>
      </c>
      <c r="V1826" t="s">
        <v>32</v>
      </c>
      <c r="W1826" t="s">
        <v>7055</v>
      </c>
      <c r="X1826" t="s">
        <v>17838</v>
      </c>
      <c r="Y1826" t="s">
        <v>4064</v>
      </c>
    </row>
    <row r="1827" spans="1:25" x14ac:dyDescent="0.25">
      <c r="A1827" t="s">
        <v>4075</v>
      </c>
      <c r="B1827" t="s">
        <v>4076</v>
      </c>
      <c r="C1827" t="s">
        <v>7056</v>
      </c>
      <c r="D1827" t="s">
        <v>4010</v>
      </c>
      <c r="E1827" t="s">
        <v>4</v>
      </c>
      <c r="F1827" t="s">
        <v>208</v>
      </c>
      <c r="G1827" t="s">
        <v>3</v>
      </c>
      <c r="H1827" t="s">
        <v>3</v>
      </c>
      <c r="I1827">
        <v>50202</v>
      </c>
      <c r="J1827" t="s">
        <v>12700</v>
      </c>
      <c r="K1827" t="s">
        <v>209</v>
      </c>
      <c r="L1827" t="s">
        <v>4010</v>
      </c>
      <c r="M1827" t="s">
        <v>12939</v>
      </c>
      <c r="N1827" t="s">
        <v>2767</v>
      </c>
      <c r="O1827" t="s">
        <v>13535</v>
      </c>
      <c r="P1827">
        <v>26571222</v>
      </c>
      <c r="Q1827">
        <v>26571432</v>
      </c>
      <c r="R1827" t="s">
        <v>15713</v>
      </c>
      <c r="S1827">
        <v>88823862</v>
      </c>
      <c r="T1827" t="s">
        <v>14529</v>
      </c>
      <c r="U1827">
        <v>88879780</v>
      </c>
      <c r="V1827" t="s">
        <v>32</v>
      </c>
      <c r="W1827" t="s">
        <v>1414</v>
      </c>
      <c r="X1827" t="s">
        <v>17839</v>
      </c>
      <c r="Y1827" t="s">
        <v>7056</v>
      </c>
    </row>
    <row r="1828" spans="1:25" x14ac:dyDescent="0.25">
      <c r="A1828" t="s">
        <v>5960</v>
      </c>
      <c r="B1828" t="s">
        <v>4549</v>
      </c>
      <c r="C1828" t="s">
        <v>2639</v>
      </c>
      <c r="D1828" t="s">
        <v>79</v>
      </c>
      <c r="E1828" t="s">
        <v>5</v>
      </c>
      <c r="F1828" t="s">
        <v>35</v>
      </c>
      <c r="G1828" t="s">
        <v>2</v>
      </c>
      <c r="H1828" t="s">
        <v>5</v>
      </c>
      <c r="I1828">
        <v>20104</v>
      </c>
      <c r="J1828" t="s">
        <v>11465</v>
      </c>
      <c r="K1828" t="s">
        <v>79</v>
      </c>
      <c r="L1828" t="s">
        <v>79</v>
      </c>
      <c r="M1828" t="s">
        <v>221</v>
      </c>
      <c r="N1828" t="s">
        <v>10374</v>
      </c>
      <c r="O1828" t="s">
        <v>13535</v>
      </c>
      <c r="P1828">
        <v>24386842</v>
      </c>
      <c r="Q1828">
        <v>24386842</v>
      </c>
      <c r="R1828" t="s">
        <v>13956</v>
      </c>
      <c r="S1828">
        <v>22490202</v>
      </c>
      <c r="T1828" t="s">
        <v>7725</v>
      </c>
      <c r="U1828">
        <v>24302406</v>
      </c>
      <c r="V1828" t="s">
        <v>32</v>
      </c>
      <c r="W1828" t="s">
        <v>7057</v>
      </c>
      <c r="X1828" t="s">
        <v>17840</v>
      </c>
      <c r="Y1828" t="s">
        <v>2639</v>
      </c>
    </row>
    <row r="1829" spans="1:25" x14ac:dyDescent="0.25">
      <c r="A1829" t="s">
        <v>4117</v>
      </c>
      <c r="B1829" t="s">
        <v>4120</v>
      </c>
      <c r="C1829" t="s">
        <v>4118</v>
      </c>
      <c r="D1829" t="s">
        <v>4010</v>
      </c>
      <c r="E1829" t="s">
        <v>6</v>
      </c>
      <c r="F1829" t="s">
        <v>208</v>
      </c>
      <c r="G1829" t="s">
        <v>15</v>
      </c>
      <c r="H1829" t="s">
        <v>4</v>
      </c>
      <c r="I1829">
        <v>51103</v>
      </c>
      <c r="J1829" t="s">
        <v>15704</v>
      </c>
      <c r="K1829" t="s">
        <v>209</v>
      </c>
      <c r="L1829" t="s">
        <v>4110</v>
      </c>
      <c r="M1829" t="s">
        <v>4119</v>
      </c>
      <c r="N1829" t="s">
        <v>10937</v>
      </c>
      <c r="O1829" t="s">
        <v>13535</v>
      </c>
      <c r="P1829">
        <v>26560255</v>
      </c>
      <c r="Q1829" t="s">
        <v>15386</v>
      </c>
      <c r="R1829" t="s">
        <v>11857</v>
      </c>
      <c r="S1829">
        <v>89949510</v>
      </c>
      <c r="T1829" t="s">
        <v>15476</v>
      </c>
      <c r="U1829">
        <v>63790353</v>
      </c>
      <c r="V1829" t="s">
        <v>32</v>
      </c>
      <c r="W1829" t="s">
        <v>3857</v>
      </c>
      <c r="X1829" t="s">
        <v>17841</v>
      </c>
      <c r="Y1829" t="s">
        <v>4118</v>
      </c>
    </row>
    <row r="1830" spans="1:25" x14ac:dyDescent="0.25">
      <c r="A1830" t="s">
        <v>13115</v>
      </c>
      <c r="B1830" t="s">
        <v>13116</v>
      </c>
      <c r="C1830" t="s">
        <v>13117</v>
      </c>
      <c r="D1830" t="s">
        <v>4010</v>
      </c>
      <c r="E1830" t="s">
        <v>6</v>
      </c>
      <c r="F1830" t="s">
        <v>208</v>
      </c>
      <c r="G1830" t="s">
        <v>15</v>
      </c>
      <c r="H1830" t="s">
        <v>4</v>
      </c>
      <c r="I1830">
        <v>51103</v>
      </c>
      <c r="J1830" t="s">
        <v>15704</v>
      </c>
      <c r="K1830" t="s">
        <v>209</v>
      </c>
      <c r="L1830" t="s">
        <v>4110</v>
      </c>
      <c r="M1830" t="s">
        <v>4119</v>
      </c>
      <c r="N1830" t="s">
        <v>112</v>
      </c>
      <c r="O1830" t="s">
        <v>13535</v>
      </c>
      <c r="P1830">
        <v>26563097</v>
      </c>
      <c r="Q1830" t="s">
        <v>15386</v>
      </c>
      <c r="R1830" t="s">
        <v>13957</v>
      </c>
      <c r="S1830">
        <v>88443869</v>
      </c>
      <c r="T1830" t="s">
        <v>15476</v>
      </c>
      <c r="U1830">
        <v>63790353</v>
      </c>
      <c r="V1830" t="s">
        <v>32</v>
      </c>
      <c r="W1830" t="s">
        <v>1319</v>
      </c>
      <c r="X1830" t="s">
        <v>17842</v>
      </c>
      <c r="Y1830" t="s">
        <v>13117</v>
      </c>
    </row>
    <row r="1831" spans="1:25" x14ac:dyDescent="0.25">
      <c r="A1831" t="s">
        <v>4144</v>
      </c>
      <c r="B1831" t="s">
        <v>4146</v>
      </c>
      <c r="C1831" t="s">
        <v>4145</v>
      </c>
      <c r="D1831" t="s">
        <v>4010</v>
      </c>
      <c r="E1831" t="s">
        <v>7</v>
      </c>
      <c r="F1831" t="s">
        <v>208</v>
      </c>
      <c r="G1831" t="s">
        <v>3</v>
      </c>
      <c r="H1831" t="s">
        <v>7</v>
      </c>
      <c r="I1831">
        <v>50206</v>
      </c>
      <c r="J1831" t="s">
        <v>11595</v>
      </c>
      <c r="K1831" t="s">
        <v>209</v>
      </c>
      <c r="L1831" t="s">
        <v>4010</v>
      </c>
      <c r="M1831" t="s">
        <v>11345</v>
      </c>
      <c r="N1831" t="s">
        <v>4145</v>
      </c>
      <c r="O1831" t="s">
        <v>13535</v>
      </c>
      <c r="P1831">
        <v>26568155</v>
      </c>
      <c r="Q1831">
        <v>83915091</v>
      </c>
      <c r="R1831" t="s">
        <v>14736</v>
      </c>
      <c r="S1831">
        <v>83915091</v>
      </c>
      <c r="T1831" t="s">
        <v>14530</v>
      </c>
      <c r="U1831">
        <v>26855230</v>
      </c>
      <c r="V1831" t="s">
        <v>32</v>
      </c>
      <c r="W1831" t="s">
        <v>4143</v>
      </c>
      <c r="X1831" t="s">
        <v>17843</v>
      </c>
      <c r="Y1831" t="s">
        <v>4145</v>
      </c>
    </row>
    <row r="1832" spans="1:25" x14ac:dyDescent="0.25">
      <c r="A1832" t="s">
        <v>4190</v>
      </c>
      <c r="B1832" t="s">
        <v>4191</v>
      </c>
      <c r="C1832" t="s">
        <v>1157</v>
      </c>
      <c r="D1832" t="s">
        <v>4010</v>
      </c>
      <c r="E1832" t="s">
        <v>8</v>
      </c>
      <c r="F1832" t="s">
        <v>208</v>
      </c>
      <c r="G1832" t="s">
        <v>11</v>
      </c>
      <c r="H1832" t="s">
        <v>5</v>
      </c>
      <c r="I1832">
        <v>50904</v>
      </c>
      <c r="J1832" t="s">
        <v>11571</v>
      </c>
      <c r="K1832" t="s">
        <v>209</v>
      </c>
      <c r="L1832" t="s">
        <v>4134</v>
      </c>
      <c r="M1832" t="s">
        <v>966</v>
      </c>
      <c r="N1832" t="s">
        <v>1157</v>
      </c>
      <c r="O1832" t="s">
        <v>13535</v>
      </c>
      <c r="P1832">
        <v>22006139</v>
      </c>
      <c r="Q1832">
        <v>86635015</v>
      </c>
      <c r="R1832" t="s">
        <v>12371</v>
      </c>
      <c r="S1832">
        <v>86635015</v>
      </c>
      <c r="T1832" t="s">
        <v>14531</v>
      </c>
      <c r="U1832">
        <v>88495890</v>
      </c>
      <c r="V1832" t="s">
        <v>32</v>
      </c>
      <c r="W1832" t="s">
        <v>2310</v>
      </c>
      <c r="X1832" t="s">
        <v>17844</v>
      </c>
      <c r="Y1832" t="s">
        <v>1157</v>
      </c>
    </row>
    <row r="1833" spans="1:25" x14ac:dyDescent="0.25">
      <c r="A1833" t="s">
        <v>4188</v>
      </c>
      <c r="B1833" t="s">
        <v>4189</v>
      </c>
      <c r="C1833" t="s">
        <v>590</v>
      </c>
      <c r="D1833" t="s">
        <v>4010</v>
      </c>
      <c r="E1833" t="s">
        <v>8</v>
      </c>
      <c r="F1833" t="s">
        <v>208</v>
      </c>
      <c r="G1833" t="s">
        <v>11</v>
      </c>
      <c r="H1833" t="s">
        <v>4</v>
      </c>
      <c r="I1833">
        <v>50903</v>
      </c>
      <c r="J1833" t="s">
        <v>11520</v>
      </c>
      <c r="K1833" t="s">
        <v>209</v>
      </c>
      <c r="L1833" t="s">
        <v>4134</v>
      </c>
      <c r="M1833" t="s">
        <v>1426</v>
      </c>
      <c r="N1833" t="s">
        <v>590</v>
      </c>
      <c r="O1833" t="s">
        <v>13535</v>
      </c>
      <c r="P1833">
        <v>26563080</v>
      </c>
      <c r="Q1833" t="s">
        <v>15386</v>
      </c>
      <c r="R1833" t="s">
        <v>13118</v>
      </c>
      <c r="S1833">
        <v>86283445</v>
      </c>
      <c r="T1833" t="s">
        <v>14531</v>
      </c>
      <c r="U1833">
        <v>88495890</v>
      </c>
      <c r="V1833" t="s">
        <v>32</v>
      </c>
      <c r="W1833" t="s">
        <v>459</v>
      </c>
      <c r="X1833" t="s">
        <v>17845</v>
      </c>
      <c r="Y1833" t="s">
        <v>590</v>
      </c>
    </row>
    <row r="1834" spans="1:25" x14ac:dyDescent="0.25">
      <c r="A1834" t="s">
        <v>5482</v>
      </c>
      <c r="B1834" t="s">
        <v>4554</v>
      </c>
      <c r="C1834" t="s">
        <v>1238</v>
      </c>
      <c r="D1834" t="s">
        <v>3000</v>
      </c>
      <c r="E1834" t="s">
        <v>2</v>
      </c>
      <c r="F1834" t="s">
        <v>83</v>
      </c>
      <c r="G1834" t="s">
        <v>3</v>
      </c>
      <c r="H1834" t="s">
        <v>2</v>
      </c>
      <c r="I1834">
        <v>70201</v>
      </c>
      <c r="J1834" t="s">
        <v>12617</v>
      </c>
      <c r="K1834" t="s">
        <v>82</v>
      </c>
      <c r="L1834" t="s">
        <v>3001</v>
      </c>
      <c r="M1834" t="s">
        <v>3000</v>
      </c>
      <c r="N1834" t="s">
        <v>758</v>
      </c>
      <c r="O1834" t="s">
        <v>13535</v>
      </c>
      <c r="P1834">
        <v>27112508</v>
      </c>
      <c r="Q1834" t="s">
        <v>15386</v>
      </c>
      <c r="R1834" t="s">
        <v>14837</v>
      </c>
      <c r="S1834">
        <v>88709306</v>
      </c>
      <c r="T1834" t="s">
        <v>12460</v>
      </c>
      <c r="U1834">
        <v>83083909</v>
      </c>
      <c r="V1834" t="s">
        <v>32</v>
      </c>
      <c r="W1834" t="s">
        <v>7058</v>
      </c>
      <c r="X1834" t="s">
        <v>17846</v>
      </c>
      <c r="Y1834" t="s">
        <v>1238</v>
      </c>
    </row>
    <row r="1835" spans="1:25" x14ac:dyDescent="0.25">
      <c r="A1835" t="s">
        <v>5687</v>
      </c>
      <c r="B1835" t="s">
        <v>4558</v>
      </c>
      <c r="C1835" t="s">
        <v>758</v>
      </c>
      <c r="D1835" t="s">
        <v>3000</v>
      </c>
      <c r="E1835" t="s">
        <v>2</v>
      </c>
      <c r="F1835" t="s">
        <v>83</v>
      </c>
      <c r="G1835" t="s">
        <v>3</v>
      </c>
      <c r="H1835" t="s">
        <v>2</v>
      </c>
      <c r="I1835">
        <v>70201</v>
      </c>
      <c r="J1835" t="s">
        <v>12617</v>
      </c>
      <c r="K1835" t="s">
        <v>82</v>
      </c>
      <c r="L1835" t="s">
        <v>3001</v>
      </c>
      <c r="M1835" t="s">
        <v>3000</v>
      </c>
      <c r="N1835" t="s">
        <v>758</v>
      </c>
      <c r="O1835" t="s">
        <v>13535</v>
      </c>
      <c r="P1835">
        <v>27112574</v>
      </c>
      <c r="Q1835" t="s">
        <v>15386</v>
      </c>
      <c r="R1835" t="s">
        <v>6602</v>
      </c>
      <c r="S1835">
        <v>86444251</v>
      </c>
      <c r="T1835" t="s">
        <v>12460</v>
      </c>
      <c r="U1835">
        <v>27111497</v>
      </c>
      <c r="V1835" t="s">
        <v>32</v>
      </c>
      <c r="W1835" t="s">
        <v>7059</v>
      </c>
      <c r="X1835" t="s">
        <v>17847</v>
      </c>
      <c r="Y1835" t="s">
        <v>758</v>
      </c>
    </row>
    <row r="1836" spans="1:25" x14ac:dyDescent="0.25">
      <c r="A1836" t="s">
        <v>5535</v>
      </c>
      <c r="B1836" t="s">
        <v>4562</v>
      </c>
      <c r="C1836" t="s">
        <v>7533</v>
      </c>
      <c r="D1836" t="s">
        <v>182</v>
      </c>
      <c r="E1836" t="s">
        <v>6</v>
      </c>
      <c r="F1836" t="s">
        <v>183</v>
      </c>
      <c r="G1836" t="s">
        <v>12</v>
      </c>
      <c r="H1836" t="s">
        <v>2</v>
      </c>
      <c r="I1836">
        <v>41001</v>
      </c>
      <c r="J1836" t="s">
        <v>12674</v>
      </c>
      <c r="K1836" t="s">
        <v>184</v>
      </c>
      <c r="L1836" t="s">
        <v>182</v>
      </c>
      <c r="M1836" t="s">
        <v>3023</v>
      </c>
      <c r="N1836" t="s">
        <v>10939</v>
      </c>
      <c r="O1836" t="s">
        <v>13535</v>
      </c>
      <c r="P1836">
        <v>44136674</v>
      </c>
      <c r="Q1836" t="s">
        <v>15386</v>
      </c>
      <c r="R1836" t="s">
        <v>8703</v>
      </c>
      <c r="S1836">
        <v>61366808</v>
      </c>
      <c r="T1836" t="s">
        <v>7735</v>
      </c>
      <c r="U1836">
        <v>88766625</v>
      </c>
      <c r="V1836" t="s">
        <v>32</v>
      </c>
      <c r="W1836" t="s">
        <v>5534</v>
      </c>
      <c r="X1836" t="s">
        <v>17848</v>
      </c>
      <c r="Y1836" t="s">
        <v>7533</v>
      </c>
    </row>
    <row r="1837" spans="1:25" x14ac:dyDescent="0.25">
      <c r="A1837" t="s">
        <v>5504</v>
      </c>
      <c r="B1837" t="s">
        <v>4563</v>
      </c>
      <c r="C1837" t="s">
        <v>5505</v>
      </c>
      <c r="D1837" t="s">
        <v>3000</v>
      </c>
      <c r="E1837" t="s">
        <v>3</v>
      </c>
      <c r="F1837" t="s">
        <v>83</v>
      </c>
      <c r="G1837" t="s">
        <v>3</v>
      </c>
      <c r="H1837" t="s">
        <v>4</v>
      </c>
      <c r="I1837">
        <v>70203</v>
      </c>
      <c r="J1837" t="s">
        <v>14372</v>
      </c>
      <c r="K1837" t="s">
        <v>82</v>
      </c>
      <c r="L1837" t="s">
        <v>3001</v>
      </c>
      <c r="M1837" t="s">
        <v>12967</v>
      </c>
      <c r="N1837" t="s">
        <v>5505</v>
      </c>
      <c r="O1837" t="s">
        <v>13535</v>
      </c>
      <c r="P1837">
        <v>27632192</v>
      </c>
      <c r="Q1837">
        <v>27633833</v>
      </c>
      <c r="R1837" t="s">
        <v>11925</v>
      </c>
      <c r="S1837">
        <v>27633833</v>
      </c>
      <c r="T1837" t="s">
        <v>15500</v>
      </c>
      <c r="U1837">
        <v>27632900</v>
      </c>
      <c r="V1837" t="s">
        <v>32</v>
      </c>
      <c r="W1837" t="s">
        <v>2809</v>
      </c>
      <c r="X1837" t="s">
        <v>17849</v>
      </c>
      <c r="Y1837" t="s">
        <v>5505</v>
      </c>
    </row>
    <row r="1838" spans="1:25" x14ac:dyDescent="0.25">
      <c r="A1838" t="s">
        <v>5579</v>
      </c>
      <c r="B1838" t="s">
        <v>4565</v>
      </c>
      <c r="C1838" t="s">
        <v>5580</v>
      </c>
      <c r="D1838" t="s">
        <v>3000</v>
      </c>
      <c r="E1838" t="s">
        <v>4</v>
      </c>
      <c r="F1838" t="s">
        <v>83</v>
      </c>
      <c r="G1838" t="s">
        <v>3</v>
      </c>
      <c r="H1838" t="s">
        <v>6</v>
      </c>
      <c r="I1838">
        <v>70205</v>
      </c>
      <c r="J1838" t="s">
        <v>12809</v>
      </c>
      <c r="K1838" t="s">
        <v>82</v>
      </c>
      <c r="L1838" t="s">
        <v>3001</v>
      </c>
      <c r="M1838" t="s">
        <v>10617</v>
      </c>
      <c r="N1838" t="s">
        <v>5580</v>
      </c>
      <c r="O1838" t="s">
        <v>13535</v>
      </c>
      <c r="P1838">
        <v>44092760</v>
      </c>
      <c r="Q1838" t="s">
        <v>15386</v>
      </c>
      <c r="R1838" t="s">
        <v>14838</v>
      </c>
      <c r="S1838">
        <v>86697322</v>
      </c>
      <c r="T1838" t="s">
        <v>14589</v>
      </c>
      <c r="U1838">
        <v>21007274</v>
      </c>
      <c r="V1838" t="s">
        <v>32</v>
      </c>
      <c r="W1838" t="s">
        <v>5578</v>
      </c>
      <c r="X1838" t="s">
        <v>17850</v>
      </c>
      <c r="Y1838" t="s">
        <v>5580</v>
      </c>
    </row>
    <row r="1839" spans="1:25" x14ac:dyDescent="0.25">
      <c r="A1839" t="s">
        <v>5874</v>
      </c>
      <c r="B1839" t="s">
        <v>4569</v>
      </c>
      <c r="C1839" t="s">
        <v>5875</v>
      </c>
      <c r="D1839" t="s">
        <v>3000</v>
      </c>
      <c r="E1839" t="s">
        <v>8</v>
      </c>
      <c r="F1839" t="s">
        <v>83</v>
      </c>
      <c r="G1839" t="s">
        <v>7</v>
      </c>
      <c r="H1839" t="s">
        <v>5</v>
      </c>
      <c r="I1839">
        <v>70604</v>
      </c>
      <c r="J1839" t="s">
        <v>12797</v>
      </c>
      <c r="K1839" t="s">
        <v>82</v>
      </c>
      <c r="L1839" t="s">
        <v>2140</v>
      </c>
      <c r="M1839" t="s">
        <v>12970</v>
      </c>
      <c r="N1839" t="s">
        <v>5875</v>
      </c>
      <c r="O1839" t="s">
        <v>13535</v>
      </c>
      <c r="P1839">
        <v>22001415</v>
      </c>
      <c r="Q1839" t="s">
        <v>15386</v>
      </c>
      <c r="R1839" t="s">
        <v>14839</v>
      </c>
      <c r="S1839">
        <v>60494456</v>
      </c>
      <c r="T1839" t="s">
        <v>15503</v>
      </c>
      <c r="U1839">
        <v>89357825</v>
      </c>
      <c r="V1839" t="s">
        <v>32</v>
      </c>
      <c r="W1839" t="s">
        <v>7060</v>
      </c>
      <c r="X1839" t="s">
        <v>17851</v>
      </c>
      <c r="Y1839" t="s">
        <v>5875</v>
      </c>
    </row>
    <row r="1840" spans="1:25" x14ac:dyDescent="0.25">
      <c r="A1840" t="s">
        <v>7492</v>
      </c>
      <c r="B1840" t="s">
        <v>6988</v>
      </c>
      <c r="C1840" t="s">
        <v>112</v>
      </c>
      <c r="D1840" t="s">
        <v>123</v>
      </c>
      <c r="E1840" t="s">
        <v>10</v>
      </c>
      <c r="F1840" t="s">
        <v>124</v>
      </c>
      <c r="G1840" t="s">
        <v>10</v>
      </c>
      <c r="H1840" t="s">
        <v>5</v>
      </c>
      <c r="I1840">
        <v>60804</v>
      </c>
      <c r="J1840" t="s">
        <v>11570</v>
      </c>
      <c r="K1840" t="s">
        <v>125</v>
      </c>
      <c r="L1840" t="s">
        <v>12955</v>
      </c>
      <c r="M1840" t="s">
        <v>11100</v>
      </c>
      <c r="N1840" t="s">
        <v>112</v>
      </c>
      <c r="O1840" t="s">
        <v>13535</v>
      </c>
      <c r="P1840">
        <v>22001140</v>
      </c>
      <c r="Q1840">
        <v>22018109</v>
      </c>
      <c r="R1840" t="s">
        <v>15714</v>
      </c>
      <c r="S1840">
        <v>22001140</v>
      </c>
      <c r="T1840" t="s">
        <v>6590</v>
      </c>
      <c r="U1840">
        <v>27735242</v>
      </c>
      <c r="V1840" t="s">
        <v>32</v>
      </c>
      <c r="W1840" t="s">
        <v>4561</v>
      </c>
      <c r="X1840" t="s">
        <v>17852</v>
      </c>
      <c r="Y1840" t="s">
        <v>112</v>
      </c>
    </row>
    <row r="1841" spans="1:25" x14ac:dyDescent="0.25">
      <c r="A1841" t="s">
        <v>4952</v>
      </c>
      <c r="B1841" t="s">
        <v>4571</v>
      </c>
      <c r="C1841" t="s">
        <v>4953</v>
      </c>
      <c r="D1841" t="s">
        <v>123</v>
      </c>
      <c r="E1841" t="s">
        <v>5</v>
      </c>
      <c r="F1841" t="s">
        <v>124</v>
      </c>
      <c r="G1841" t="s">
        <v>8</v>
      </c>
      <c r="H1841" t="s">
        <v>4</v>
      </c>
      <c r="I1841">
        <v>60703</v>
      </c>
      <c r="J1841" t="s">
        <v>12777</v>
      </c>
      <c r="K1841" t="s">
        <v>125</v>
      </c>
      <c r="L1841" t="s">
        <v>11123</v>
      </c>
      <c r="M1841" t="s">
        <v>12954</v>
      </c>
      <c r="N1841" t="s">
        <v>4953</v>
      </c>
      <c r="O1841" t="s">
        <v>13535</v>
      </c>
      <c r="P1841">
        <v>22001204</v>
      </c>
      <c r="Q1841" t="s">
        <v>15386</v>
      </c>
      <c r="R1841" t="s">
        <v>15715</v>
      </c>
      <c r="S1841">
        <v>85145493</v>
      </c>
      <c r="T1841" t="s">
        <v>14563</v>
      </c>
      <c r="U1841">
        <v>27899336</v>
      </c>
      <c r="V1841" t="s">
        <v>32</v>
      </c>
      <c r="W1841" t="s">
        <v>4951</v>
      </c>
      <c r="X1841" t="s">
        <v>17853</v>
      </c>
      <c r="Y1841" t="s">
        <v>4953</v>
      </c>
    </row>
    <row r="1842" spans="1:25" x14ac:dyDescent="0.25">
      <c r="A1842" t="s">
        <v>4976</v>
      </c>
      <c r="B1842" t="s">
        <v>4572</v>
      </c>
      <c r="C1842" t="s">
        <v>4977</v>
      </c>
      <c r="D1842" t="s">
        <v>123</v>
      </c>
      <c r="E1842" t="s">
        <v>6</v>
      </c>
      <c r="F1842" t="s">
        <v>124</v>
      </c>
      <c r="G1842" t="s">
        <v>10</v>
      </c>
      <c r="H1842" t="s">
        <v>2</v>
      </c>
      <c r="I1842">
        <v>60801</v>
      </c>
      <c r="J1842" t="s">
        <v>11429</v>
      </c>
      <c r="K1842" t="s">
        <v>125</v>
      </c>
      <c r="L1842" t="s">
        <v>12955</v>
      </c>
      <c r="M1842" t="s">
        <v>2844</v>
      </c>
      <c r="N1842" t="s">
        <v>4977</v>
      </c>
      <c r="O1842" t="s">
        <v>13535</v>
      </c>
      <c r="P1842">
        <v>22001213</v>
      </c>
      <c r="Q1842">
        <v>27733512</v>
      </c>
      <c r="R1842" t="s">
        <v>15716</v>
      </c>
      <c r="S1842">
        <v>22001213</v>
      </c>
      <c r="T1842" t="s">
        <v>14564</v>
      </c>
      <c r="U1842">
        <v>27733387</v>
      </c>
      <c r="V1842" t="s">
        <v>32</v>
      </c>
      <c r="W1842" t="s">
        <v>4456</v>
      </c>
      <c r="X1842" t="s">
        <v>17854</v>
      </c>
      <c r="Y1842" t="s">
        <v>4977</v>
      </c>
    </row>
    <row r="1843" spans="1:25" x14ac:dyDescent="0.25">
      <c r="A1843" t="s">
        <v>5018</v>
      </c>
      <c r="B1843" t="s">
        <v>4573</v>
      </c>
      <c r="C1843" t="s">
        <v>1116</v>
      </c>
      <c r="D1843" t="s">
        <v>123</v>
      </c>
      <c r="E1843" t="s">
        <v>7</v>
      </c>
      <c r="F1843" t="s">
        <v>124</v>
      </c>
      <c r="G1843" t="s">
        <v>10</v>
      </c>
      <c r="H1843" t="s">
        <v>3</v>
      </c>
      <c r="I1843">
        <v>60802</v>
      </c>
      <c r="J1843" t="s">
        <v>11462</v>
      </c>
      <c r="K1843" t="s">
        <v>125</v>
      </c>
      <c r="L1843" t="s">
        <v>12955</v>
      </c>
      <c r="M1843" t="s">
        <v>10230</v>
      </c>
      <c r="N1843" t="s">
        <v>1116</v>
      </c>
      <c r="O1843" t="s">
        <v>13535</v>
      </c>
      <c r="P1843">
        <v>27840683</v>
      </c>
      <c r="Q1843">
        <v>27840683</v>
      </c>
      <c r="R1843" t="s">
        <v>7491</v>
      </c>
      <c r="S1843">
        <v>27840683</v>
      </c>
      <c r="T1843" t="s">
        <v>14565</v>
      </c>
      <c r="U1843">
        <v>27840230</v>
      </c>
      <c r="V1843" t="s">
        <v>32</v>
      </c>
      <c r="W1843" t="s">
        <v>7061</v>
      </c>
      <c r="X1843" t="s">
        <v>17855</v>
      </c>
      <c r="Y1843" t="s">
        <v>1116</v>
      </c>
    </row>
    <row r="1844" spans="1:25" x14ac:dyDescent="0.25">
      <c r="A1844" t="s">
        <v>5039</v>
      </c>
      <c r="B1844" t="s">
        <v>4576</v>
      </c>
      <c r="C1844" t="s">
        <v>1089</v>
      </c>
      <c r="D1844" t="s">
        <v>123</v>
      </c>
      <c r="E1844" t="s">
        <v>7</v>
      </c>
      <c r="F1844" t="s">
        <v>124</v>
      </c>
      <c r="G1844" t="s">
        <v>10</v>
      </c>
      <c r="H1844" t="s">
        <v>3</v>
      </c>
      <c r="I1844">
        <v>60802</v>
      </c>
      <c r="J1844" t="s">
        <v>11462</v>
      </c>
      <c r="K1844" t="s">
        <v>125</v>
      </c>
      <c r="L1844" t="s">
        <v>12955</v>
      </c>
      <c r="M1844" t="s">
        <v>10230</v>
      </c>
      <c r="N1844" t="s">
        <v>1089</v>
      </c>
      <c r="O1844" t="s">
        <v>13535</v>
      </c>
      <c r="P1844">
        <v>27845228</v>
      </c>
      <c r="Q1844">
        <v>27840580</v>
      </c>
      <c r="R1844" t="s">
        <v>9329</v>
      </c>
      <c r="S1844">
        <v>27845228</v>
      </c>
      <c r="T1844" t="s">
        <v>14565</v>
      </c>
      <c r="U1844">
        <v>27840580</v>
      </c>
      <c r="V1844" t="s">
        <v>32</v>
      </c>
      <c r="W1844" t="s">
        <v>5038</v>
      </c>
      <c r="X1844" t="s">
        <v>17856</v>
      </c>
      <c r="Y1844" t="s">
        <v>1089</v>
      </c>
    </row>
    <row r="1845" spans="1:25" x14ac:dyDescent="0.25">
      <c r="A1845" t="s">
        <v>5037</v>
      </c>
      <c r="B1845" t="s">
        <v>6298</v>
      </c>
      <c r="C1845" t="s">
        <v>80</v>
      </c>
      <c r="D1845" t="s">
        <v>123</v>
      </c>
      <c r="E1845" t="s">
        <v>7</v>
      </c>
      <c r="F1845" t="s">
        <v>124</v>
      </c>
      <c r="G1845" t="s">
        <v>10</v>
      </c>
      <c r="H1845" t="s">
        <v>3</v>
      </c>
      <c r="I1845">
        <v>60802</v>
      </c>
      <c r="J1845" t="s">
        <v>11462</v>
      </c>
      <c r="K1845" t="s">
        <v>125</v>
      </c>
      <c r="L1845" t="s">
        <v>12955</v>
      </c>
      <c r="M1845" t="s">
        <v>10230</v>
      </c>
      <c r="N1845" t="s">
        <v>80</v>
      </c>
      <c r="O1845" t="s">
        <v>13535</v>
      </c>
      <c r="P1845">
        <v>22001217</v>
      </c>
      <c r="Q1845">
        <v>27840580</v>
      </c>
      <c r="R1845" t="s">
        <v>13958</v>
      </c>
      <c r="S1845">
        <v>22001217</v>
      </c>
      <c r="T1845" t="s">
        <v>14565</v>
      </c>
      <c r="U1845">
        <v>27840230</v>
      </c>
      <c r="V1845" t="s">
        <v>32</v>
      </c>
      <c r="W1845" t="s">
        <v>5036</v>
      </c>
      <c r="X1845" t="s">
        <v>17857</v>
      </c>
      <c r="Y1845" t="s">
        <v>80</v>
      </c>
    </row>
    <row r="1846" spans="1:25" x14ac:dyDescent="0.25">
      <c r="A1846" t="s">
        <v>9712</v>
      </c>
      <c r="B1846" t="s">
        <v>9713</v>
      </c>
      <c r="C1846" t="s">
        <v>2433</v>
      </c>
      <c r="D1846" t="s">
        <v>9019</v>
      </c>
      <c r="E1846" t="s">
        <v>11</v>
      </c>
      <c r="F1846" t="s">
        <v>124</v>
      </c>
      <c r="G1846" t="s">
        <v>6</v>
      </c>
      <c r="H1846" t="s">
        <v>6</v>
      </c>
      <c r="I1846">
        <v>60505</v>
      </c>
      <c r="J1846" t="s">
        <v>11587</v>
      </c>
      <c r="K1846" t="s">
        <v>125</v>
      </c>
      <c r="L1846" t="s">
        <v>12950</v>
      </c>
      <c r="M1846" t="s">
        <v>10706</v>
      </c>
      <c r="N1846" t="s">
        <v>2433</v>
      </c>
      <c r="O1846" t="s">
        <v>13535</v>
      </c>
      <c r="P1846">
        <v>27863013</v>
      </c>
      <c r="Q1846">
        <v>27863207</v>
      </c>
      <c r="R1846" t="s">
        <v>9996</v>
      </c>
      <c r="S1846">
        <v>84490889</v>
      </c>
      <c r="T1846" t="s">
        <v>14568</v>
      </c>
      <c r="U1846">
        <v>89839411</v>
      </c>
      <c r="V1846" t="s">
        <v>32</v>
      </c>
      <c r="W1846" t="s">
        <v>4824</v>
      </c>
      <c r="X1846" t="s">
        <v>17858</v>
      </c>
      <c r="Y1846" t="s">
        <v>2433</v>
      </c>
    </row>
    <row r="1847" spans="1:25" x14ac:dyDescent="0.25">
      <c r="A1847" t="s">
        <v>4826</v>
      </c>
      <c r="B1847" t="s">
        <v>4195</v>
      </c>
      <c r="C1847" t="s">
        <v>13120</v>
      </c>
      <c r="D1847" t="s">
        <v>9019</v>
      </c>
      <c r="E1847" t="s">
        <v>11</v>
      </c>
      <c r="F1847" t="s">
        <v>124</v>
      </c>
      <c r="G1847" t="s">
        <v>6</v>
      </c>
      <c r="H1847" t="s">
        <v>6</v>
      </c>
      <c r="I1847">
        <v>60505</v>
      </c>
      <c r="J1847" t="s">
        <v>11587</v>
      </c>
      <c r="K1847" t="s">
        <v>125</v>
      </c>
      <c r="L1847" t="s">
        <v>12950</v>
      </c>
      <c r="M1847" t="s">
        <v>10706</v>
      </c>
      <c r="N1847" t="s">
        <v>13120</v>
      </c>
      <c r="O1847" t="s">
        <v>13535</v>
      </c>
      <c r="P1847">
        <v>22001194</v>
      </c>
      <c r="Q1847">
        <v>86170353</v>
      </c>
      <c r="R1847" t="s">
        <v>15717</v>
      </c>
      <c r="S1847">
        <v>84040445</v>
      </c>
      <c r="T1847" t="s">
        <v>14568</v>
      </c>
      <c r="U1847">
        <v>89839411</v>
      </c>
      <c r="V1847" t="s">
        <v>32</v>
      </c>
      <c r="W1847" t="s">
        <v>4825</v>
      </c>
      <c r="X1847" t="s">
        <v>17859</v>
      </c>
      <c r="Y1847" t="s">
        <v>13120</v>
      </c>
    </row>
    <row r="1848" spans="1:25" x14ac:dyDescent="0.25">
      <c r="A1848" t="s">
        <v>14840</v>
      </c>
      <c r="B1848" t="s">
        <v>7123</v>
      </c>
      <c r="C1848" t="s">
        <v>14841</v>
      </c>
      <c r="D1848" t="s">
        <v>9019</v>
      </c>
      <c r="E1848" t="s">
        <v>8</v>
      </c>
      <c r="F1848" t="s">
        <v>124</v>
      </c>
      <c r="G1848" t="s">
        <v>6</v>
      </c>
      <c r="H1848" t="s">
        <v>3</v>
      </c>
      <c r="I1848">
        <v>60502</v>
      </c>
      <c r="J1848" t="s">
        <v>11453</v>
      </c>
      <c r="K1848" t="s">
        <v>125</v>
      </c>
      <c r="L1848" t="s">
        <v>12950</v>
      </c>
      <c r="M1848" t="s">
        <v>12953</v>
      </c>
      <c r="N1848" t="s">
        <v>14841</v>
      </c>
      <c r="O1848" t="s">
        <v>13535</v>
      </c>
      <c r="P1848">
        <v>22001423</v>
      </c>
      <c r="Q1848" t="s">
        <v>15386</v>
      </c>
      <c r="R1848" t="s">
        <v>14842</v>
      </c>
      <c r="S1848">
        <v>88161477</v>
      </c>
      <c r="T1848" t="s">
        <v>14559</v>
      </c>
      <c r="U1848">
        <v>27866209</v>
      </c>
      <c r="V1848" t="s">
        <v>32</v>
      </c>
      <c r="W1848" t="s">
        <v>2997</v>
      </c>
      <c r="X1848" t="s">
        <v>17860</v>
      </c>
      <c r="Y1848" t="s">
        <v>14841</v>
      </c>
    </row>
    <row r="1849" spans="1:25" x14ac:dyDescent="0.25">
      <c r="A1849" t="s">
        <v>4847</v>
      </c>
      <c r="B1849" t="s">
        <v>1087</v>
      </c>
      <c r="C1849" t="s">
        <v>4848</v>
      </c>
      <c r="D1849" t="s">
        <v>9019</v>
      </c>
      <c r="E1849" t="s">
        <v>8</v>
      </c>
      <c r="F1849" t="s">
        <v>124</v>
      </c>
      <c r="G1849" t="s">
        <v>6</v>
      </c>
      <c r="H1849" t="s">
        <v>3</v>
      </c>
      <c r="I1849">
        <v>60502</v>
      </c>
      <c r="J1849" t="s">
        <v>11453</v>
      </c>
      <c r="K1849" t="s">
        <v>125</v>
      </c>
      <c r="L1849" t="s">
        <v>12950</v>
      </c>
      <c r="M1849" t="s">
        <v>12953</v>
      </c>
      <c r="N1849" t="s">
        <v>4848</v>
      </c>
      <c r="O1849" t="s">
        <v>13535</v>
      </c>
      <c r="P1849">
        <v>22001373</v>
      </c>
      <c r="Q1849">
        <v>27866209</v>
      </c>
      <c r="R1849" t="s">
        <v>14843</v>
      </c>
      <c r="S1849">
        <v>22001373</v>
      </c>
      <c r="T1849" t="s">
        <v>14559</v>
      </c>
      <c r="U1849">
        <v>27866209</v>
      </c>
      <c r="V1849" t="s">
        <v>32</v>
      </c>
      <c r="W1849" t="s">
        <v>7062</v>
      </c>
      <c r="X1849" t="s">
        <v>17861</v>
      </c>
      <c r="Y1849" t="s">
        <v>4848</v>
      </c>
    </row>
    <row r="1850" spans="1:25" x14ac:dyDescent="0.25">
      <c r="A1850" t="s">
        <v>5074</v>
      </c>
      <c r="B1850" t="s">
        <v>1203</v>
      </c>
      <c r="C1850" t="s">
        <v>678</v>
      </c>
      <c r="D1850" t="s">
        <v>123</v>
      </c>
      <c r="E1850" t="s">
        <v>10</v>
      </c>
      <c r="F1850" t="s">
        <v>124</v>
      </c>
      <c r="G1850" t="s">
        <v>10</v>
      </c>
      <c r="H1850" t="s">
        <v>5</v>
      </c>
      <c r="I1850">
        <v>60804</v>
      </c>
      <c r="J1850" t="s">
        <v>11570</v>
      </c>
      <c r="K1850" t="s">
        <v>125</v>
      </c>
      <c r="L1850" t="s">
        <v>12955</v>
      </c>
      <c r="M1850" t="s">
        <v>11100</v>
      </c>
      <c r="N1850" t="s">
        <v>678</v>
      </c>
      <c r="O1850" t="s">
        <v>13535</v>
      </c>
      <c r="P1850">
        <v>27847080</v>
      </c>
      <c r="Q1850">
        <v>85743114</v>
      </c>
      <c r="R1850" t="s">
        <v>15718</v>
      </c>
      <c r="S1850">
        <v>27847080</v>
      </c>
      <c r="T1850" t="s">
        <v>6590</v>
      </c>
      <c r="U1850">
        <v>27735242</v>
      </c>
      <c r="V1850" t="s">
        <v>32</v>
      </c>
      <c r="W1850" t="s">
        <v>7063</v>
      </c>
      <c r="X1850" t="s">
        <v>17862</v>
      </c>
      <c r="Y1850" t="s">
        <v>678</v>
      </c>
    </row>
    <row r="1851" spans="1:25" x14ac:dyDescent="0.25">
      <c r="A1851" t="s">
        <v>8595</v>
      </c>
      <c r="B1851" t="s">
        <v>7150</v>
      </c>
      <c r="C1851" t="s">
        <v>1418</v>
      </c>
      <c r="D1851" t="s">
        <v>123</v>
      </c>
      <c r="E1851" t="s">
        <v>10</v>
      </c>
      <c r="F1851" t="s">
        <v>124</v>
      </c>
      <c r="G1851" t="s">
        <v>10</v>
      </c>
      <c r="H1851" t="s">
        <v>5</v>
      </c>
      <c r="I1851">
        <v>60804</v>
      </c>
      <c r="J1851" t="s">
        <v>11570</v>
      </c>
      <c r="K1851" t="s">
        <v>125</v>
      </c>
      <c r="L1851" t="s">
        <v>12955</v>
      </c>
      <c r="M1851" t="s">
        <v>11100</v>
      </c>
      <c r="N1851" t="s">
        <v>1418</v>
      </c>
      <c r="O1851" t="s">
        <v>13535</v>
      </c>
      <c r="P1851">
        <v>22001139</v>
      </c>
      <c r="Q1851" t="s">
        <v>15386</v>
      </c>
      <c r="R1851" t="s">
        <v>14844</v>
      </c>
      <c r="S1851">
        <v>84279507</v>
      </c>
      <c r="T1851" t="s">
        <v>6590</v>
      </c>
      <c r="U1851">
        <v>27735242</v>
      </c>
      <c r="V1851" t="s">
        <v>32</v>
      </c>
      <c r="W1851" t="s">
        <v>2860</v>
      </c>
      <c r="X1851" t="s">
        <v>17863</v>
      </c>
      <c r="Y1851" t="s">
        <v>1418</v>
      </c>
    </row>
    <row r="1852" spans="1:25" x14ac:dyDescent="0.25">
      <c r="A1852" t="s">
        <v>5129</v>
      </c>
      <c r="B1852" t="s">
        <v>4587</v>
      </c>
      <c r="C1852" t="s">
        <v>5130</v>
      </c>
      <c r="D1852" t="s">
        <v>123</v>
      </c>
      <c r="E1852" t="s">
        <v>11</v>
      </c>
      <c r="F1852" t="s">
        <v>124</v>
      </c>
      <c r="G1852" t="s">
        <v>8</v>
      </c>
      <c r="H1852" t="s">
        <v>4</v>
      </c>
      <c r="I1852">
        <v>60703</v>
      </c>
      <c r="J1852" t="s">
        <v>12777</v>
      </c>
      <c r="K1852" t="s">
        <v>125</v>
      </c>
      <c r="L1852" t="s">
        <v>11123</v>
      </c>
      <c r="M1852" t="s">
        <v>12954</v>
      </c>
      <c r="N1852" t="s">
        <v>10940</v>
      </c>
      <c r="O1852" t="s">
        <v>13535</v>
      </c>
      <c r="P1852" t="s">
        <v>15386</v>
      </c>
      <c r="Q1852" t="s">
        <v>15386</v>
      </c>
      <c r="R1852" t="s">
        <v>13121</v>
      </c>
      <c r="S1852">
        <v>89502746</v>
      </c>
      <c r="T1852" t="s">
        <v>14570</v>
      </c>
      <c r="U1852">
        <v>21010746</v>
      </c>
      <c r="V1852" t="s">
        <v>32</v>
      </c>
      <c r="W1852" t="s">
        <v>5017</v>
      </c>
      <c r="X1852" t="s">
        <v>17864</v>
      </c>
      <c r="Y1852" t="s">
        <v>5130</v>
      </c>
    </row>
    <row r="1853" spans="1:25" x14ac:dyDescent="0.25">
      <c r="A1853" t="s">
        <v>5108</v>
      </c>
      <c r="B1853" t="s">
        <v>6299</v>
      </c>
      <c r="C1853" t="s">
        <v>5109</v>
      </c>
      <c r="D1853" t="s">
        <v>123</v>
      </c>
      <c r="E1853" t="s">
        <v>11</v>
      </c>
      <c r="F1853" t="s">
        <v>124</v>
      </c>
      <c r="G1853" t="s">
        <v>12</v>
      </c>
      <c r="H1853" t="s">
        <v>2</v>
      </c>
      <c r="I1853">
        <v>61001</v>
      </c>
      <c r="J1853" t="s">
        <v>11436</v>
      </c>
      <c r="K1853" t="s">
        <v>125</v>
      </c>
      <c r="L1853" t="s">
        <v>12957</v>
      </c>
      <c r="M1853" t="s">
        <v>12958</v>
      </c>
      <c r="N1853" t="s">
        <v>5109</v>
      </c>
      <c r="O1853" t="s">
        <v>13535</v>
      </c>
      <c r="P1853">
        <v>85494557</v>
      </c>
      <c r="Q1853" t="s">
        <v>15386</v>
      </c>
      <c r="R1853" t="s">
        <v>13959</v>
      </c>
      <c r="S1853">
        <v>87830187</v>
      </c>
      <c r="T1853" t="s">
        <v>14570</v>
      </c>
      <c r="U1853">
        <v>21010746</v>
      </c>
      <c r="V1853" t="s">
        <v>32</v>
      </c>
      <c r="W1853" t="s">
        <v>5107</v>
      </c>
      <c r="X1853" t="s">
        <v>17865</v>
      </c>
      <c r="Y1853" t="s">
        <v>5109</v>
      </c>
    </row>
    <row r="1854" spans="1:25" x14ac:dyDescent="0.25">
      <c r="A1854" t="s">
        <v>5177</v>
      </c>
      <c r="B1854" t="s">
        <v>1333</v>
      </c>
      <c r="C1854" t="s">
        <v>5178</v>
      </c>
      <c r="D1854" t="s">
        <v>123</v>
      </c>
      <c r="E1854" t="s">
        <v>15</v>
      </c>
      <c r="F1854" t="s">
        <v>124</v>
      </c>
      <c r="G1854" t="s">
        <v>12</v>
      </c>
      <c r="H1854" t="s">
        <v>5</v>
      </c>
      <c r="I1854">
        <v>61004</v>
      </c>
      <c r="J1854" t="s">
        <v>11573</v>
      </c>
      <c r="K1854" t="s">
        <v>125</v>
      </c>
      <c r="L1854" t="s">
        <v>12957</v>
      </c>
      <c r="M1854" t="s">
        <v>5099</v>
      </c>
      <c r="N1854" t="s">
        <v>5178</v>
      </c>
      <c r="O1854" t="s">
        <v>13535</v>
      </c>
      <c r="P1854">
        <v>22001160</v>
      </c>
      <c r="Q1854">
        <v>87628393</v>
      </c>
      <c r="R1854" t="s">
        <v>13960</v>
      </c>
      <c r="S1854">
        <v>87628393</v>
      </c>
      <c r="T1854" t="s">
        <v>14571</v>
      </c>
      <c r="U1854">
        <v>89771930</v>
      </c>
      <c r="V1854" t="s">
        <v>32</v>
      </c>
      <c r="W1854" t="s">
        <v>2719</v>
      </c>
      <c r="X1854" t="s">
        <v>17866</v>
      </c>
      <c r="Y1854" t="s">
        <v>5178</v>
      </c>
    </row>
    <row r="1855" spans="1:25" x14ac:dyDescent="0.25">
      <c r="A1855" t="s">
        <v>5174</v>
      </c>
      <c r="B1855" t="s">
        <v>1419</v>
      </c>
      <c r="C1855" t="s">
        <v>9088</v>
      </c>
      <c r="D1855" t="s">
        <v>123</v>
      </c>
      <c r="E1855" t="s">
        <v>15</v>
      </c>
      <c r="F1855" t="s">
        <v>124</v>
      </c>
      <c r="G1855" t="s">
        <v>12</v>
      </c>
      <c r="H1855" t="s">
        <v>5</v>
      </c>
      <c r="I1855">
        <v>61004</v>
      </c>
      <c r="J1855" t="s">
        <v>11573</v>
      </c>
      <c r="K1855" t="s">
        <v>125</v>
      </c>
      <c r="L1855" t="s">
        <v>12957</v>
      </c>
      <c r="M1855" t="s">
        <v>5099</v>
      </c>
      <c r="N1855" t="s">
        <v>9088</v>
      </c>
      <c r="O1855" t="s">
        <v>13535</v>
      </c>
      <c r="P1855">
        <v>27800072</v>
      </c>
      <c r="Q1855">
        <v>27800072</v>
      </c>
      <c r="R1855" t="s">
        <v>15719</v>
      </c>
      <c r="S1855">
        <v>83083786</v>
      </c>
      <c r="T1855" t="s">
        <v>14571</v>
      </c>
      <c r="U1855">
        <v>89771930</v>
      </c>
      <c r="V1855" t="s">
        <v>32</v>
      </c>
      <c r="W1855" t="s">
        <v>2580</v>
      </c>
      <c r="X1855" t="s">
        <v>17867</v>
      </c>
      <c r="Y1855" t="s">
        <v>9088</v>
      </c>
    </row>
    <row r="1856" spans="1:25" x14ac:dyDescent="0.25">
      <c r="A1856" t="s">
        <v>5175</v>
      </c>
      <c r="B1856" t="s">
        <v>1417</v>
      </c>
      <c r="C1856" t="s">
        <v>5176</v>
      </c>
      <c r="D1856" t="s">
        <v>123</v>
      </c>
      <c r="E1856" t="s">
        <v>15</v>
      </c>
      <c r="F1856" t="s">
        <v>124</v>
      </c>
      <c r="G1856" t="s">
        <v>12</v>
      </c>
      <c r="H1856" t="s">
        <v>3</v>
      </c>
      <c r="I1856">
        <v>61002</v>
      </c>
      <c r="J1856" t="s">
        <v>11472</v>
      </c>
      <c r="K1856" t="s">
        <v>125</v>
      </c>
      <c r="L1856" t="s">
        <v>12957</v>
      </c>
      <c r="M1856" t="s">
        <v>3139</v>
      </c>
      <c r="N1856" t="s">
        <v>10941</v>
      </c>
      <c r="O1856" t="s">
        <v>13535</v>
      </c>
      <c r="P1856">
        <v>27321115</v>
      </c>
      <c r="Q1856" t="s">
        <v>15386</v>
      </c>
      <c r="R1856" t="s">
        <v>15720</v>
      </c>
      <c r="S1856">
        <v>84727424</v>
      </c>
      <c r="T1856" t="s">
        <v>14571</v>
      </c>
      <c r="U1856">
        <v>89771930</v>
      </c>
      <c r="V1856" t="s">
        <v>32</v>
      </c>
      <c r="W1856" t="s">
        <v>231</v>
      </c>
      <c r="X1856" t="s">
        <v>17868</v>
      </c>
      <c r="Y1856" t="s">
        <v>5176</v>
      </c>
    </row>
    <row r="1857" spans="1:25" x14ac:dyDescent="0.25">
      <c r="A1857" t="s">
        <v>983</v>
      </c>
      <c r="B1857" t="s">
        <v>985</v>
      </c>
      <c r="C1857" t="s">
        <v>984</v>
      </c>
      <c r="D1857" t="s">
        <v>311</v>
      </c>
      <c r="E1857" t="s">
        <v>6</v>
      </c>
      <c r="F1857" t="s">
        <v>32</v>
      </c>
      <c r="G1857" t="s">
        <v>8</v>
      </c>
      <c r="H1857" t="s">
        <v>2</v>
      </c>
      <c r="I1857">
        <v>10701</v>
      </c>
      <c r="J1857" t="s">
        <v>12652</v>
      </c>
      <c r="K1857" t="s">
        <v>33</v>
      </c>
      <c r="L1857" t="s">
        <v>12875</v>
      </c>
      <c r="M1857" t="s">
        <v>10513</v>
      </c>
      <c r="N1857" t="s">
        <v>984</v>
      </c>
      <c r="O1857" t="s">
        <v>13535</v>
      </c>
      <c r="P1857">
        <v>22493173</v>
      </c>
      <c r="Q1857" t="s">
        <v>15386</v>
      </c>
      <c r="R1857" t="s">
        <v>15721</v>
      </c>
      <c r="S1857">
        <v>22493173</v>
      </c>
      <c r="T1857" t="s">
        <v>14426</v>
      </c>
      <c r="U1857" t="s">
        <v>15413</v>
      </c>
      <c r="V1857" t="s">
        <v>32</v>
      </c>
      <c r="W1857" t="s">
        <v>982</v>
      </c>
      <c r="X1857" t="s">
        <v>17869</v>
      </c>
      <c r="Y1857" t="s">
        <v>984</v>
      </c>
    </row>
    <row r="1858" spans="1:25" x14ac:dyDescent="0.25">
      <c r="A1858" t="s">
        <v>925</v>
      </c>
      <c r="B1858" t="s">
        <v>927</v>
      </c>
      <c r="C1858" t="s">
        <v>13977</v>
      </c>
      <c r="D1858" t="s">
        <v>311</v>
      </c>
      <c r="E1858" t="s">
        <v>6</v>
      </c>
      <c r="F1858" t="s">
        <v>32</v>
      </c>
      <c r="G1858" t="s">
        <v>8</v>
      </c>
      <c r="H1858" t="s">
        <v>4</v>
      </c>
      <c r="I1858">
        <v>10703</v>
      </c>
      <c r="J1858" t="s">
        <v>12660</v>
      </c>
      <c r="K1858" t="s">
        <v>33</v>
      </c>
      <c r="L1858" t="s">
        <v>12875</v>
      </c>
      <c r="M1858" t="s">
        <v>10486</v>
      </c>
      <c r="N1858" t="s">
        <v>926</v>
      </c>
      <c r="O1858" t="s">
        <v>13535</v>
      </c>
      <c r="P1858">
        <v>24184591</v>
      </c>
      <c r="Q1858" t="s">
        <v>15386</v>
      </c>
      <c r="R1858" t="s">
        <v>14184</v>
      </c>
      <c r="S1858">
        <v>24184591</v>
      </c>
      <c r="T1858" t="s">
        <v>14426</v>
      </c>
      <c r="U1858" t="s">
        <v>15413</v>
      </c>
      <c r="V1858" t="s">
        <v>32</v>
      </c>
      <c r="W1858" t="s">
        <v>924</v>
      </c>
      <c r="X1858" t="s">
        <v>17870</v>
      </c>
      <c r="Y1858" t="s">
        <v>13977</v>
      </c>
    </row>
    <row r="1859" spans="1:25" x14ac:dyDescent="0.25">
      <c r="A1859" t="s">
        <v>1017</v>
      </c>
      <c r="B1859" t="s">
        <v>1019</v>
      </c>
      <c r="C1859" t="s">
        <v>1018</v>
      </c>
      <c r="D1859" t="s">
        <v>311</v>
      </c>
      <c r="E1859" t="s">
        <v>8</v>
      </c>
      <c r="F1859" t="s">
        <v>32</v>
      </c>
      <c r="G1859" t="s">
        <v>820</v>
      </c>
      <c r="H1859" t="s">
        <v>6</v>
      </c>
      <c r="I1859">
        <v>11605</v>
      </c>
      <c r="J1859" t="s">
        <v>12721</v>
      </c>
      <c r="K1859" t="s">
        <v>33</v>
      </c>
      <c r="L1859" t="s">
        <v>12992</v>
      </c>
      <c r="M1859" t="s">
        <v>12993</v>
      </c>
      <c r="N1859" t="s">
        <v>10769</v>
      </c>
      <c r="O1859" t="s">
        <v>13535</v>
      </c>
      <c r="P1859">
        <v>24160509</v>
      </c>
      <c r="Q1859" t="s">
        <v>15386</v>
      </c>
      <c r="R1859" t="s">
        <v>13962</v>
      </c>
      <c r="S1859">
        <v>87055439</v>
      </c>
      <c r="T1859" t="s">
        <v>13941</v>
      </c>
      <c r="U1859">
        <v>83640388</v>
      </c>
      <c r="V1859" t="s">
        <v>32</v>
      </c>
      <c r="W1859" t="s">
        <v>1016</v>
      </c>
      <c r="X1859" t="s">
        <v>17871</v>
      </c>
      <c r="Y1859" t="s">
        <v>1018</v>
      </c>
    </row>
    <row r="1860" spans="1:25" x14ac:dyDescent="0.25">
      <c r="A1860" t="s">
        <v>1004</v>
      </c>
      <c r="B1860" t="s">
        <v>1007</v>
      </c>
      <c r="C1860" t="s">
        <v>1005</v>
      </c>
      <c r="D1860" t="s">
        <v>311</v>
      </c>
      <c r="E1860" t="s">
        <v>7</v>
      </c>
      <c r="F1860" t="s">
        <v>32</v>
      </c>
      <c r="G1860" t="s">
        <v>820</v>
      </c>
      <c r="H1860" t="s">
        <v>4</v>
      </c>
      <c r="I1860">
        <v>11603</v>
      </c>
      <c r="J1860" t="s">
        <v>12719</v>
      </c>
      <c r="K1860" t="s">
        <v>33</v>
      </c>
      <c r="L1860" t="s">
        <v>12992</v>
      </c>
      <c r="M1860" t="s">
        <v>13122</v>
      </c>
      <c r="N1860" t="s">
        <v>10942</v>
      </c>
      <c r="O1860" t="s">
        <v>13535</v>
      </c>
      <c r="P1860">
        <v>88860091</v>
      </c>
      <c r="Q1860" t="s">
        <v>15386</v>
      </c>
      <c r="R1860" t="s">
        <v>1006</v>
      </c>
      <c r="S1860">
        <v>88860091</v>
      </c>
      <c r="T1860" t="s">
        <v>14621</v>
      </c>
      <c r="U1860">
        <v>24190180</v>
      </c>
      <c r="V1860" t="s">
        <v>32</v>
      </c>
      <c r="W1860" t="s">
        <v>1003</v>
      </c>
      <c r="X1860" t="s">
        <v>17872</v>
      </c>
      <c r="Y1860" t="s">
        <v>1005</v>
      </c>
    </row>
    <row r="1861" spans="1:25" x14ac:dyDescent="0.25">
      <c r="A1861" t="s">
        <v>2332</v>
      </c>
      <c r="B1861" t="s">
        <v>96</v>
      </c>
      <c r="C1861" t="s">
        <v>2333</v>
      </c>
      <c r="D1861" t="s">
        <v>78</v>
      </c>
      <c r="E1861" t="s">
        <v>6</v>
      </c>
      <c r="F1861" t="s">
        <v>35</v>
      </c>
      <c r="G1861" t="s">
        <v>7</v>
      </c>
      <c r="H1861" t="s">
        <v>6</v>
      </c>
      <c r="I1861">
        <v>20605</v>
      </c>
      <c r="J1861" t="s">
        <v>12771</v>
      </c>
      <c r="K1861" t="s">
        <v>79</v>
      </c>
      <c r="L1861" t="s">
        <v>690</v>
      </c>
      <c r="M1861" t="s">
        <v>384</v>
      </c>
      <c r="N1861" t="s">
        <v>2333</v>
      </c>
      <c r="O1861" t="s">
        <v>13535</v>
      </c>
      <c r="P1861">
        <v>24503742</v>
      </c>
      <c r="Q1861">
        <v>24503742</v>
      </c>
      <c r="R1861" t="s">
        <v>15722</v>
      </c>
      <c r="S1861">
        <v>24503742</v>
      </c>
      <c r="T1861" t="s">
        <v>14465</v>
      </c>
      <c r="U1861">
        <v>24511520</v>
      </c>
      <c r="V1861" t="s">
        <v>32</v>
      </c>
      <c r="W1861" t="s">
        <v>1980</v>
      </c>
      <c r="X1861" t="s">
        <v>17873</v>
      </c>
      <c r="Y1861" t="s">
        <v>2333</v>
      </c>
    </row>
    <row r="1862" spans="1:25" x14ac:dyDescent="0.25">
      <c r="A1862" t="s">
        <v>5766</v>
      </c>
      <c r="B1862" t="s">
        <v>4609</v>
      </c>
      <c r="C1862" t="s">
        <v>3373</v>
      </c>
      <c r="D1862" t="s">
        <v>78</v>
      </c>
      <c r="E1862" t="s">
        <v>6</v>
      </c>
      <c r="F1862" t="s">
        <v>35</v>
      </c>
      <c r="G1862" t="s">
        <v>7</v>
      </c>
      <c r="H1862" t="s">
        <v>2</v>
      </c>
      <c r="I1862">
        <v>20601</v>
      </c>
      <c r="J1862" t="s">
        <v>11421</v>
      </c>
      <c r="K1862" t="s">
        <v>79</v>
      </c>
      <c r="L1862" t="s">
        <v>690</v>
      </c>
      <c r="M1862" t="s">
        <v>690</v>
      </c>
      <c r="N1862" t="s">
        <v>316</v>
      </c>
      <c r="O1862" t="s">
        <v>13535</v>
      </c>
      <c r="P1862">
        <v>24515189</v>
      </c>
      <c r="Q1862">
        <v>24515189</v>
      </c>
      <c r="R1862" t="s">
        <v>9284</v>
      </c>
      <c r="S1862">
        <v>24515189</v>
      </c>
      <c r="T1862" t="s">
        <v>14465</v>
      </c>
      <c r="U1862">
        <v>24511520</v>
      </c>
      <c r="V1862" t="s">
        <v>32</v>
      </c>
      <c r="W1862" t="s">
        <v>7064</v>
      </c>
      <c r="X1862" t="s">
        <v>17874</v>
      </c>
      <c r="Y1862" t="s">
        <v>3373</v>
      </c>
    </row>
    <row r="1863" spans="1:25" x14ac:dyDescent="0.25">
      <c r="A1863" t="s">
        <v>3114</v>
      </c>
      <c r="B1863" t="s">
        <v>3116</v>
      </c>
      <c r="C1863" t="s">
        <v>3115</v>
      </c>
      <c r="D1863" t="s">
        <v>500</v>
      </c>
      <c r="E1863" t="s">
        <v>3</v>
      </c>
      <c r="F1863" t="s">
        <v>32</v>
      </c>
      <c r="G1863" t="s">
        <v>3086</v>
      </c>
      <c r="H1863" t="s">
        <v>4</v>
      </c>
      <c r="I1863">
        <v>11703</v>
      </c>
      <c r="J1863" t="s">
        <v>12725</v>
      </c>
      <c r="K1863" t="s">
        <v>33</v>
      </c>
      <c r="L1863" t="s">
        <v>12900</v>
      </c>
      <c r="M1863" t="s">
        <v>10802</v>
      </c>
      <c r="N1863" t="s">
        <v>1317</v>
      </c>
      <c r="O1863" t="s">
        <v>13535</v>
      </c>
      <c r="P1863">
        <v>27401056</v>
      </c>
      <c r="Q1863">
        <v>27401056</v>
      </c>
      <c r="R1863" t="s">
        <v>14845</v>
      </c>
      <c r="S1863">
        <v>89471458</v>
      </c>
      <c r="T1863" t="s">
        <v>13751</v>
      </c>
      <c r="U1863">
        <v>25412000</v>
      </c>
      <c r="V1863" t="s">
        <v>32</v>
      </c>
      <c r="W1863" t="s">
        <v>3005</v>
      </c>
      <c r="X1863" t="s">
        <v>17875</v>
      </c>
      <c r="Y1863" t="s">
        <v>3115</v>
      </c>
    </row>
    <row r="1864" spans="1:25" x14ac:dyDescent="0.25">
      <c r="A1864" t="s">
        <v>3854</v>
      </c>
      <c r="B1864" t="s">
        <v>3856</v>
      </c>
      <c r="C1864" t="s">
        <v>3855</v>
      </c>
      <c r="D1864" t="s">
        <v>9030</v>
      </c>
      <c r="E1864" t="s">
        <v>3</v>
      </c>
      <c r="F1864" t="s">
        <v>35</v>
      </c>
      <c r="G1864" t="s">
        <v>17</v>
      </c>
      <c r="H1864" t="s">
        <v>10</v>
      </c>
      <c r="I1864">
        <v>21308</v>
      </c>
      <c r="J1864" t="s">
        <v>11550</v>
      </c>
      <c r="K1864" t="s">
        <v>79</v>
      </c>
      <c r="L1864" t="s">
        <v>10587</v>
      </c>
      <c r="M1864" t="s">
        <v>10725</v>
      </c>
      <c r="N1864" t="s">
        <v>3855</v>
      </c>
      <c r="O1864" t="s">
        <v>13535</v>
      </c>
      <c r="P1864">
        <v>44117966</v>
      </c>
      <c r="Q1864" t="s">
        <v>15386</v>
      </c>
      <c r="R1864" t="s">
        <v>15723</v>
      </c>
      <c r="S1864">
        <v>87068772</v>
      </c>
      <c r="T1864" t="s">
        <v>14703</v>
      </c>
      <c r="U1864">
        <v>87657026</v>
      </c>
      <c r="V1864" t="s">
        <v>32</v>
      </c>
      <c r="W1864" t="s">
        <v>6553</v>
      </c>
      <c r="X1864" t="s">
        <v>17876</v>
      </c>
      <c r="Y1864" t="s">
        <v>3855</v>
      </c>
    </row>
    <row r="1865" spans="1:25" x14ac:dyDescent="0.25">
      <c r="A1865" t="s">
        <v>2232</v>
      </c>
      <c r="B1865" t="s">
        <v>2234</v>
      </c>
      <c r="C1865" t="s">
        <v>2233</v>
      </c>
      <c r="D1865" t="s">
        <v>78</v>
      </c>
      <c r="E1865" t="s">
        <v>4</v>
      </c>
      <c r="F1865" t="s">
        <v>35</v>
      </c>
      <c r="G1865" t="s">
        <v>3</v>
      </c>
      <c r="H1865" t="s">
        <v>3</v>
      </c>
      <c r="I1865">
        <v>20202</v>
      </c>
      <c r="J1865" t="s">
        <v>12695</v>
      </c>
      <c r="K1865" t="s">
        <v>79</v>
      </c>
      <c r="L1865" t="s">
        <v>80</v>
      </c>
      <c r="M1865" t="s">
        <v>558</v>
      </c>
      <c r="N1865" t="s">
        <v>10943</v>
      </c>
      <c r="O1865" t="s">
        <v>13535</v>
      </c>
      <c r="P1865">
        <v>40813709</v>
      </c>
      <c r="Q1865">
        <v>83875376</v>
      </c>
      <c r="R1865" t="s">
        <v>13082</v>
      </c>
      <c r="S1865">
        <v>83875376</v>
      </c>
      <c r="T1865" t="s">
        <v>14462</v>
      </c>
      <c r="U1865">
        <v>24560275</v>
      </c>
      <c r="V1865" t="s">
        <v>32</v>
      </c>
      <c r="W1865" t="s">
        <v>1554</v>
      </c>
      <c r="X1865" t="s">
        <v>17877</v>
      </c>
      <c r="Y1865" t="s">
        <v>2233</v>
      </c>
    </row>
    <row r="1866" spans="1:25" x14ac:dyDescent="0.25">
      <c r="A1866" t="s">
        <v>2248</v>
      </c>
      <c r="B1866" t="s">
        <v>2250</v>
      </c>
      <c r="C1866" t="s">
        <v>2249</v>
      </c>
      <c r="D1866" t="s">
        <v>78</v>
      </c>
      <c r="E1866" t="s">
        <v>4</v>
      </c>
      <c r="F1866" t="s">
        <v>35</v>
      </c>
      <c r="G1866" t="s">
        <v>3</v>
      </c>
      <c r="H1866" t="s">
        <v>3</v>
      </c>
      <c r="I1866">
        <v>20202</v>
      </c>
      <c r="J1866" t="s">
        <v>12695</v>
      </c>
      <c r="K1866" t="s">
        <v>79</v>
      </c>
      <c r="L1866" t="s">
        <v>80</v>
      </c>
      <c r="M1866" t="s">
        <v>558</v>
      </c>
      <c r="N1866" t="s">
        <v>10944</v>
      </c>
      <c r="O1866" t="s">
        <v>13535</v>
      </c>
      <c r="P1866">
        <v>24473428</v>
      </c>
      <c r="Q1866">
        <v>24479343</v>
      </c>
      <c r="R1866" t="s">
        <v>15724</v>
      </c>
      <c r="S1866">
        <v>24479343</v>
      </c>
      <c r="T1866" t="s">
        <v>14462</v>
      </c>
      <c r="U1866">
        <v>24560275</v>
      </c>
      <c r="V1866" t="s">
        <v>32</v>
      </c>
      <c r="W1866" t="s">
        <v>6503</v>
      </c>
      <c r="X1866" t="s">
        <v>17878</v>
      </c>
      <c r="Y1866" t="s">
        <v>2249</v>
      </c>
    </row>
    <row r="1867" spans="1:25" x14ac:dyDescent="0.25">
      <c r="A1867" t="s">
        <v>5866</v>
      </c>
      <c r="B1867" t="s">
        <v>1680</v>
      </c>
      <c r="C1867" t="s">
        <v>171</v>
      </c>
      <c r="D1867" t="s">
        <v>9030</v>
      </c>
      <c r="E1867" t="s">
        <v>3</v>
      </c>
      <c r="F1867" t="s">
        <v>35</v>
      </c>
      <c r="G1867" t="s">
        <v>17</v>
      </c>
      <c r="H1867" t="s">
        <v>4</v>
      </c>
      <c r="I1867">
        <v>21303</v>
      </c>
      <c r="J1867" t="s">
        <v>14349</v>
      </c>
      <c r="K1867" t="s">
        <v>79</v>
      </c>
      <c r="L1867" t="s">
        <v>10587</v>
      </c>
      <c r="M1867" t="s">
        <v>13810</v>
      </c>
      <c r="N1867" t="s">
        <v>171</v>
      </c>
      <c r="O1867" t="s">
        <v>13535</v>
      </c>
      <c r="P1867">
        <v>24706676</v>
      </c>
      <c r="Q1867">
        <v>86274850</v>
      </c>
      <c r="R1867" t="s">
        <v>13963</v>
      </c>
      <c r="S1867">
        <v>86274850</v>
      </c>
      <c r="T1867" t="s">
        <v>14703</v>
      </c>
      <c r="U1867">
        <v>87657026</v>
      </c>
      <c r="V1867" t="s">
        <v>32</v>
      </c>
      <c r="W1867" t="s">
        <v>7065</v>
      </c>
      <c r="X1867" t="s">
        <v>17879</v>
      </c>
      <c r="Y1867" t="s">
        <v>171</v>
      </c>
    </row>
    <row r="1868" spans="1:25" x14ac:dyDescent="0.25">
      <c r="A1868" t="s">
        <v>3838</v>
      </c>
      <c r="B1868" t="s">
        <v>1666</v>
      </c>
      <c r="C1868" t="s">
        <v>316</v>
      </c>
      <c r="D1868" t="s">
        <v>9030</v>
      </c>
      <c r="E1868" t="s">
        <v>3</v>
      </c>
      <c r="F1868" t="s">
        <v>35</v>
      </c>
      <c r="G1868" t="s">
        <v>17</v>
      </c>
      <c r="H1868" t="s">
        <v>3</v>
      </c>
      <c r="I1868">
        <v>21302</v>
      </c>
      <c r="J1868" t="s">
        <v>11542</v>
      </c>
      <c r="K1868" t="s">
        <v>79</v>
      </c>
      <c r="L1868" t="s">
        <v>10587</v>
      </c>
      <c r="M1868" t="s">
        <v>10749</v>
      </c>
      <c r="N1868" t="s">
        <v>316</v>
      </c>
      <c r="O1868" t="s">
        <v>13535</v>
      </c>
      <c r="P1868">
        <v>26730724</v>
      </c>
      <c r="Q1868">
        <v>24660220</v>
      </c>
      <c r="R1868" t="s">
        <v>9285</v>
      </c>
      <c r="S1868">
        <v>83163363</v>
      </c>
      <c r="T1868" t="s">
        <v>14703</v>
      </c>
      <c r="U1868">
        <v>87657026</v>
      </c>
      <c r="V1868" t="s">
        <v>32</v>
      </c>
      <c r="W1868" t="s">
        <v>3837</v>
      </c>
      <c r="X1868" t="s">
        <v>17880</v>
      </c>
      <c r="Y1868" t="s">
        <v>316</v>
      </c>
    </row>
    <row r="1869" spans="1:25" x14ac:dyDescent="0.25">
      <c r="A1869" t="s">
        <v>709</v>
      </c>
      <c r="B1869" t="s">
        <v>711</v>
      </c>
      <c r="C1869" t="s">
        <v>710</v>
      </c>
      <c r="D1869" t="s">
        <v>47</v>
      </c>
      <c r="E1869" t="s">
        <v>7</v>
      </c>
      <c r="F1869" t="s">
        <v>32</v>
      </c>
      <c r="G1869" t="s">
        <v>16</v>
      </c>
      <c r="H1869" t="s">
        <v>6</v>
      </c>
      <c r="I1869">
        <v>11205</v>
      </c>
      <c r="J1869" t="s">
        <v>12699</v>
      </c>
      <c r="K1869" t="s">
        <v>33</v>
      </c>
      <c r="L1869" t="s">
        <v>12867</v>
      </c>
      <c r="M1869" t="s">
        <v>678</v>
      </c>
      <c r="N1869" t="s">
        <v>710</v>
      </c>
      <c r="O1869" t="s">
        <v>13535</v>
      </c>
      <c r="P1869">
        <v>24103498</v>
      </c>
      <c r="Q1869">
        <v>24103498</v>
      </c>
      <c r="R1869" t="s">
        <v>14846</v>
      </c>
      <c r="S1869">
        <v>24103498</v>
      </c>
      <c r="T1869" t="s">
        <v>7708</v>
      </c>
      <c r="U1869">
        <v>24104951</v>
      </c>
      <c r="V1869" t="s">
        <v>32</v>
      </c>
      <c r="W1869" t="s">
        <v>708</v>
      </c>
      <c r="X1869" t="s">
        <v>17881</v>
      </c>
      <c r="Y1869" t="s">
        <v>710</v>
      </c>
    </row>
    <row r="1870" spans="1:25" x14ac:dyDescent="0.25">
      <c r="A1870" t="s">
        <v>7859</v>
      </c>
      <c r="B1870" t="s">
        <v>7037</v>
      </c>
      <c r="C1870" t="s">
        <v>292</v>
      </c>
      <c r="D1870" t="s">
        <v>311</v>
      </c>
      <c r="E1870" t="s">
        <v>7</v>
      </c>
      <c r="F1870" t="s">
        <v>32</v>
      </c>
      <c r="G1870" t="s">
        <v>820</v>
      </c>
      <c r="H1870" t="s">
        <v>2</v>
      </c>
      <c r="I1870">
        <v>11601</v>
      </c>
      <c r="J1870" t="s">
        <v>12716</v>
      </c>
      <c r="K1870" t="s">
        <v>33</v>
      </c>
      <c r="L1870" t="s">
        <v>12992</v>
      </c>
      <c r="M1870" t="s">
        <v>966</v>
      </c>
      <c r="N1870" t="s">
        <v>292</v>
      </c>
      <c r="O1870" t="s">
        <v>13535</v>
      </c>
      <c r="P1870">
        <v>24190045</v>
      </c>
      <c r="Q1870" t="s">
        <v>15386</v>
      </c>
      <c r="R1870" t="s">
        <v>15725</v>
      </c>
      <c r="S1870">
        <v>88562716</v>
      </c>
      <c r="T1870" t="s">
        <v>14621</v>
      </c>
      <c r="U1870">
        <v>24190180</v>
      </c>
      <c r="V1870" t="s">
        <v>32</v>
      </c>
      <c r="W1870" t="s">
        <v>1013</v>
      </c>
      <c r="X1870" t="s">
        <v>17882</v>
      </c>
      <c r="Y1870" t="s">
        <v>292</v>
      </c>
    </row>
    <row r="1871" spans="1:25" x14ac:dyDescent="0.25">
      <c r="A1871" t="s">
        <v>4220</v>
      </c>
      <c r="B1871" t="s">
        <v>1547</v>
      </c>
      <c r="C1871" t="s">
        <v>4221</v>
      </c>
      <c r="D1871" t="s">
        <v>207</v>
      </c>
      <c r="E1871" t="s">
        <v>8</v>
      </c>
      <c r="F1871" t="s">
        <v>208</v>
      </c>
      <c r="G1871" t="s">
        <v>4</v>
      </c>
      <c r="H1871" t="s">
        <v>2</v>
      </c>
      <c r="I1871">
        <v>50301</v>
      </c>
      <c r="J1871" t="s">
        <v>11409</v>
      </c>
      <c r="K1871" t="s">
        <v>209</v>
      </c>
      <c r="L1871" t="s">
        <v>207</v>
      </c>
      <c r="M1871" t="s">
        <v>207</v>
      </c>
      <c r="N1871" t="s">
        <v>10945</v>
      </c>
      <c r="O1871" t="s">
        <v>13535</v>
      </c>
      <c r="P1871">
        <v>26802596</v>
      </c>
      <c r="Q1871">
        <v>88354114</v>
      </c>
      <c r="R1871" t="s">
        <v>11859</v>
      </c>
      <c r="S1871">
        <v>88354114</v>
      </c>
      <c r="T1871" t="s">
        <v>14532</v>
      </c>
      <c r="U1871">
        <v>85975452</v>
      </c>
      <c r="V1871" t="s">
        <v>32</v>
      </c>
      <c r="W1871" t="s">
        <v>3172</v>
      </c>
      <c r="X1871" t="s">
        <v>17883</v>
      </c>
      <c r="Y1871" t="s">
        <v>4221</v>
      </c>
    </row>
    <row r="1872" spans="1:25" x14ac:dyDescent="0.25">
      <c r="A1872" t="s">
        <v>9632</v>
      </c>
      <c r="B1872" t="s">
        <v>7201</v>
      </c>
      <c r="C1872" t="s">
        <v>9633</v>
      </c>
      <c r="D1872" t="s">
        <v>207</v>
      </c>
      <c r="E1872" t="s">
        <v>8</v>
      </c>
      <c r="F1872" t="s">
        <v>208</v>
      </c>
      <c r="G1872" t="s">
        <v>4</v>
      </c>
      <c r="H1872" t="s">
        <v>2</v>
      </c>
      <c r="I1872">
        <v>50301</v>
      </c>
      <c r="J1872" t="s">
        <v>11409</v>
      </c>
      <c r="K1872" t="s">
        <v>209</v>
      </c>
      <c r="L1872" t="s">
        <v>207</v>
      </c>
      <c r="M1872" t="s">
        <v>207</v>
      </c>
      <c r="N1872" t="s">
        <v>9195</v>
      </c>
      <c r="O1872" t="s">
        <v>13535</v>
      </c>
      <c r="P1872">
        <v>26805170</v>
      </c>
      <c r="Q1872">
        <v>26805170</v>
      </c>
      <c r="R1872" t="s">
        <v>12361</v>
      </c>
      <c r="S1872">
        <v>70057747</v>
      </c>
      <c r="T1872" t="s">
        <v>14532</v>
      </c>
      <c r="U1872">
        <v>85975452</v>
      </c>
      <c r="V1872" t="s">
        <v>32</v>
      </c>
      <c r="W1872" t="s">
        <v>4238</v>
      </c>
      <c r="X1872" t="s">
        <v>17884</v>
      </c>
      <c r="Y1872" t="s">
        <v>9633</v>
      </c>
    </row>
    <row r="1873" spans="1:25" x14ac:dyDescent="0.25">
      <c r="A1873" t="s">
        <v>4350</v>
      </c>
      <c r="B1873" t="s">
        <v>3044</v>
      </c>
      <c r="C1873" t="s">
        <v>1326</v>
      </c>
      <c r="D1873" t="s">
        <v>9030</v>
      </c>
      <c r="E1873" t="s">
        <v>5</v>
      </c>
      <c r="F1873" t="s">
        <v>35</v>
      </c>
      <c r="G1873" t="s">
        <v>17</v>
      </c>
      <c r="H1873" t="s">
        <v>10</v>
      </c>
      <c r="I1873">
        <v>21308</v>
      </c>
      <c r="J1873" t="s">
        <v>11550</v>
      </c>
      <c r="K1873" t="s">
        <v>79</v>
      </c>
      <c r="L1873" t="s">
        <v>10587</v>
      </c>
      <c r="M1873" t="s">
        <v>10725</v>
      </c>
      <c r="N1873" t="s">
        <v>1326</v>
      </c>
      <c r="O1873" t="s">
        <v>13535</v>
      </c>
      <c r="P1873">
        <v>72961657</v>
      </c>
      <c r="Q1873" t="s">
        <v>15386</v>
      </c>
      <c r="R1873" t="s">
        <v>15726</v>
      </c>
      <c r="S1873">
        <v>83214622</v>
      </c>
      <c r="T1873" t="s">
        <v>14539</v>
      </c>
      <c r="U1873">
        <v>21006045</v>
      </c>
      <c r="V1873" t="s">
        <v>32</v>
      </c>
      <c r="W1873" t="s">
        <v>3534</v>
      </c>
      <c r="X1873" t="s">
        <v>17885</v>
      </c>
      <c r="Y1873" t="s">
        <v>1326</v>
      </c>
    </row>
    <row r="1874" spans="1:25" x14ac:dyDescent="0.25">
      <c r="A1874" t="s">
        <v>5466</v>
      </c>
      <c r="B1874" t="s">
        <v>3593</v>
      </c>
      <c r="C1874" t="s">
        <v>5467</v>
      </c>
      <c r="D1874" t="s">
        <v>82</v>
      </c>
      <c r="E1874" t="s">
        <v>8</v>
      </c>
      <c r="F1874" t="s">
        <v>83</v>
      </c>
      <c r="G1874" t="s">
        <v>6</v>
      </c>
      <c r="H1874" t="s">
        <v>4</v>
      </c>
      <c r="I1874">
        <v>70503</v>
      </c>
      <c r="J1874" t="s">
        <v>11505</v>
      </c>
      <c r="K1874" t="s">
        <v>82</v>
      </c>
      <c r="L1874" t="s">
        <v>2796</v>
      </c>
      <c r="M1874" t="s">
        <v>12983</v>
      </c>
      <c r="N1874" t="s">
        <v>5467</v>
      </c>
      <c r="O1874" t="s">
        <v>13535</v>
      </c>
      <c r="P1874">
        <v>22001910</v>
      </c>
      <c r="Q1874">
        <v>22001910</v>
      </c>
      <c r="R1874" t="s">
        <v>14847</v>
      </c>
      <c r="S1874">
        <v>84317001</v>
      </c>
      <c r="T1874" t="s">
        <v>14625</v>
      </c>
      <c r="U1874" t="s">
        <v>15533</v>
      </c>
      <c r="V1874" t="s">
        <v>32</v>
      </c>
      <c r="W1874" t="s">
        <v>5465</v>
      </c>
      <c r="X1874" t="s">
        <v>17886</v>
      </c>
      <c r="Y1874" t="s">
        <v>5467</v>
      </c>
    </row>
    <row r="1875" spans="1:25" x14ac:dyDescent="0.25">
      <c r="A1875" t="s">
        <v>3672</v>
      </c>
      <c r="B1875" t="s">
        <v>6300</v>
      </c>
      <c r="C1875" t="s">
        <v>3673</v>
      </c>
      <c r="D1875" t="s">
        <v>184</v>
      </c>
      <c r="E1875" t="s">
        <v>7</v>
      </c>
      <c r="F1875" t="s">
        <v>183</v>
      </c>
      <c r="G1875" t="s">
        <v>6</v>
      </c>
      <c r="H1875" t="s">
        <v>6</v>
      </c>
      <c r="I1875">
        <v>40505</v>
      </c>
      <c r="J1875" t="s">
        <v>12813</v>
      </c>
      <c r="K1875" t="s">
        <v>184</v>
      </c>
      <c r="L1875" t="s">
        <v>143</v>
      </c>
      <c r="M1875" t="s">
        <v>216</v>
      </c>
      <c r="N1875" t="s">
        <v>10555</v>
      </c>
      <c r="O1875" t="s">
        <v>13535</v>
      </c>
      <c r="P1875">
        <v>22682435</v>
      </c>
      <c r="Q1875">
        <v>22683273</v>
      </c>
      <c r="R1875" t="s">
        <v>15727</v>
      </c>
      <c r="S1875">
        <v>22682435</v>
      </c>
      <c r="T1875" t="s">
        <v>14514</v>
      </c>
      <c r="U1875">
        <v>22618569</v>
      </c>
      <c r="V1875" t="s">
        <v>32</v>
      </c>
      <c r="W1875" t="s">
        <v>3553</v>
      </c>
      <c r="X1875" t="s">
        <v>17887</v>
      </c>
      <c r="Y1875" t="s">
        <v>3673</v>
      </c>
    </row>
    <row r="1876" spans="1:25" x14ac:dyDescent="0.25">
      <c r="A1876" t="s">
        <v>5849</v>
      </c>
      <c r="B1876" t="s">
        <v>2708</v>
      </c>
      <c r="C1876" t="s">
        <v>2897</v>
      </c>
      <c r="D1876" t="s">
        <v>82</v>
      </c>
      <c r="E1876" t="s">
        <v>10</v>
      </c>
      <c r="F1876" t="s">
        <v>83</v>
      </c>
      <c r="G1876" t="s">
        <v>5</v>
      </c>
      <c r="H1876" t="s">
        <v>3</v>
      </c>
      <c r="I1876">
        <v>70402</v>
      </c>
      <c r="J1876" t="s">
        <v>11449</v>
      </c>
      <c r="K1876" t="s">
        <v>82</v>
      </c>
      <c r="L1876" t="s">
        <v>12961</v>
      </c>
      <c r="M1876" t="s">
        <v>10611</v>
      </c>
      <c r="N1876" t="s">
        <v>2897</v>
      </c>
      <c r="O1876" t="s">
        <v>13535</v>
      </c>
      <c r="P1876">
        <v>21027077</v>
      </c>
      <c r="Q1876" t="s">
        <v>15386</v>
      </c>
      <c r="R1876" t="s">
        <v>7987</v>
      </c>
      <c r="S1876">
        <v>83195993</v>
      </c>
      <c r="T1876" t="s">
        <v>14582</v>
      </c>
      <c r="U1876">
        <v>27550289</v>
      </c>
      <c r="V1876" t="s">
        <v>32</v>
      </c>
      <c r="W1876" t="s">
        <v>7066</v>
      </c>
      <c r="X1876" t="s">
        <v>17888</v>
      </c>
      <c r="Y1876" t="s">
        <v>2897</v>
      </c>
    </row>
    <row r="1877" spans="1:25" x14ac:dyDescent="0.25">
      <c r="A1877" t="s">
        <v>3959</v>
      </c>
      <c r="B1877" t="s">
        <v>3962</v>
      </c>
      <c r="C1877" t="s">
        <v>3960</v>
      </c>
      <c r="D1877" t="s">
        <v>788</v>
      </c>
      <c r="E1877" t="s">
        <v>5</v>
      </c>
      <c r="F1877" t="s">
        <v>208</v>
      </c>
      <c r="G1877" t="s">
        <v>2</v>
      </c>
      <c r="H1877" t="s">
        <v>3</v>
      </c>
      <c r="I1877">
        <v>50102</v>
      </c>
      <c r="J1877" t="s">
        <v>11441</v>
      </c>
      <c r="K1877" t="s">
        <v>209</v>
      </c>
      <c r="L1877" t="s">
        <v>788</v>
      </c>
      <c r="M1877" t="s">
        <v>3961</v>
      </c>
      <c r="N1877" t="s">
        <v>3960</v>
      </c>
      <c r="O1877" t="s">
        <v>13535</v>
      </c>
      <c r="P1877">
        <v>64147575</v>
      </c>
      <c r="Q1877" t="s">
        <v>15386</v>
      </c>
      <c r="R1877" t="s">
        <v>13964</v>
      </c>
      <c r="S1877">
        <v>64147575</v>
      </c>
      <c r="T1877" t="s">
        <v>14525</v>
      </c>
      <c r="U1877" t="s">
        <v>15473</v>
      </c>
      <c r="V1877" t="s">
        <v>32</v>
      </c>
      <c r="W1877" t="s">
        <v>3958</v>
      </c>
      <c r="X1877" t="s">
        <v>17889</v>
      </c>
      <c r="Y1877" t="s">
        <v>3960</v>
      </c>
    </row>
    <row r="1878" spans="1:25" x14ac:dyDescent="0.25">
      <c r="A1878" t="s">
        <v>3712</v>
      </c>
      <c r="B1878" t="s">
        <v>3714</v>
      </c>
      <c r="C1878" t="s">
        <v>3713</v>
      </c>
      <c r="D1878" t="s">
        <v>182</v>
      </c>
      <c r="E1878" t="s">
        <v>4</v>
      </c>
      <c r="F1878" t="s">
        <v>183</v>
      </c>
      <c r="G1878" t="s">
        <v>12</v>
      </c>
      <c r="H1878" t="s">
        <v>2</v>
      </c>
      <c r="I1878">
        <v>41001</v>
      </c>
      <c r="J1878" t="s">
        <v>12674</v>
      </c>
      <c r="K1878" t="s">
        <v>184</v>
      </c>
      <c r="L1878" t="s">
        <v>182</v>
      </c>
      <c r="M1878" t="s">
        <v>3023</v>
      </c>
      <c r="N1878" t="s">
        <v>10946</v>
      </c>
      <c r="O1878" t="s">
        <v>13535</v>
      </c>
      <c r="P1878" t="s">
        <v>15386</v>
      </c>
      <c r="Q1878" t="s">
        <v>15386</v>
      </c>
      <c r="R1878" t="s">
        <v>4142</v>
      </c>
      <c r="S1878">
        <v>88711322</v>
      </c>
      <c r="T1878" t="s">
        <v>14522</v>
      </c>
      <c r="U1878">
        <v>27666283</v>
      </c>
      <c r="V1878" t="s">
        <v>32</v>
      </c>
      <c r="W1878" t="s">
        <v>2357</v>
      </c>
      <c r="X1878" t="s">
        <v>17890</v>
      </c>
      <c r="Y1878" t="s">
        <v>3713</v>
      </c>
    </row>
    <row r="1879" spans="1:25" x14ac:dyDescent="0.25">
      <c r="A1879" t="s">
        <v>5674</v>
      </c>
      <c r="B1879" t="s">
        <v>4628</v>
      </c>
      <c r="C1879" t="s">
        <v>7067</v>
      </c>
      <c r="D1879" t="s">
        <v>182</v>
      </c>
      <c r="E1879" t="s">
        <v>4</v>
      </c>
      <c r="F1879" t="s">
        <v>183</v>
      </c>
      <c r="G1879" t="s">
        <v>12</v>
      </c>
      <c r="H1879" t="s">
        <v>4</v>
      </c>
      <c r="I1879">
        <v>41003</v>
      </c>
      <c r="J1879" t="s">
        <v>14359</v>
      </c>
      <c r="K1879" t="s">
        <v>184</v>
      </c>
      <c r="L1879" t="s">
        <v>182</v>
      </c>
      <c r="M1879" t="s">
        <v>10576</v>
      </c>
      <c r="N1879" t="s">
        <v>10947</v>
      </c>
      <c r="O1879" t="s">
        <v>13535</v>
      </c>
      <c r="P1879">
        <v>70151605</v>
      </c>
      <c r="Q1879" t="s">
        <v>15386</v>
      </c>
      <c r="R1879" t="s">
        <v>12434</v>
      </c>
      <c r="S1879">
        <v>83185409</v>
      </c>
      <c r="T1879" t="s">
        <v>14522</v>
      </c>
      <c r="U1879">
        <v>84213786</v>
      </c>
      <c r="V1879" t="s">
        <v>32</v>
      </c>
      <c r="W1879" t="s">
        <v>3010</v>
      </c>
      <c r="X1879" t="s">
        <v>17891</v>
      </c>
      <c r="Y1879" t="s">
        <v>7067</v>
      </c>
    </row>
    <row r="1880" spans="1:25" x14ac:dyDescent="0.25">
      <c r="A1880" t="s">
        <v>5860</v>
      </c>
      <c r="B1880" t="s">
        <v>2343</v>
      </c>
      <c r="C1880" t="s">
        <v>7455</v>
      </c>
      <c r="D1880" t="s">
        <v>182</v>
      </c>
      <c r="E1880" t="s">
        <v>3</v>
      </c>
      <c r="F1880" t="s">
        <v>183</v>
      </c>
      <c r="G1880" t="s">
        <v>12</v>
      </c>
      <c r="H1880" t="s">
        <v>4</v>
      </c>
      <c r="I1880">
        <v>41003</v>
      </c>
      <c r="J1880" t="s">
        <v>14359</v>
      </c>
      <c r="K1880" t="s">
        <v>184</v>
      </c>
      <c r="L1880" t="s">
        <v>182</v>
      </c>
      <c r="M1880" t="s">
        <v>10576</v>
      </c>
      <c r="N1880" t="s">
        <v>10948</v>
      </c>
      <c r="O1880" t="s">
        <v>13535</v>
      </c>
      <c r="P1880">
        <v>44057983</v>
      </c>
      <c r="Q1880" t="s">
        <v>15386</v>
      </c>
      <c r="R1880" t="s">
        <v>9286</v>
      </c>
      <c r="S1880">
        <v>86665516</v>
      </c>
      <c r="T1880" t="s">
        <v>14523</v>
      </c>
      <c r="U1880">
        <v>27644108</v>
      </c>
      <c r="V1880" t="s">
        <v>32</v>
      </c>
      <c r="W1880" t="s">
        <v>7068</v>
      </c>
      <c r="X1880" t="s">
        <v>17892</v>
      </c>
      <c r="Y1880" t="s">
        <v>7455</v>
      </c>
    </row>
    <row r="1881" spans="1:25" x14ac:dyDescent="0.25">
      <c r="A1881" t="s">
        <v>3770</v>
      </c>
      <c r="B1881" t="s">
        <v>6301</v>
      </c>
      <c r="C1881" t="s">
        <v>9593</v>
      </c>
      <c r="D1881" t="s">
        <v>182</v>
      </c>
      <c r="E1881" t="s">
        <v>3</v>
      </c>
      <c r="F1881" t="s">
        <v>183</v>
      </c>
      <c r="G1881" t="s">
        <v>12</v>
      </c>
      <c r="H1881" t="s">
        <v>4</v>
      </c>
      <c r="I1881">
        <v>41003</v>
      </c>
      <c r="J1881" t="s">
        <v>14359</v>
      </c>
      <c r="K1881" t="s">
        <v>184</v>
      </c>
      <c r="L1881" t="s">
        <v>182</v>
      </c>
      <c r="M1881" t="s">
        <v>10576</v>
      </c>
      <c r="N1881" t="s">
        <v>10949</v>
      </c>
      <c r="O1881" t="s">
        <v>13535</v>
      </c>
      <c r="P1881">
        <v>27641336</v>
      </c>
      <c r="Q1881">
        <v>44056147</v>
      </c>
      <c r="R1881" t="s">
        <v>7458</v>
      </c>
      <c r="S1881">
        <v>60550831</v>
      </c>
      <c r="T1881" t="s">
        <v>14523</v>
      </c>
      <c r="U1881">
        <v>27644108</v>
      </c>
      <c r="V1881" t="s">
        <v>32</v>
      </c>
      <c r="W1881" t="s">
        <v>7069</v>
      </c>
      <c r="X1881" t="s">
        <v>17893</v>
      </c>
      <c r="Y1881" t="s">
        <v>9593</v>
      </c>
    </row>
    <row r="1882" spans="1:25" x14ac:dyDescent="0.25">
      <c r="A1882" t="s">
        <v>7669</v>
      </c>
      <c r="B1882" t="s">
        <v>7670</v>
      </c>
      <c r="C1882" t="s">
        <v>7671</v>
      </c>
      <c r="D1882" t="s">
        <v>182</v>
      </c>
      <c r="E1882" t="s">
        <v>5</v>
      </c>
      <c r="F1882" t="s">
        <v>183</v>
      </c>
      <c r="G1882" t="s">
        <v>12</v>
      </c>
      <c r="H1882" t="s">
        <v>4</v>
      </c>
      <c r="I1882">
        <v>41003</v>
      </c>
      <c r="J1882" t="s">
        <v>14359</v>
      </c>
      <c r="K1882" t="s">
        <v>184</v>
      </c>
      <c r="L1882" t="s">
        <v>182</v>
      </c>
      <c r="M1882" t="s">
        <v>10576</v>
      </c>
      <c r="N1882" t="s">
        <v>10950</v>
      </c>
      <c r="O1882" t="s">
        <v>13535</v>
      </c>
      <c r="P1882">
        <v>44056247</v>
      </c>
      <c r="Q1882" t="s">
        <v>15386</v>
      </c>
      <c r="R1882" t="s">
        <v>12345</v>
      </c>
      <c r="S1882">
        <v>83453214</v>
      </c>
      <c r="T1882" t="s">
        <v>12849</v>
      </c>
      <c r="U1882">
        <v>27640352</v>
      </c>
      <c r="V1882" t="s">
        <v>32</v>
      </c>
      <c r="W1882" t="s">
        <v>3769</v>
      </c>
      <c r="X1882" t="s">
        <v>17894</v>
      </c>
      <c r="Y1882" t="s">
        <v>7671</v>
      </c>
    </row>
    <row r="1883" spans="1:25" x14ac:dyDescent="0.25">
      <c r="A1883" t="s">
        <v>5934</v>
      </c>
      <c r="B1883" t="s">
        <v>2763</v>
      </c>
      <c r="C1883" t="s">
        <v>438</v>
      </c>
      <c r="D1883" t="s">
        <v>182</v>
      </c>
      <c r="E1883" t="s">
        <v>4</v>
      </c>
      <c r="F1883" t="s">
        <v>183</v>
      </c>
      <c r="G1883" t="s">
        <v>12</v>
      </c>
      <c r="H1883" t="s">
        <v>2</v>
      </c>
      <c r="I1883">
        <v>41001</v>
      </c>
      <c r="J1883" t="s">
        <v>12674</v>
      </c>
      <c r="K1883" t="s">
        <v>184</v>
      </c>
      <c r="L1883" t="s">
        <v>182</v>
      </c>
      <c r="M1883" t="s">
        <v>3023</v>
      </c>
      <c r="N1883" t="s">
        <v>438</v>
      </c>
      <c r="O1883" t="s">
        <v>13535</v>
      </c>
      <c r="P1883">
        <v>27666906</v>
      </c>
      <c r="Q1883">
        <v>27666906</v>
      </c>
      <c r="R1883" t="s">
        <v>14946</v>
      </c>
      <c r="S1883">
        <v>85415784</v>
      </c>
      <c r="T1883" t="s">
        <v>14522</v>
      </c>
      <c r="U1883">
        <v>27666906</v>
      </c>
      <c r="V1883" t="s">
        <v>32</v>
      </c>
      <c r="W1883" t="s">
        <v>7070</v>
      </c>
      <c r="X1883" t="s">
        <v>17895</v>
      </c>
      <c r="Y1883" t="s">
        <v>438</v>
      </c>
    </row>
    <row r="1884" spans="1:25" x14ac:dyDescent="0.25">
      <c r="A1884" t="s">
        <v>3223</v>
      </c>
      <c r="B1884" t="s">
        <v>3225</v>
      </c>
      <c r="C1884" t="s">
        <v>3224</v>
      </c>
      <c r="D1884" t="s">
        <v>214</v>
      </c>
      <c r="E1884" t="s">
        <v>4</v>
      </c>
      <c r="F1884" t="s">
        <v>64</v>
      </c>
      <c r="G1884" t="s">
        <v>10</v>
      </c>
      <c r="H1884" t="s">
        <v>3</v>
      </c>
      <c r="I1884">
        <v>30802</v>
      </c>
      <c r="J1884" t="s">
        <v>11460</v>
      </c>
      <c r="K1884" t="s">
        <v>214</v>
      </c>
      <c r="L1884" t="s">
        <v>12906</v>
      </c>
      <c r="M1884" t="s">
        <v>239</v>
      </c>
      <c r="N1884" t="s">
        <v>9287</v>
      </c>
      <c r="O1884" t="s">
        <v>13535</v>
      </c>
      <c r="P1884">
        <v>88146662</v>
      </c>
      <c r="Q1884" t="s">
        <v>15386</v>
      </c>
      <c r="R1884" t="s">
        <v>13965</v>
      </c>
      <c r="S1884">
        <v>88146662</v>
      </c>
      <c r="T1884" t="s">
        <v>15445</v>
      </c>
      <c r="U1884">
        <v>25521557</v>
      </c>
      <c r="V1884" t="s">
        <v>32</v>
      </c>
      <c r="W1884" t="s">
        <v>2876</v>
      </c>
      <c r="X1884" t="s">
        <v>17896</v>
      </c>
      <c r="Y1884" t="s">
        <v>3224</v>
      </c>
    </row>
    <row r="1885" spans="1:25" x14ac:dyDescent="0.25">
      <c r="A1885" t="s">
        <v>5843</v>
      </c>
      <c r="B1885" t="s">
        <v>6302</v>
      </c>
      <c r="C1885" t="s">
        <v>5844</v>
      </c>
      <c r="D1885" t="s">
        <v>214</v>
      </c>
      <c r="E1885" t="s">
        <v>10</v>
      </c>
      <c r="F1885" t="s">
        <v>64</v>
      </c>
      <c r="G1885" t="s">
        <v>3</v>
      </c>
      <c r="H1885" t="s">
        <v>4</v>
      </c>
      <c r="I1885">
        <v>30203</v>
      </c>
      <c r="J1885" t="s">
        <v>12760</v>
      </c>
      <c r="K1885" t="s">
        <v>214</v>
      </c>
      <c r="L1885" t="s">
        <v>2848</v>
      </c>
      <c r="M1885" t="s">
        <v>3346</v>
      </c>
      <c r="N1885" t="s">
        <v>5844</v>
      </c>
      <c r="O1885" t="s">
        <v>13535</v>
      </c>
      <c r="P1885">
        <v>25332238</v>
      </c>
      <c r="Q1885">
        <v>85532644</v>
      </c>
      <c r="R1885" t="s">
        <v>13124</v>
      </c>
      <c r="S1885">
        <v>85532644</v>
      </c>
      <c r="T1885" t="s">
        <v>14497</v>
      </c>
      <c r="U1885">
        <v>25750008</v>
      </c>
      <c r="V1885" t="s">
        <v>32</v>
      </c>
      <c r="W1885" t="s">
        <v>7071</v>
      </c>
      <c r="X1885" t="s">
        <v>17897</v>
      </c>
      <c r="Y1885" t="s">
        <v>5844</v>
      </c>
    </row>
    <row r="1886" spans="1:25" x14ac:dyDescent="0.25">
      <c r="A1886" t="s">
        <v>3361</v>
      </c>
      <c r="B1886" t="s">
        <v>3363</v>
      </c>
      <c r="C1886" t="s">
        <v>3362</v>
      </c>
      <c r="D1886" t="s">
        <v>214</v>
      </c>
      <c r="E1886" t="s">
        <v>6</v>
      </c>
      <c r="F1886" t="s">
        <v>64</v>
      </c>
      <c r="G1886" t="s">
        <v>3</v>
      </c>
      <c r="H1886" t="s">
        <v>3</v>
      </c>
      <c r="I1886">
        <v>30202</v>
      </c>
      <c r="J1886" t="s">
        <v>12697</v>
      </c>
      <c r="K1886" t="s">
        <v>214</v>
      </c>
      <c r="L1886" t="s">
        <v>2848</v>
      </c>
      <c r="M1886" t="s">
        <v>558</v>
      </c>
      <c r="N1886" t="s">
        <v>1505</v>
      </c>
      <c r="O1886" t="s">
        <v>13535</v>
      </c>
      <c r="P1886">
        <v>25348201</v>
      </c>
      <c r="Q1886">
        <v>25346179</v>
      </c>
      <c r="R1886" t="s">
        <v>13966</v>
      </c>
      <c r="S1886">
        <v>25348201</v>
      </c>
      <c r="T1886" t="s">
        <v>14496</v>
      </c>
      <c r="U1886">
        <v>25750123</v>
      </c>
      <c r="V1886" t="s">
        <v>32</v>
      </c>
      <c r="W1886" t="s">
        <v>1651</v>
      </c>
      <c r="X1886" t="s">
        <v>17898</v>
      </c>
      <c r="Y1886" t="s">
        <v>3362</v>
      </c>
    </row>
    <row r="1887" spans="1:25" x14ac:dyDescent="0.25">
      <c r="A1887" t="s">
        <v>4729</v>
      </c>
      <c r="B1887" t="s">
        <v>1377</v>
      </c>
      <c r="C1887" t="s">
        <v>4730</v>
      </c>
      <c r="D1887" t="s">
        <v>1235</v>
      </c>
      <c r="E1887" t="s">
        <v>3</v>
      </c>
      <c r="F1887" t="s">
        <v>124</v>
      </c>
      <c r="G1887" t="s">
        <v>7</v>
      </c>
      <c r="H1887" t="s">
        <v>2</v>
      </c>
      <c r="I1887">
        <v>60601</v>
      </c>
      <c r="J1887" t="s">
        <v>15488</v>
      </c>
      <c r="K1887" t="s">
        <v>125</v>
      </c>
      <c r="L1887" t="s">
        <v>12841</v>
      </c>
      <c r="M1887" t="s">
        <v>12841</v>
      </c>
      <c r="N1887" t="s">
        <v>4730</v>
      </c>
      <c r="O1887" t="s">
        <v>13535</v>
      </c>
      <c r="P1887">
        <v>22005828</v>
      </c>
      <c r="Q1887" t="s">
        <v>15386</v>
      </c>
      <c r="R1887" t="s">
        <v>7534</v>
      </c>
      <c r="S1887">
        <v>83409188</v>
      </c>
      <c r="T1887" t="s">
        <v>11853</v>
      </c>
      <c r="U1887">
        <v>87903430</v>
      </c>
      <c r="V1887" t="s">
        <v>32</v>
      </c>
      <c r="W1887" t="s">
        <v>4728</v>
      </c>
      <c r="X1887" t="s">
        <v>17899</v>
      </c>
      <c r="Y1887" t="s">
        <v>4730</v>
      </c>
    </row>
    <row r="1888" spans="1:25" x14ac:dyDescent="0.25">
      <c r="A1888" t="s">
        <v>10201</v>
      </c>
      <c r="B1888" t="s">
        <v>9975</v>
      </c>
      <c r="C1888" t="s">
        <v>10202</v>
      </c>
      <c r="D1888" t="s">
        <v>1235</v>
      </c>
      <c r="E1888" t="s">
        <v>4</v>
      </c>
      <c r="F1888" t="s">
        <v>124</v>
      </c>
      <c r="G1888" t="s">
        <v>11</v>
      </c>
      <c r="H1888" t="s">
        <v>2</v>
      </c>
      <c r="I1888">
        <v>60901</v>
      </c>
      <c r="J1888" t="s">
        <v>11433</v>
      </c>
      <c r="K1888" t="s">
        <v>125</v>
      </c>
      <c r="L1888" t="s">
        <v>499</v>
      </c>
      <c r="M1888" t="s">
        <v>499</v>
      </c>
      <c r="N1888" t="s">
        <v>10951</v>
      </c>
      <c r="O1888" t="s">
        <v>13535</v>
      </c>
      <c r="P1888">
        <v>63169616</v>
      </c>
      <c r="Q1888" t="s">
        <v>15386</v>
      </c>
      <c r="R1888" t="s">
        <v>13967</v>
      </c>
      <c r="S1888">
        <v>63169616</v>
      </c>
      <c r="T1888" t="s">
        <v>14555</v>
      </c>
      <c r="U1888">
        <v>27798158</v>
      </c>
      <c r="V1888" t="s">
        <v>32</v>
      </c>
      <c r="W1888" t="s">
        <v>4773</v>
      </c>
      <c r="X1888" t="s">
        <v>17900</v>
      </c>
      <c r="Y1888" t="s">
        <v>10202</v>
      </c>
    </row>
    <row r="1889" spans="1:25" x14ac:dyDescent="0.25">
      <c r="A1889" t="s">
        <v>4772</v>
      </c>
      <c r="B1889" t="s">
        <v>6303</v>
      </c>
      <c r="C1889" t="s">
        <v>156</v>
      </c>
      <c r="D1889" t="s">
        <v>1235</v>
      </c>
      <c r="E1889" t="s">
        <v>4</v>
      </c>
      <c r="F1889" t="s">
        <v>124</v>
      </c>
      <c r="G1889" t="s">
        <v>11</v>
      </c>
      <c r="H1889" t="s">
        <v>2</v>
      </c>
      <c r="I1889">
        <v>60901</v>
      </c>
      <c r="J1889" t="s">
        <v>11433</v>
      </c>
      <c r="K1889" t="s">
        <v>125</v>
      </c>
      <c r="L1889" t="s">
        <v>499</v>
      </c>
      <c r="M1889" t="s">
        <v>499</v>
      </c>
      <c r="N1889" t="s">
        <v>156</v>
      </c>
      <c r="O1889" t="s">
        <v>13535</v>
      </c>
      <c r="P1889">
        <v>27798978</v>
      </c>
      <c r="Q1889" t="s">
        <v>15386</v>
      </c>
      <c r="R1889" t="s">
        <v>14848</v>
      </c>
      <c r="S1889">
        <v>83170819</v>
      </c>
      <c r="T1889" t="s">
        <v>14555</v>
      </c>
      <c r="U1889">
        <v>27798158</v>
      </c>
      <c r="V1889" t="s">
        <v>32</v>
      </c>
      <c r="W1889" t="s">
        <v>3006</v>
      </c>
      <c r="X1889" t="s">
        <v>17901</v>
      </c>
      <c r="Y1889" t="s">
        <v>156</v>
      </c>
    </row>
    <row r="1890" spans="1:25" x14ac:dyDescent="0.25">
      <c r="A1890" t="s">
        <v>4770</v>
      </c>
      <c r="B1890" t="s">
        <v>4633</v>
      </c>
      <c r="C1890" t="s">
        <v>4771</v>
      </c>
      <c r="D1890" t="s">
        <v>1235</v>
      </c>
      <c r="E1890" t="s">
        <v>4</v>
      </c>
      <c r="F1890" t="s">
        <v>32</v>
      </c>
      <c r="G1890" t="s">
        <v>16</v>
      </c>
      <c r="H1890" t="s">
        <v>6</v>
      </c>
      <c r="I1890">
        <v>11205</v>
      </c>
      <c r="J1890" t="s">
        <v>12699</v>
      </c>
      <c r="K1890" t="s">
        <v>33</v>
      </c>
      <c r="L1890" t="s">
        <v>12867</v>
      </c>
      <c r="M1890" t="s">
        <v>678</v>
      </c>
      <c r="N1890" t="s">
        <v>4771</v>
      </c>
      <c r="O1890" t="s">
        <v>13535</v>
      </c>
      <c r="P1890">
        <v>27783552</v>
      </c>
      <c r="Q1890" t="s">
        <v>15386</v>
      </c>
      <c r="R1890" t="s">
        <v>13968</v>
      </c>
      <c r="S1890">
        <v>86337178</v>
      </c>
      <c r="T1890" t="s">
        <v>14555</v>
      </c>
      <c r="U1890">
        <v>27798158</v>
      </c>
      <c r="V1890" t="s">
        <v>32</v>
      </c>
      <c r="W1890" t="s">
        <v>7072</v>
      </c>
      <c r="X1890" t="s">
        <v>17902</v>
      </c>
      <c r="Y1890" t="s">
        <v>4771</v>
      </c>
    </row>
    <row r="1891" spans="1:25" x14ac:dyDescent="0.25">
      <c r="A1891" t="s">
        <v>2645</v>
      </c>
      <c r="B1891" t="s">
        <v>2646</v>
      </c>
      <c r="C1891" t="s">
        <v>7672</v>
      </c>
      <c r="D1891" t="s">
        <v>197</v>
      </c>
      <c r="E1891" t="s">
        <v>2</v>
      </c>
      <c r="F1891" t="s">
        <v>35</v>
      </c>
      <c r="G1891" t="s">
        <v>820</v>
      </c>
      <c r="H1891" t="s">
        <v>4</v>
      </c>
      <c r="I1891">
        <v>21603</v>
      </c>
      <c r="J1891" t="s">
        <v>12796</v>
      </c>
      <c r="K1891" t="s">
        <v>79</v>
      </c>
      <c r="L1891" t="s">
        <v>2445</v>
      </c>
      <c r="M1891" t="s">
        <v>2668</v>
      </c>
      <c r="N1891" t="s">
        <v>2186</v>
      </c>
      <c r="O1891" t="s">
        <v>13535</v>
      </c>
      <c r="P1891">
        <v>88089396</v>
      </c>
      <c r="Q1891" t="s">
        <v>15386</v>
      </c>
      <c r="R1891" t="s">
        <v>12290</v>
      </c>
      <c r="S1891">
        <v>88089396</v>
      </c>
      <c r="T1891" t="s">
        <v>15436</v>
      </c>
      <c r="U1891">
        <v>24722182</v>
      </c>
      <c r="V1891" t="s">
        <v>32</v>
      </c>
      <c r="W1891" t="s">
        <v>898</v>
      </c>
      <c r="X1891" t="s">
        <v>17903</v>
      </c>
      <c r="Y1891" t="s">
        <v>7672</v>
      </c>
    </row>
    <row r="1892" spans="1:25" x14ac:dyDescent="0.25">
      <c r="A1892" t="s">
        <v>5708</v>
      </c>
      <c r="B1892" t="s">
        <v>3978</v>
      </c>
      <c r="C1892" t="s">
        <v>5709</v>
      </c>
      <c r="D1892" t="s">
        <v>197</v>
      </c>
      <c r="E1892" t="s">
        <v>2</v>
      </c>
      <c r="F1892" t="s">
        <v>35</v>
      </c>
      <c r="G1892" t="s">
        <v>12</v>
      </c>
      <c r="H1892" t="s">
        <v>6</v>
      </c>
      <c r="I1892">
        <v>21005</v>
      </c>
      <c r="J1892" t="s">
        <v>11523</v>
      </c>
      <c r="K1892" t="s">
        <v>79</v>
      </c>
      <c r="L1892" t="s">
        <v>197</v>
      </c>
      <c r="M1892" t="s">
        <v>2433</v>
      </c>
      <c r="N1892" t="s">
        <v>5709</v>
      </c>
      <c r="O1892" t="s">
        <v>13535</v>
      </c>
      <c r="P1892">
        <v>24722182</v>
      </c>
      <c r="Q1892" t="s">
        <v>15386</v>
      </c>
      <c r="R1892" t="s">
        <v>15728</v>
      </c>
      <c r="S1892">
        <v>89231400</v>
      </c>
      <c r="T1892" t="s">
        <v>15436</v>
      </c>
      <c r="U1892">
        <v>24722182</v>
      </c>
      <c r="V1892" t="s">
        <v>32</v>
      </c>
      <c r="W1892" t="s">
        <v>7073</v>
      </c>
      <c r="X1892" t="s">
        <v>17904</v>
      </c>
      <c r="Y1892" t="s">
        <v>5709</v>
      </c>
    </row>
    <row r="1893" spans="1:25" x14ac:dyDescent="0.25">
      <c r="A1893" t="s">
        <v>5961</v>
      </c>
      <c r="B1893" t="s">
        <v>6304</v>
      </c>
      <c r="C1893" t="s">
        <v>5962</v>
      </c>
      <c r="D1893" t="s">
        <v>197</v>
      </c>
      <c r="E1893" t="s">
        <v>7</v>
      </c>
      <c r="F1893" t="s">
        <v>35</v>
      </c>
      <c r="G1893" t="s">
        <v>12</v>
      </c>
      <c r="H1893" t="s">
        <v>3</v>
      </c>
      <c r="I1893">
        <v>21002</v>
      </c>
      <c r="J1893" t="s">
        <v>11468</v>
      </c>
      <c r="K1893" t="s">
        <v>79</v>
      </c>
      <c r="L1893" t="s">
        <v>197</v>
      </c>
      <c r="M1893" t="s">
        <v>10533</v>
      </c>
      <c r="N1893" t="s">
        <v>5962</v>
      </c>
      <c r="O1893" t="s">
        <v>13535</v>
      </c>
      <c r="P1893">
        <v>24690900</v>
      </c>
      <c r="Q1893">
        <v>24690900</v>
      </c>
      <c r="R1893" t="s">
        <v>5963</v>
      </c>
      <c r="S1893">
        <v>85572002</v>
      </c>
      <c r="T1893" t="s">
        <v>14022</v>
      </c>
      <c r="U1893">
        <v>24799162</v>
      </c>
      <c r="V1893" t="s">
        <v>32</v>
      </c>
      <c r="W1893" t="s">
        <v>7074</v>
      </c>
      <c r="X1893" t="s">
        <v>17905</v>
      </c>
      <c r="Y1893" t="s">
        <v>5962</v>
      </c>
    </row>
    <row r="1894" spans="1:25" x14ac:dyDescent="0.25">
      <c r="A1894" t="s">
        <v>9089</v>
      </c>
      <c r="B1894" t="s">
        <v>6810</v>
      </c>
      <c r="C1894" t="s">
        <v>2950</v>
      </c>
      <c r="D1894" t="s">
        <v>197</v>
      </c>
      <c r="E1894" t="s">
        <v>6</v>
      </c>
      <c r="F1894" t="s">
        <v>35</v>
      </c>
      <c r="G1894" t="s">
        <v>12</v>
      </c>
      <c r="H1894" t="s">
        <v>7</v>
      </c>
      <c r="I1894">
        <v>21006</v>
      </c>
      <c r="J1894" t="s">
        <v>11525</v>
      </c>
      <c r="K1894" t="s">
        <v>79</v>
      </c>
      <c r="L1894" t="s">
        <v>197</v>
      </c>
      <c r="M1894" t="s">
        <v>10536</v>
      </c>
      <c r="N1894" t="s">
        <v>2672</v>
      </c>
      <c r="O1894" t="s">
        <v>13535</v>
      </c>
      <c r="P1894">
        <v>86855249</v>
      </c>
      <c r="Q1894" t="s">
        <v>15386</v>
      </c>
      <c r="R1894" t="s">
        <v>12291</v>
      </c>
      <c r="S1894">
        <v>86855249</v>
      </c>
      <c r="T1894" t="s">
        <v>14476</v>
      </c>
      <c r="U1894">
        <v>24603899</v>
      </c>
      <c r="V1894" t="s">
        <v>32</v>
      </c>
      <c r="W1894" t="s">
        <v>2949</v>
      </c>
      <c r="X1894" t="s">
        <v>17906</v>
      </c>
      <c r="Y1894" t="s">
        <v>2950</v>
      </c>
    </row>
    <row r="1895" spans="1:25" x14ac:dyDescent="0.25">
      <c r="A1895" t="s">
        <v>2728</v>
      </c>
      <c r="B1895" t="s">
        <v>2730</v>
      </c>
      <c r="C1895" t="s">
        <v>2729</v>
      </c>
      <c r="D1895" t="s">
        <v>197</v>
      </c>
      <c r="E1895" t="s">
        <v>7</v>
      </c>
      <c r="F1895" t="s">
        <v>35</v>
      </c>
      <c r="G1895" t="s">
        <v>12</v>
      </c>
      <c r="H1895" t="s">
        <v>8</v>
      </c>
      <c r="I1895">
        <v>21007</v>
      </c>
      <c r="J1895" t="s">
        <v>14347</v>
      </c>
      <c r="K1895" t="s">
        <v>79</v>
      </c>
      <c r="L1895" t="s">
        <v>197</v>
      </c>
      <c r="M1895" t="s">
        <v>10579</v>
      </c>
      <c r="N1895" t="s">
        <v>2729</v>
      </c>
      <c r="O1895" t="s">
        <v>13535</v>
      </c>
      <c r="P1895">
        <v>24691711</v>
      </c>
      <c r="Q1895">
        <v>24691711</v>
      </c>
      <c r="R1895" t="s">
        <v>2723</v>
      </c>
      <c r="S1895">
        <v>24691711</v>
      </c>
      <c r="T1895" t="s">
        <v>14022</v>
      </c>
      <c r="U1895">
        <v>24799162</v>
      </c>
      <c r="V1895" t="s">
        <v>32</v>
      </c>
      <c r="W1895" t="s">
        <v>2095</v>
      </c>
      <c r="X1895" t="s">
        <v>17907</v>
      </c>
      <c r="Y1895" t="s">
        <v>2729</v>
      </c>
    </row>
    <row r="1896" spans="1:25" x14ac:dyDescent="0.25">
      <c r="A1896" t="s">
        <v>5712</v>
      </c>
      <c r="B1896" t="s">
        <v>4645</v>
      </c>
      <c r="C1896" t="s">
        <v>683</v>
      </c>
      <c r="D1896" t="s">
        <v>78</v>
      </c>
      <c r="E1896" t="s">
        <v>11</v>
      </c>
      <c r="F1896" t="s">
        <v>35</v>
      </c>
      <c r="G1896" t="s">
        <v>3</v>
      </c>
      <c r="H1896" t="s">
        <v>17</v>
      </c>
      <c r="I1896">
        <v>20213</v>
      </c>
      <c r="J1896" t="s">
        <v>15442</v>
      </c>
      <c r="K1896" t="s">
        <v>79</v>
      </c>
      <c r="L1896" t="s">
        <v>80</v>
      </c>
      <c r="M1896" t="s">
        <v>1301</v>
      </c>
      <c r="N1896" t="s">
        <v>683</v>
      </c>
      <c r="O1896" t="s">
        <v>13535</v>
      </c>
      <c r="P1896">
        <v>24810086</v>
      </c>
      <c r="Q1896">
        <v>24810086</v>
      </c>
      <c r="R1896" t="s">
        <v>9923</v>
      </c>
      <c r="S1896">
        <v>89118995</v>
      </c>
      <c r="T1896" t="s">
        <v>14477</v>
      </c>
      <c r="U1896">
        <v>24680376</v>
      </c>
      <c r="V1896" t="s">
        <v>32</v>
      </c>
      <c r="W1896" t="s">
        <v>7075</v>
      </c>
      <c r="X1896" t="s">
        <v>17908</v>
      </c>
      <c r="Y1896" t="s">
        <v>683</v>
      </c>
    </row>
    <row r="1897" spans="1:25" x14ac:dyDescent="0.25">
      <c r="A1897" t="s">
        <v>2731</v>
      </c>
      <c r="B1897" t="s">
        <v>2732</v>
      </c>
      <c r="C1897" t="s">
        <v>661</v>
      </c>
      <c r="D1897" t="s">
        <v>78</v>
      </c>
      <c r="E1897" t="s">
        <v>11</v>
      </c>
      <c r="F1897" t="s">
        <v>35</v>
      </c>
      <c r="G1897" t="s">
        <v>3</v>
      </c>
      <c r="H1897" t="s">
        <v>17</v>
      </c>
      <c r="I1897">
        <v>20213</v>
      </c>
      <c r="J1897" t="s">
        <v>15442</v>
      </c>
      <c r="K1897" t="s">
        <v>79</v>
      </c>
      <c r="L1897" t="s">
        <v>80</v>
      </c>
      <c r="M1897" t="s">
        <v>1301</v>
      </c>
      <c r="N1897" t="s">
        <v>661</v>
      </c>
      <c r="O1897" t="s">
        <v>13535</v>
      </c>
      <c r="P1897">
        <v>24680047</v>
      </c>
      <c r="Q1897" t="s">
        <v>15386</v>
      </c>
      <c r="R1897" t="s">
        <v>15729</v>
      </c>
      <c r="S1897">
        <v>70577067</v>
      </c>
      <c r="T1897" t="s">
        <v>14477</v>
      </c>
      <c r="U1897">
        <v>24680376</v>
      </c>
      <c r="V1897" t="s">
        <v>32</v>
      </c>
      <c r="W1897" t="s">
        <v>755</v>
      </c>
      <c r="X1897" t="s">
        <v>17909</v>
      </c>
      <c r="Y1897" t="s">
        <v>661</v>
      </c>
    </row>
    <row r="1898" spans="1:25" x14ac:dyDescent="0.25">
      <c r="A1898" t="s">
        <v>2761</v>
      </c>
      <c r="B1898" t="s">
        <v>2762</v>
      </c>
      <c r="C1898" t="s">
        <v>2678</v>
      </c>
      <c r="D1898" t="s">
        <v>197</v>
      </c>
      <c r="E1898" t="s">
        <v>8</v>
      </c>
      <c r="F1898" t="s">
        <v>35</v>
      </c>
      <c r="G1898" t="s">
        <v>12</v>
      </c>
      <c r="H1898" t="s">
        <v>17</v>
      </c>
      <c r="I1898">
        <v>21013</v>
      </c>
      <c r="J1898" t="s">
        <v>11531</v>
      </c>
      <c r="K1898" t="s">
        <v>79</v>
      </c>
      <c r="L1898" t="s">
        <v>197</v>
      </c>
      <c r="M1898" t="s">
        <v>238</v>
      </c>
      <c r="N1898" t="s">
        <v>2678</v>
      </c>
      <c r="O1898" t="s">
        <v>13535</v>
      </c>
      <c r="P1898">
        <v>70659027</v>
      </c>
      <c r="Q1898">
        <v>70659027</v>
      </c>
      <c r="R1898" t="s">
        <v>9913</v>
      </c>
      <c r="S1898">
        <v>70659027</v>
      </c>
      <c r="T1898" t="s">
        <v>14479</v>
      </c>
      <c r="U1898">
        <v>84487106</v>
      </c>
      <c r="V1898" t="s">
        <v>32</v>
      </c>
      <c r="W1898" t="s">
        <v>2285</v>
      </c>
      <c r="X1898" t="s">
        <v>17910</v>
      </c>
      <c r="Y1898" t="s">
        <v>2678</v>
      </c>
    </row>
    <row r="1899" spans="1:25" x14ac:dyDescent="0.25">
      <c r="A1899" t="s">
        <v>6030</v>
      </c>
      <c r="B1899" t="s">
        <v>6305</v>
      </c>
      <c r="C1899" t="s">
        <v>6031</v>
      </c>
      <c r="D1899" t="s">
        <v>197</v>
      </c>
      <c r="E1899" t="s">
        <v>10</v>
      </c>
      <c r="F1899" t="s">
        <v>35</v>
      </c>
      <c r="G1899" t="s">
        <v>12</v>
      </c>
      <c r="H1899" t="s">
        <v>17</v>
      </c>
      <c r="I1899">
        <v>21013</v>
      </c>
      <c r="J1899" t="s">
        <v>11531</v>
      </c>
      <c r="K1899" t="s">
        <v>79</v>
      </c>
      <c r="L1899" t="s">
        <v>197</v>
      </c>
      <c r="M1899" t="s">
        <v>238</v>
      </c>
      <c r="N1899" t="s">
        <v>10953</v>
      </c>
      <c r="O1899" t="s">
        <v>13535</v>
      </c>
      <c r="P1899">
        <v>24778482</v>
      </c>
      <c r="Q1899">
        <v>24778482</v>
      </c>
      <c r="R1899" t="s">
        <v>12481</v>
      </c>
      <c r="S1899">
        <v>24778482</v>
      </c>
      <c r="T1899" t="s">
        <v>14480</v>
      </c>
      <c r="U1899">
        <v>24777082</v>
      </c>
      <c r="V1899" t="s">
        <v>32</v>
      </c>
      <c r="W1899" t="s">
        <v>7076</v>
      </c>
      <c r="X1899" t="s">
        <v>17911</v>
      </c>
      <c r="Y1899" t="s">
        <v>6031</v>
      </c>
    </row>
    <row r="1900" spans="1:25" x14ac:dyDescent="0.25">
      <c r="A1900" t="s">
        <v>2815</v>
      </c>
      <c r="B1900" t="s">
        <v>2816</v>
      </c>
      <c r="C1900" t="s">
        <v>830</v>
      </c>
      <c r="D1900" t="s">
        <v>197</v>
      </c>
      <c r="E1900" t="s">
        <v>16</v>
      </c>
      <c r="F1900" t="s">
        <v>35</v>
      </c>
      <c r="G1900" t="s">
        <v>12</v>
      </c>
      <c r="H1900" t="s">
        <v>15</v>
      </c>
      <c r="I1900">
        <v>21011</v>
      </c>
      <c r="J1900" t="s">
        <v>11529</v>
      </c>
      <c r="K1900" t="s">
        <v>79</v>
      </c>
      <c r="L1900" t="s">
        <v>197</v>
      </c>
      <c r="M1900" t="s">
        <v>11796</v>
      </c>
      <c r="N1900" t="s">
        <v>10954</v>
      </c>
      <c r="O1900" t="s">
        <v>13535</v>
      </c>
      <c r="P1900">
        <v>24673179</v>
      </c>
      <c r="Q1900">
        <v>24673179</v>
      </c>
      <c r="R1900" t="s">
        <v>10955</v>
      </c>
      <c r="S1900">
        <v>44030211</v>
      </c>
      <c r="T1900" t="s">
        <v>14698</v>
      </c>
      <c r="U1900">
        <v>24673035</v>
      </c>
      <c r="V1900" t="s">
        <v>32</v>
      </c>
      <c r="W1900" t="s">
        <v>730</v>
      </c>
      <c r="X1900" t="s">
        <v>17912</v>
      </c>
      <c r="Y1900" t="s">
        <v>830</v>
      </c>
    </row>
    <row r="1901" spans="1:25" x14ac:dyDescent="0.25">
      <c r="A1901" t="s">
        <v>7895</v>
      </c>
      <c r="B1901" t="s">
        <v>7896</v>
      </c>
      <c r="C1901" t="s">
        <v>7897</v>
      </c>
      <c r="D1901" t="s">
        <v>9030</v>
      </c>
      <c r="E1901" t="s">
        <v>6</v>
      </c>
      <c r="F1901" t="s">
        <v>35</v>
      </c>
      <c r="G1901" t="s">
        <v>179</v>
      </c>
      <c r="H1901" t="s">
        <v>2</v>
      </c>
      <c r="I1901">
        <v>21501</v>
      </c>
      <c r="J1901" t="s">
        <v>11557</v>
      </c>
      <c r="K1901" t="s">
        <v>79</v>
      </c>
      <c r="L1901" t="s">
        <v>180</v>
      </c>
      <c r="M1901" t="s">
        <v>143</v>
      </c>
      <c r="N1901" t="s">
        <v>7897</v>
      </c>
      <c r="O1901" t="s">
        <v>13535</v>
      </c>
      <c r="P1901">
        <v>24641251</v>
      </c>
      <c r="Q1901" t="s">
        <v>15386</v>
      </c>
      <c r="R1901" t="s">
        <v>10956</v>
      </c>
      <c r="S1901">
        <v>24641251</v>
      </c>
      <c r="T1901" t="s">
        <v>14481</v>
      </c>
      <c r="U1901">
        <v>24640011</v>
      </c>
      <c r="V1901" t="s">
        <v>32</v>
      </c>
      <c r="W1901" t="s">
        <v>3014</v>
      </c>
      <c r="X1901" t="s">
        <v>17913</v>
      </c>
      <c r="Y1901" t="s">
        <v>7897</v>
      </c>
    </row>
    <row r="1902" spans="1:25" x14ac:dyDescent="0.25">
      <c r="A1902" t="s">
        <v>10203</v>
      </c>
      <c r="B1902" t="s">
        <v>7152</v>
      </c>
      <c r="C1902" t="s">
        <v>9287</v>
      </c>
      <c r="D1902" t="s">
        <v>9030</v>
      </c>
      <c r="E1902" t="s">
        <v>6</v>
      </c>
      <c r="F1902" t="s">
        <v>35</v>
      </c>
      <c r="G1902" t="s">
        <v>179</v>
      </c>
      <c r="H1902" t="s">
        <v>2</v>
      </c>
      <c r="I1902">
        <v>21501</v>
      </c>
      <c r="J1902" t="s">
        <v>11557</v>
      </c>
      <c r="K1902" t="s">
        <v>79</v>
      </c>
      <c r="L1902" t="s">
        <v>180</v>
      </c>
      <c r="M1902" t="s">
        <v>143</v>
      </c>
      <c r="N1902" t="s">
        <v>10957</v>
      </c>
      <c r="O1902" t="s">
        <v>13535</v>
      </c>
      <c r="P1902">
        <v>41051112</v>
      </c>
      <c r="Q1902">
        <v>83065796</v>
      </c>
      <c r="R1902" t="s">
        <v>15730</v>
      </c>
      <c r="S1902">
        <v>87553176</v>
      </c>
      <c r="T1902" t="s">
        <v>14481</v>
      </c>
      <c r="U1902">
        <v>24640011</v>
      </c>
      <c r="V1902" t="s">
        <v>32</v>
      </c>
      <c r="W1902" t="s">
        <v>420</v>
      </c>
      <c r="X1902" t="s">
        <v>17914</v>
      </c>
      <c r="Y1902" t="s">
        <v>9287</v>
      </c>
    </row>
    <row r="1903" spans="1:25" x14ac:dyDescent="0.25">
      <c r="A1903" t="s">
        <v>429</v>
      </c>
      <c r="B1903" t="s">
        <v>6306</v>
      </c>
      <c r="C1903" t="s">
        <v>430</v>
      </c>
      <c r="D1903" t="s">
        <v>47</v>
      </c>
      <c r="E1903" t="s">
        <v>5</v>
      </c>
      <c r="F1903" t="s">
        <v>64</v>
      </c>
      <c r="G1903" t="s">
        <v>2</v>
      </c>
      <c r="H1903" t="s">
        <v>8</v>
      </c>
      <c r="I1903">
        <v>30107</v>
      </c>
      <c r="J1903" t="s">
        <v>11565</v>
      </c>
      <c r="K1903" t="s">
        <v>214</v>
      </c>
      <c r="L1903" t="s">
        <v>214</v>
      </c>
      <c r="M1903" t="s">
        <v>403</v>
      </c>
      <c r="N1903" t="s">
        <v>431</v>
      </c>
      <c r="O1903" t="s">
        <v>13535</v>
      </c>
      <c r="P1903">
        <v>25480029</v>
      </c>
      <c r="Q1903" t="s">
        <v>15386</v>
      </c>
      <c r="R1903" t="s">
        <v>13126</v>
      </c>
      <c r="S1903">
        <v>83195644</v>
      </c>
      <c r="T1903" t="s">
        <v>15403</v>
      </c>
      <c r="U1903">
        <v>25480522</v>
      </c>
      <c r="V1903" t="s">
        <v>32</v>
      </c>
      <c r="W1903" t="s">
        <v>336</v>
      </c>
      <c r="X1903" t="s">
        <v>17915</v>
      </c>
      <c r="Y1903" t="s">
        <v>430</v>
      </c>
    </row>
    <row r="1904" spans="1:25" x14ac:dyDescent="0.25">
      <c r="A1904" t="s">
        <v>4555</v>
      </c>
      <c r="B1904" t="s">
        <v>4557</v>
      </c>
      <c r="C1904" t="s">
        <v>42</v>
      </c>
      <c r="D1904" t="s">
        <v>125</v>
      </c>
      <c r="E1904" t="s">
        <v>3</v>
      </c>
      <c r="F1904" t="s">
        <v>124</v>
      </c>
      <c r="G1904" t="s">
        <v>2</v>
      </c>
      <c r="H1904" t="s">
        <v>3</v>
      </c>
      <c r="I1904">
        <v>60102</v>
      </c>
      <c r="J1904" t="s">
        <v>11442</v>
      </c>
      <c r="K1904" t="s">
        <v>125</v>
      </c>
      <c r="L1904" t="s">
        <v>125</v>
      </c>
      <c r="M1904" t="s">
        <v>4556</v>
      </c>
      <c r="N1904" t="s">
        <v>42</v>
      </c>
      <c r="O1904" t="s">
        <v>13535</v>
      </c>
      <c r="P1904">
        <v>22002578</v>
      </c>
      <c r="Q1904">
        <v>22002578</v>
      </c>
      <c r="R1904" t="s">
        <v>13969</v>
      </c>
      <c r="S1904">
        <v>22002578</v>
      </c>
      <c r="T1904" t="s">
        <v>14788</v>
      </c>
      <c r="U1904">
        <v>26393028</v>
      </c>
      <c r="V1904" t="s">
        <v>32</v>
      </c>
      <c r="W1904" t="s">
        <v>4554</v>
      </c>
      <c r="X1904" t="s">
        <v>17916</v>
      </c>
      <c r="Y1904" t="s">
        <v>42</v>
      </c>
    </row>
    <row r="1905" spans="1:25" x14ac:dyDescent="0.25">
      <c r="A1905" t="s">
        <v>6581</v>
      </c>
      <c r="B1905" t="s">
        <v>6582</v>
      </c>
      <c r="C1905" t="s">
        <v>129</v>
      </c>
      <c r="D1905" t="s">
        <v>125</v>
      </c>
      <c r="E1905" t="s">
        <v>3</v>
      </c>
      <c r="F1905" t="s">
        <v>124</v>
      </c>
      <c r="G1905" t="s">
        <v>2</v>
      </c>
      <c r="H1905" t="s">
        <v>820</v>
      </c>
      <c r="I1905">
        <v>60116</v>
      </c>
      <c r="J1905" t="s">
        <v>11610</v>
      </c>
      <c r="K1905" t="s">
        <v>125</v>
      </c>
      <c r="L1905" t="s">
        <v>125</v>
      </c>
      <c r="M1905" t="s">
        <v>13127</v>
      </c>
      <c r="N1905" t="s">
        <v>129</v>
      </c>
      <c r="O1905" t="s">
        <v>13535</v>
      </c>
      <c r="P1905">
        <v>26478172</v>
      </c>
      <c r="Q1905">
        <v>26478172</v>
      </c>
      <c r="R1905" t="s">
        <v>11870</v>
      </c>
      <c r="S1905">
        <v>62711254</v>
      </c>
      <c r="T1905" t="s">
        <v>14788</v>
      </c>
      <c r="U1905">
        <v>83585615</v>
      </c>
      <c r="V1905" t="s">
        <v>32</v>
      </c>
      <c r="W1905" t="s">
        <v>4572</v>
      </c>
      <c r="X1905" t="s">
        <v>17917</v>
      </c>
      <c r="Y1905" t="s">
        <v>129</v>
      </c>
    </row>
    <row r="1906" spans="1:25" x14ac:dyDescent="0.25">
      <c r="A1906" t="s">
        <v>4577</v>
      </c>
      <c r="B1906" t="s">
        <v>4578</v>
      </c>
      <c r="C1906" t="s">
        <v>4556</v>
      </c>
      <c r="D1906" t="s">
        <v>125</v>
      </c>
      <c r="E1906" t="s">
        <v>3</v>
      </c>
      <c r="F1906" t="s">
        <v>124</v>
      </c>
      <c r="G1906" t="s">
        <v>2</v>
      </c>
      <c r="H1906" t="s">
        <v>3</v>
      </c>
      <c r="I1906">
        <v>60102</v>
      </c>
      <c r="J1906" t="s">
        <v>11442</v>
      </c>
      <c r="K1906" t="s">
        <v>125</v>
      </c>
      <c r="L1906" t="s">
        <v>125</v>
      </c>
      <c r="M1906" t="s">
        <v>4556</v>
      </c>
      <c r="N1906" t="s">
        <v>4556</v>
      </c>
      <c r="O1906" t="s">
        <v>13535</v>
      </c>
      <c r="P1906">
        <v>22002634</v>
      </c>
      <c r="Q1906">
        <v>84445532</v>
      </c>
      <c r="R1906" t="s">
        <v>13269</v>
      </c>
      <c r="S1906">
        <v>22002634</v>
      </c>
      <c r="T1906" t="s">
        <v>14788</v>
      </c>
      <c r="U1906">
        <v>26393028</v>
      </c>
      <c r="V1906" t="s">
        <v>32</v>
      </c>
      <c r="W1906" t="s">
        <v>4576</v>
      </c>
      <c r="X1906" t="s">
        <v>17918</v>
      </c>
      <c r="Y1906" t="s">
        <v>4556</v>
      </c>
    </row>
    <row r="1907" spans="1:25" x14ac:dyDescent="0.25">
      <c r="A1907" t="s">
        <v>9684</v>
      </c>
      <c r="B1907" t="s">
        <v>4656</v>
      </c>
      <c r="C1907" t="s">
        <v>9685</v>
      </c>
      <c r="D1907" t="s">
        <v>125</v>
      </c>
      <c r="E1907" t="s">
        <v>4</v>
      </c>
      <c r="F1907" t="s">
        <v>124</v>
      </c>
      <c r="G1907" t="s">
        <v>2</v>
      </c>
      <c r="H1907" t="s">
        <v>4</v>
      </c>
      <c r="I1907">
        <v>60103</v>
      </c>
      <c r="J1907" t="s">
        <v>11481</v>
      </c>
      <c r="K1907" t="s">
        <v>125</v>
      </c>
      <c r="L1907" t="s">
        <v>125</v>
      </c>
      <c r="M1907" t="s">
        <v>10797</v>
      </c>
      <c r="N1907" t="s">
        <v>10958</v>
      </c>
      <c r="O1907" t="s">
        <v>13535</v>
      </c>
      <c r="P1907">
        <v>26613324</v>
      </c>
      <c r="Q1907">
        <v>26613324</v>
      </c>
      <c r="R1907" t="s">
        <v>14851</v>
      </c>
      <c r="S1907">
        <v>26613324</v>
      </c>
      <c r="T1907" t="s">
        <v>14606</v>
      </c>
      <c r="U1907" t="s">
        <v>15519</v>
      </c>
      <c r="V1907" t="s">
        <v>32</v>
      </c>
      <c r="W1907" t="s">
        <v>9679</v>
      </c>
      <c r="X1907" t="s">
        <v>17919</v>
      </c>
      <c r="Y1907" t="s">
        <v>9685</v>
      </c>
    </row>
    <row r="1908" spans="1:25" x14ac:dyDescent="0.25">
      <c r="A1908" t="s">
        <v>4652</v>
      </c>
      <c r="B1908" t="s">
        <v>4654</v>
      </c>
      <c r="C1908" t="s">
        <v>7078</v>
      </c>
      <c r="D1908" t="s">
        <v>125</v>
      </c>
      <c r="E1908" t="s">
        <v>7</v>
      </c>
      <c r="F1908" t="s">
        <v>124</v>
      </c>
      <c r="G1908" t="s">
        <v>2</v>
      </c>
      <c r="H1908" t="s">
        <v>8</v>
      </c>
      <c r="I1908">
        <v>60107</v>
      </c>
      <c r="J1908" t="s">
        <v>11599</v>
      </c>
      <c r="K1908" t="s">
        <v>125</v>
      </c>
      <c r="L1908" t="s">
        <v>125</v>
      </c>
      <c r="M1908" t="s">
        <v>10959</v>
      </c>
      <c r="N1908" t="s">
        <v>10959</v>
      </c>
      <c r="O1908" t="s">
        <v>13535</v>
      </c>
      <c r="P1908">
        <v>26471075</v>
      </c>
      <c r="Q1908">
        <v>26471075</v>
      </c>
      <c r="R1908" t="s">
        <v>4653</v>
      </c>
      <c r="S1908">
        <v>26471075</v>
      </c>
      <c r="T1908" t="s">
        <v>14551</v>
      </c>
      <c r="U1908">
        <v>26455244</v>
      </c>
      <c r="V1908" t="s">
        <v>32</v>
      </c>
      <c r="W1908" t="s">
        <v>7077</v>
      </c>
      <c r="X1908" t="s">
        <v>17920</v>
      </c>
      <c r="Y1908" t="s">
        <v>7078</v>
      </c>
    </row>
    <row r="1909" spans="1:25" x14ac:dyDescent="0.25">
      <c r="A1909" t="s">
        <v>9689</v>
      </c>
      <c r="B1909" t="s">
        <v>7209</v>
      </c>
      <c r="C1909" t="s">
        <v>1089</v>
      </c>
      <c r="D1909" t="s">
        <v>125</v>
      </c>
      <c r="E1909" t="s">
        <v>7</v>
      </c>
      <c r="F1909" t="s">
        <v>124</v>
      </c>
      <c r="G1909" t="s">
        <v>2</v>
      </c>
      <c r="H1909" t="s">
        <v>8</v>
      </c>
      <c r="I1909">
        <v>60107</v>
      </c>
      <c r="J1909" t="s">
        <v>11599</v>
      </c>
      <c r="K1909" t="s">
        <v>125</v>
      </c>
      <c r="L1909" t="s">
        <v>125</v>
      </c>
      <c r="M1909" t="s">
        <v>10959</v>
      </c>
      <c r="N1909" t="s">
        <v>1089</v>
      </c>
      <c r="O1909" t="s">
        <v>13535</v>
      </c>
      <c r="P1909">
        <v>26471900</v>
      </c>
      <c r="Q1909" t="s">
        <v>15386</v>
      </c>
      <c r="R1909" t="s">
        <v>15731</v>
      </c>
      <c r="S1909">
        <v>84495149</v>
      </c>
      <c r="T1909" t="s">
        <v>14551</v>
      </c>
      <c r="U1909">
        <v>26455244</v>
      </c>
      <c r="V1909" t="s">
        <v>32</v>
      </c>
      <c r="W1909" t="s">
        <v>675</v>
      </c>
      <c r="X1909" t="s">
        <v>17921</v>
      </c>
      <c r="Y1909" t="s">
        <v>1089</v>
      </c>
    </row>
    <row r="1910" spans="1:25" x14ac:dyDescent="0.25">
      <c r="A1910" t="s">
        <v>10204</v>
      </c>
      <c r="B1910" t="s">
        <v>6762</v>
      </c>
      <c r="C1910" t="s">
        <v>1374</v>
      </c>
      <c r="D1910" t="s">
        <v>125</v>
      </c>
      <c r="E1910" t="s">
        <v>5</v>
      </c>
      <c r="F1910" t="s">
        <v>124</v>
      </c>
      <c r="G1910" t="s">
        <v>5</v>
      </c>
      <c r="H1910" t="s">
        <v>3</v>
      </c>
      <c r="I1910">
        <v>60402</v>
      </c>
      <c r="J1910" t="s">
        <v>15705</v>
      </c>
      <c r="K1910" t="s">
        <v>125</v>
      </c>
      <c r="L1910" t="s">
        <v>12948</v>
      </c>
      <c r="M1910" t="s">
        <v>215</v>
      </c>
      <c r="N1910" t="s">
        <v>1374</v>
      </c>
      <c r="O1910" t="s">
        <v>13535</v>
      </c>
      <c r="P1910">
        <v>26398441</v>
      </c>
      <c r="Q1910">
        <v>26398441</v>
      </c>
      <c r="R1910" t="s">
        <v>13970</v>
      </c>
      <c r="S1910">
        <v>26398441</v>
      </c>
      <c r="T1910" t="s">
        <v>15487</v>
      </c>
      <c r="U1910">
        <v>88207202</v>
      </c>
      <c r="V1910" t="s">
        <v>32</v>
      </c>
      <c r="W1910" t="s">
        <v>8438</v>
      </c>
      <c r="X1910" t="s">
        <v>17922</v>
      </c>
      <c r="Y1910" t="s">
        <v>1374</v>
      </c>
    </row>
    <row r="1911" spans="1:25" x14ac:dyDescent="0.25">
      <c r="A1911" t="s">
        <v>9690</v>
      </c>
      <c r="B1911" t="s">
        <v>9691</v>
      </c>
      <c r="C1911" t="s">
        <v>9692</v>
      </c>
      <c r="D1911" t="s">
        <v>125</v>
      </c>
      <c r="E1911" t="s">
        <v>5</v>
      </c>
      <c r="F1911" t="s">
        <v>124</v>
      </c>
      <c r="G1911" t="s">
        <v>5</v>
      </c>
      <c r="H1911" t="s">
        <v>2</v>
      </c>
      <c r="I1911">
        <v>60401</v>
      </c>
      <c r="J1911" t="s">
        <v>11414</v>
      </c>
      <c r="K1911" t="s">
        <v>125</v>
      </c>
      <c r="L1911" t="s">
        <v>12948</v>
      </c>
      <c r="M1911" t="s">
        <v>4047</v>
      </c>
      <c r="N1911" t="s">
        <v>9692</v>
      </c>
      <c r="O1911" t="s">
        <v>13535</v>
      </c>
      <c r="P1911">
        <v>26398719</v>
      </c>
      <c r="Q1911" t="s">
        <v>15386</v>
      </c>
      <c r="R1911" t="s">
        <v>15732</v>
      </c>
      <c r="S1911">
        <v>63335304</v>
      </c>
      <c r="T1911" t="s">
        <v>15487</v>
      </c>
      <c r="U1911">
        <v>88207202</v>
      </c>
      <c r="V1911" t="s">
        <v>32</v>
      </c>
      <c r="W1911" t="s">
        <v>1465</v>
      </c>
      <c r="X1911" t="s">
        <v>17923</v>
      </c>
      <c r="Y1911" t="s">
        <v>9692</v>
      </c>
    </row>
    <row r="1912" spans="1:25" x14ac:dyDescent="0.25">
      <c r="A1912" t="s">
        <v>673</v>
      </c>
      <c r="B1912" t="s">
        <v>675</v>
      </c>
      <c r="C1912" t="s">
        <v>674</v>
      </c>
      <c r="D1912" t="s">
        <v>47</v>
      </c>
      <c r="E1912" t="s">
        <v>7</v>
      </c>
      <c r="F1912" t="s">
        <v>32</v>
      </c>
      <c r="G1912" t="s">
        <v>16</v>
      </c>
      <c r="H1912" t="s">
        <v>5</v>
      </c>
      <c r="I1912">
        <v>11204</v>
      </c>
      <c r="J1912" t="s">
        <v>12698</v>
      </c>
      <c r="K1912" t="s">
        <v>33</v>
      </c>
      <c r="L1912" t="s">
        <v>12867</v>
      </c>
      <c r="M1912" t="s">
        <v>674</v>
      </c>
      <c r="N1912" t="s">
        <v>674</v>
      </c>
      <c r="O1912" t="s">
        <v>13535</v>
      </c>
      <c r="P1912">
        <v>24101986</v>
      </c>
      <c r="Q1912">
        <v>24100790</v>
      </c>
      <c r="R1912" t="s">
        <v>15733</v>
      </c>
      <c r="S1912">
        <v>86320522</v>
      </c>
      <c r="T1912" t="s">
        <v>7708</v>
      </c>
      <c r="U1912">
        <v>24104951</v>
      </c>
      <c r="V1912" t="s">
        <v>32</v>
      </c>
      <c r="W1912" t="s">
        <v>7079</v>
      </c>
      <c r="X1912" t="s">
        <v>17924</v>
      </c>
      <c r="Y1912" t="s">
        <v>674</v>
      </c>
    </row>
    <row r="1913" spans="1:25" x14ac:dyDescent="0.25">
      <c r="A1913" t="s">
        <v>3701</v>
      </c>
      <c r="B1913" t="s">
        <v>3702</v>
      </c>
      <c r="C1913" t="s">
        <v>1418</v>
      </c>
      <c r="D1913" t="s">
        <v>184</v>
      </c>
      <c r="E1913" t="s">
        <v>7</v>
      </c>
      <c r="F1913" t="s">
        <v>183</v>
      </c>
      <c r="G1913" t="s">
        <v>7</v>
      </c>
      <c r="H1913" t="s">
        <v>4</v>
      </c>
      <c r="I1913">
        <v>40603</v>
      </c>
      <c r="J1913" t="s">
        <v>12772</v>
      </c>
      <c r="K1913" t="s">
        <v>184</v>
      </c>
      <c r="L1913" t="s">
        <v>239</v>
      </c>
      <c r="M1913" t="s">
        <v>216</v>
      </c>
      <c r="N1913" t="s">
        <v>1418</v>
      </c>
      <c r="O1913" t="s">
        <v>13535</v>
      </c>
      <c r="P1913">
        <v>22687747</v>
      </c>
      <c r="Q1913">
        <v>22687747</v>
      </c>
      <c r="R1913" t="s">
        <v>11848</v>
      </c>
      <c r="S1913">
        <v>22618569</v>
      </c>
      <c r="T1913" t="s">
        <v>14514</v>
      </c>
      <c r="U1913">
        <v>22618569</v>
      </c>
      <c r="V1913" t="s">
        <v>32</v>
      </c>
      <c r="W1913" t="s">
        <v>7080</v>
      </c>
      <c r="X1913" t="s">
        <v>17925</v>
      </c>
      <c r="Y1913" t="s">
        <v>1418</v>
      </c>
    </row>
    <row r="1914" spans="1:25" x14ac:dyDescent="0.25">
      <c r="A1914" t="s">
        <v>5986</v>
      </c>
      <c r="B1914" t="s">
        <v>4663</v>
      </c>
      <c r="C1914" t="s">
        <v>4367</v>
      </c>
      <c r="D1914" t="s">
        <v>3000</v>
      </c>
      <c r="E1914" t="s">
        <v>6</v>
      </c>
      <c r="F1914" t="s">
        <v>83</v>
      </c>
      <c r="G1914" t="s">
        <v>3</v>
      </c>
      <c r="H1914" t="s">
        <v>5</v>
      </c>
      <c r="I1914">
        <v>70204</v>
      </c>
      <c r="J1914" t="s">
        <v>12785</v>
      </c>
      <c r="K1914" t="s">
        <v>82</v>
      </c>
      <c r="L1914" t="s">
        <v>3001</v>
      </c>
      <c r="M1914" t="s">
        <v>3241</v>
      </c>
      <c r="N1914" t="s">
        <v>4367</v>
      </c>
      <c r="O1914" t="s">
        <v>13535</v>
      </c>
      <c r="P1914" t="s">
        <v>15386</v>
      </c>
      <c r="Q1914" t="s">
        <v>15386</v>
      </c>
      <c r="R1914" t="s">
        <v>10960</v>
      </c>
      <c r="S1914">
        <v>84862547</v>
      </c>
      <c r="T1914" t="s">
        <v>15504</v>
      </c>
      <c r="U1914">
        <v>84699645</v>
      </c>
      <c r="V1914" t="s">
        <v>32</v>
      </c>
      <c r="W1914" t="s">
        <v>7081</v>
      </c>
      <c r="X1914" t="s">
        <v>17926</v>
      </c>
      <c r="Y1914" t="s">
        <v>4367</v>
      </c>
    </row>
    <row r="1915" spans="1:25" x14ac:dyDescent="0.25">
      <c r="A1915" t="s">
        <v>1628</v>
      </c>
      <c r="B1915" t="s">
        <v>1630</v>
      </c>
      <c r="C1915" t="s">
        <v>1629</v>
      </c>
      <c r="D1915" t="s">
        <v>9019</v>
      </c>
      <c r="E1915" t="s">
        <v>3</v>
      </c>
      <c r="F1915" t="s">
        <v>124</v>
      </c>
      <c r="G1915" t="s">
        <v>4</v>
      </c>
      <c r="H1915" t="s">
        <v>3</v>
      </c>
      <c r="I1915">
        <v>60302</v>
      </c>
      <c r="J1915" t="s">
        <v>12710</v>
      </c>
      <c r="K1915" t="s">
        <v>125</v>
      </c>
      <c r="L1915" t="s">
        <v>1490</v>
      </c>
      <c r="M1915" t="s">
        <v>12880</v>
      </c>
      <c r="N1915" t="s">
        <v>1629</v>
      </c>
      <c r="O1915" t="s">
        <v>13535</v>
      </c>
      <c r="P1915">
        <v>22001018</v>
      </c>
      <c r="Q1915" t="s">
        <v>15386</v>
      </c>
      <c r="R1915" t="s">
        <v>13172</v>
      </c>
      <c r="S1915">
        <v>22001018</v>
      </c>
      <c r="T1915" t="s">
        <v>14441</v>
      </c>
      <c r="U1915">
        <v>27300654</v>
      </c>
      <c r="V1915" t="s">
        <v>32</v>
      </c>
      <c r="W1915" t="s">
        <v>1627</v>
      </c>
      <c r="X1915" t="s">
        <v>17927</v>
      </c>
      <c r="Y1915" t="s">
        <v>1629</v>
      </c>
    </row>
    <row r="1916" spans="1:25" x14ac:dyDescent="0.25">
      <c r="A1916" t="s">
        <v>1699</v>
      </c>
      <c r="B1916" t="s">
        <v>1702</v>
      </c>
      <c r="C1916" t="s">
        <v>1700</v>
      </c>
      <c r="D1916" t="s">
        <v>9019</v>
      </c>
      <c r="E1916" t="s">
        <v>5</v>
      </c>
      <c r="F1916" t="s">
        <v>124</v>
      </c>
      <c r="G1916" t="s">
        <v>4</v>
      </c>
      <c r="H1916" t="s">
        <v>10</v>
      </c>
      <c r="I1916">
        <v>60308</v>
      </c>
      <c r="J1916" t="s">
        <v>11603</v>
      </c>
      <c r="K1916" t="s">
        <v>125</v>
      </c>
      <c r="L1916" t="s">
        <v>1490</v>
      </c>
      <c r="M1916" t="s">
        <v>1701</v>
      </c>
      <c r="N1916" t="s">
        <v>1700</v>
      </c>
      <c r="O1916" t="s">
        <v>13535</v>
      </c>
      <c r="P1916">
        <v>22001115</v>
      </c>
      <c r="Q1916">
        <v>88687486</v>
      </c>
      <c r="R1916" t="s">
        <v>14852</v>
      </c>
      <c r="S1916">
        <v>22001115</v>
      </c>
      <c r="T1916" t="s">
        <v>14744</v>
      </c>
      <c r="U1916">
        <v>27300748</v>
      </c>
      <c r="V1916" t="s">
        <v>32</v>
      </c>
      <c r="W1916" t="s">
        <v>1194</v>
      </c>
      <c r="X1916" t="s">
        <v>17928</v>
      </c>
      <c r="Y1916" t="s">
        <v>1700</v>
      </c>
    </row>
    <row r="1917" spans="1:25" x14ac:dyDescent="0.25">
      <c r="A1917" t="s">
        <v>3681</v>
      </c>
      <c r="B1917" t="s">
        <v>3682</v>
      </c>
      <c r="C1917" t="s">
        <v>81</v>
      </c>
      <c r="D1917" t="s">
        <v>3000</v>
      </c>
      <c r="E1917" t="s">
        <v>4</v>
      </c>
      <c r="F1917" t="s">
        <v>83</v>
      </c>
      <c r="G1917" t="s">
        <v>3</v>
      </c>
      <c r="H1917" t="s">
        <v>5</v>
      </c>
      <c r="I1917">
        <v>70204</v>
      </c>
      <c r="J1917" t="s">
        <v>12785</v>
      </c>
      <c r="K1917" t="s">
        <v>82</v>
      </c>
      <c r="L1917" t="s">
        <v>3001</v>
      </c>
      <c r="M1917" t="s">
        <v>3241</v>
      </c>
      <c r="N1917" t="s">
        <v>81</v>
      </c>
      <c r="O1917" t="s">
        <v>13535</v>
      </c>
      <c r="P1917">
        <v>83586807</v>
      </c>
      <c r="Q1917" t="s">
        <v>15386</v>
      </c>
      <c r="R1917" t="s">
        <v>14853</v>
      </c>
      <c r="S1917">
        <v>83586807</v>
      </c>
      <c r="T1917" t="s">
        <v>14589</v>
      </c>
      <c r="U1917">
        <v>21007274</v>
      </c>
      <c r="V1917" t="s">
        <v>32</v>
      </c>
      <c r="W1917" t="s">
        <v>486</v>
      </c>
      <c r="X1917" t="s">
        <v>17929</v>
      </c>
      <c r="Y1917" t="s">
        <v>81</v>
      </c>
    </row>
    <row r="1918" spans="1:25" x14ac:dyDescent="0.25">
      <c r="A1918" t="s">
        <v>4593</v>
      </c>
      <c r="B1918" t="s">
        <v>4595</v>
      </c>
      <c r="C1918" t="s">
        <v>4594</v>
      </c>
      <c r="D1918" t="s">
        <v>125</v>
      </c>
      <c r="E1918" t="s">
        <v>4</v>
      </c>
      <c r="F1918" t="s">
        <v>124</v>
      </c>
      <c r="G1918" t="s">
        <v>2</v>
      </c>
      <c r="H1918" t="s">
        <v>4</v>
      </c>
      <c r="I1918">
        <v>60103</v>
      </c>
      <c r="J1918" t="s">
        <v>11481</v>
      </c>
      <c r="K1918" t="s">
        <v>125</v>
      </c>
      <c r="L1918" t="s">
        <v>125</v>
      </c>
      <c r="M1918" t="s">
        <v>10797</v>
      </c>
      <c r="N1918" t="s">
        <v>4594</v>
      </c>
      <c r="O1918" t="s">
        <v>13535</v>
      </c>
      <c r="P1918">
        <v>22006135</v>
      </c>
      <c r="Q1918">
        <v>88256106</v>
      </c>
      <c r="R1918" t="s">
        <v>9208</v>
      </c>
      <c r="S1918">
        <v>88256106</v>
      </c>
      <c r="T1918" t="s">
        <v>14606</v>
      </c>
      <c r="U1918" t="s">
        <v>15558</v>
      </c>
      <c r="V1918" t="s">
        <v>32</v>
      </c>
      <c r="W1918" t="s">
        <v>1417</v>
      </c>
      <c r="X1918" t="s">
        <v>17930</v>
      </c>
      <c r="Y1918" t="s">
        <v>4594</v>
      </c>
    </row>
    <row r="1919" spans="1:25" x14ac:dyDescent="0.25">
      <c r="A1919" t="s">
        <v>1621</v>
      </c>
      <c r="B1919" t="s">
        <v>1623</v>
      </c>
      <c r="C1919" t="s">
        <v>1443</v>
      </c>
      <c r="D1919" t="s">
        <v>9019</v>
      </c>
      <c r="E1919" t="s">
        <v>3</v>
      </c>
      <c r="F1919" t="s">
        <v>124</v>
      </c>
      <c r="G1919" t="s">
        <v>4</v>
      </c>
      <c r="H1919" t="s">
        <v>11</v>
      </c>
      <c r="I1919">
        <v>60309</v>
      </c>
      <c r="J1919" t="s">
        <v>11604</v>
      </c>
      <c r="K1919" t="s">
        <v>125</v>
      </c>
      <c r="L1919" t="s">
        <v>1490</v>
      </c>
      <c r="M1919" t="s">
        <v>13034</v>
      </c>
      <c r="N1919" t="s">
        <v>1443</v>
      </c>
      <c r="O1919" t="s">
        <v>13535</v>
      </c>
      <c r="P1919">
        <v>27300159</v>
      </c>
      <c r="Q1919">
        <v>88730760</v>
      </c>
      <c r="R1919" t="s">
        <v>14854</v>
      </c>
      <c r="S1919">
        <v>85965976</v>
      </c>
      <c r="T1919" t="s">
        <v>14441</v>
      </c>
      <c r="U1919">
        <v>27300654</v>
      </c>
      <c r="V1919" t="s">
        <v>32</v>
      </c>
      <c r="W1919" t="s">
        <v>1620</v>
      </c>
      <c r="X1919" t="s">
        <v>17931</v>
      </c>
      <c r="Y1919" t="s">
        <v>1443</v>
      </c>
    </row>
    <row r="1920" spans="1:25" x14ac:dyDescent="0.25">
      <c r="A1920" t="s">
        <v>1707</v>
      </c>
      <c r="B1920" t="s">
        <v>6307</v>
      </c>
      <c r="C1920" t="s">
        <v>1708</v>
      </c>
      <c r="D1920" t="s">
        <v>9019</v>
      </c>
      <c r="E1920" t="s">
        <v>5</v>
      </c>
      <c r="F1920" t="s">
        <v>124</v>
      </c>
      <c r="G1920" t="s">
        <v>4</v>
      </c>
      <c r="H1920" t="s">
        <v>4</v>
      </c>
      <c r="I1920">
        <v>60303</v>
      </c>
      <c r="J1920" t="s">
        <v>11491</v>
      </c>
      <c r="K1920" t="s">
        <v>125</v>
      </c>
      <c r="L1920" t="s">
        <v>1490</v>
      </c>
      <c r="M1920" t="s">
        <v>1569</v>
      </c>
      <c r="N1920" t="s">
        <v>1708</v>
      </c>
      <c r="O1920" t="s">
        <v>13535</v>
      </c>
      <c r="P1920">
        <v>22001383</v>
      </c>
      <c r="Q1920">
        <v>89601025</v>
      </c>
      <c r="R1920" t="s">
        <v>8650</v>
      </c>
      <c r="S1920">
        <v>89601025</v>
      </c>
      <c r="T1920" t="s">
        <v>14744</v>
      </c>
      <c r="U1920">
        <v>27300719</v>
      </c>
      <c r="V1920" t="s">
        <v>32</v>
      </c>
      <c r="W1920" t="s">
        <v>1171</v>
      </c>
      <c r="X1920" t="s">
        <v>17932</v>
      </c>
      <c r="Y1920" t="s">
        <v>1708</v>
      </c>
    </row>
    <row r="1921" spans="1:25" x14ac:dyDescent="0.25">
      <c r="A1921" t="s">
        <v>4697</v>
      </c>
      <c r="B1921" t="s">
        <v>4671</v>
      </c>
      <c r="C1921" t="s">
        <v>4698</v>
      </c>
      <c r="D1921" t="s">
        <v>125</v>
      </c>
      <c r="E1921" t="s">
        <v>10</v>
      </c>
      <c r="F1921" t="s">
        <v>124</v>
      </c>
      <c r="G1921" t="s">
        <v>3</v>
      </c>
      <c r="H1921" t="s">
        <v>7</v>
      </c>
      <c r="I1921">
        <v>60206</v>
      </c>
      <c r="J1921" t="s">
        <v>11596</v>
      </c>
      <c r="K1921" t="s">
        <v>125</v>
      </c>
      <c r="L1921" t="s">
        <v>10596</v>
      </c>
      <c r="M1921" t="s">
        <v>7610</v>
      </c>
      <c r="N1921" t="s">
        <v>4698</v>
      </c>
      <c r="O1921" t="s">
        <v>13535</v>
      </c>
      <c r="P1921">
        <v>26343068</v>
      </c>
      <c r="Q1921">
        <v>26343068</v>
      </c>
      <c r="R1921" t="s">
        <v>13972</v>
      </c>
      <c r="S1921">
        <v>83441754</v>
      </c>
      <c r="T1921" t="s">
        <v>15486</v>
      </c>
      <c r="U1921">
        <v>88205893</v>
      </c>
      <c r="V1921" t="s">
        <v>32</v>
      </c>
      <c r="W1921" t="s">
        <v>7082</v>
      </c>
      <c r="X1921" t="s">
        <v>17933</v>
      </c>
      <c r="Y1921" t="s">
        <v>4698</v>
      </c>
    </row>
    <row r="1922" spans="1:25" x14ac:dyDescent="0.25">
      <c r="A1922" t="s">
        <v>5368</v>
      </c>
      <c r="B1922" t="s">
        <v>4291</v>
      </c>
      <c r="C1922" t="s">
        <v>5369</v>
      </c>
      <c r="D1922" t="s">
        <v>9037</v>
      </c>
      <c r="E1922" t="s">
        <v>3</v>
      </c>
      <c r="F1922" t="s">
        <v>83</v>
      </c>
      <c r="G1922" t="s">
        <v>5</v>
      </c>
      <c r="H1922" t="s">
        <v>5</v>
      </c>
      <c r="I1922">
        <v>70404</v>
      </c>
      <c r="J1922" t="s">
        <v>11553</v>
      </c>
      <c r="K1922" t="s">
        <v>82</v>
      </c>
      <c r="L1922" t="s">
        <v>12961</v>
      </c>
      <c r="M1922" t="s">
        <v>12962</v>
      </c>
      <c r="N1922" t="s">
        <v>5369</v>
      </c>
      <c r="O1922" t="s">
        <v>13535</v>
      </c>
      <c r="P1922">
        <v>88882885</v>
      </c>
      <c r="Q1922" t="s">
        <v>15386</v>
      </c>
      <c r="R1922" t="s">
        <v>13973</v>
      </c>
      <c r="S1922">
        <v>88882885</v>
      </c>
      <c r="T1922" t="s">
        <v>14579</v>
      </c>
      <c r="U1922">
        <v>83768761</v>
      </c>
      <c r="V1922" t="s">
        <v>32</v>
      </c>
      <c r="W1922" t="s">
        <v>5367</v>
      </c>
      <c r="X1922" t="s">
        <v>17934</v>
      </c>
      <c r="Y1922" t="s">
        <v>5369</v>
      </c>
    </row>
    <row r="1923" spans="1:25" x14ac:dyDescent="0.25">
      <c r="A1923" t="s">
        <v>1744</v>
      </c>
      <c r="B1923" t="s">
        <v>1745</v>
      </c>
      <c r="C1923" t="s">
        <v>9756</v>
      </c>
      <c r="D1923" t="s">
        <v>9019</v>
      </c>
      <c r="E1923" t="s">
        <v>5</v>
      </c>
      <c r="F1923" t="s">
        <v>124</v>
      </c>
      <c r="G1923" t="s">
        <v>4</v>
      </c>
      <c r="H1923" t="s">
        <v>10</v>
      </c>
      <c r="I1923">
        <v>60308</v>
      </c>
      <c r="J1923" t="s">
        <v>11603</v>
      </c>
      <c r="K1923" t="s">
        <v>125</v>
      </c>
      <c r="L1923" t="s">
        <v>1490</v>
      </c>
      <c r="M1923" t="s">
        <v>1701</v>
      </c>
      <c r="N1923" t="s">
        <v>9756</v>
      </c>
      <c r="O1923" t="s">
        <v>13535</v>
      </c>
      <c r="P1923">
        <v>84473989</v>
      </c>
      <c r="Q1923">
        <v>27300719</v>
      </c>
      <c r="R1923" t="s">
        <v>15734</v>
      </c>
      <c r="S1923">
        <v>84473989</v>
      </c>
      <c r="T1923" t="s">
        <v>14744</v>
      </c>
      <c r="U1923">
        <v>27300719</v>
      </c>
      <c r="V1923" t="s">
        <v>32</v>
      </c>
      <c r="W1923" t="s">
        <v>6484</v>
      </c>
      <c r="X1923" t="s">
        <v>17935</v>
      </c>
      <c r="Y1923" t="s">
        <v>9756</v>
      </c>
    </row>
    <row r="1924" spans="1:25" x14ac:dyDescent="0.25">
      <c r="A1924" t="s">
        <v>1340</v>
      </c>
      <c r="B1924" t="s">
        <v>1342</v>
      </c>
      <c r="C1924" t="s">
        <v>1341</v>
      </c>
      <c r="D1924" t="s">
        <v>1044</v>
      </c>
      <c r="E1924" t="s">
        <v>11</v>
      </c>
      <c r="F1924" t="s">
        <v>32</v>
      </c>
      <c r="G1924" t="s">
        <v>1045</v>
      </c>
      <c r="H1924" t="s">
        <v>6</v>
      </c>
      <c r="I1924">
        <v>11905</v>
      </c>
      <c r="J1924" t="s">
        <v>12734</v>
      </c>
      <c r="K1924" t="s">
        <v>33</v>
      </c>
      <c r="L1924" t="s">
        <v>1044</v>
      </c>
      <c r="M1924" t="s">
        <v>590</v>
      </c>
      <c r="N1924" t="s">
        <v>1341</v>
      </c>
      <c r="O1924" t="s">
        <v>13535</v>
      </c>
      <c r="P1924">
        <v>71219436</v>
      </c>
      <c r="Q1924" t="s">
        <v>15386</v>
      </c>
      <c r="R1924" t="s">
        <v>9879</v>
      </c>
      <c r="S1924">
        <v>88734408</v>
      </c>
      <c r="T1924" t="s">
        <v>14709</v>
      </c>
      <c r="U1924">
        <v>27725147</v>
      </c>
      <c r="V1924" t="s">
        <v>32</v>
      </c>
      <c r="W1924" t="s">
        <v>1339</v>
      </c>
      <c r="X1924" t="s">
        <v>17936</v>
      </c>
      <c r="Y1924" t="s">
        <v>1341</v>
      </c>
    </row>
    <row r="1925" spans="1:25" x14ac:dyDescent="0.25">
      <c r="A1925" t="s">
        <v>5667</v>
      </c>
      <c r="B1925" t="s">
        <v>4674</v>
      </c>
      <c r="C1925" t="s">
        <v>5668</v>
      </c>
      <c r="D1925" t="s">
        <v>1044</v>
      </c>
      <c r="E1925" t="s">
        <v>11</v>
      </c>
      <c r="F1925" t="s">
        <v>32</v>
      </c>
      <c r="G1925" t="s">
        <v>1045</v>
      </c>
      <c r="H1925" t="s">
        <v>6</v>
      </c>
      <c r="I1925">
        <v>11905</v>
      </c>
      <c r="J1925" t="s">
        <v>12734</v>
      </c>
      <c r="K1925" t="s">
        <v>33</v>
      </c>
      <c r="L1925" t="s">
        <v>1044</v>
      </c>
      <c r="M1925" t="s">
        <v>590</v>
      </c>
      <c r="N1925" t="s">
        <v>5668</v>
      </c>
      <c r="O1925" t="s">
        <v>13535</v>
      </c>
      <c r="P1925">
        <v>71219684</v>
      </c>
      <c r="Q1925">
        <v>84544495</v>
      </c>
      <c r="R1925" t="s">
        <v>11760</v>
      </c>
      <c r="S1925">
        <v>83345148</v>
      </c>
      <c r="T1925" t="s">
        <v>14709</v>
      </c>
      <c r="U1925">
        <v>27725147</v>
      </c>
      <c r="V1925" t="s">
        <v>32</v>
      </c>
      <c r="W1925" t="s">
        <v>4183</v>
      </c>
      <c r="X1925" t="s">
        <v>17937</v>
      </c>
      <c r="Y1925" t="s">
        <v>5668</v>
      </c>
    </row>
    <row r="1926" spans="1:25" x14ac:dyDescent="0.25">
      <c r="A1926" t="s">
        <v>4240</v>
      </c>
      <c r="B1926" t="s">
        <v>4241</v>
      </c>
      <c r="C1926" t="s">
        <v>4223</v>
      </c>
      <c r="D1926" t="s">
        <v>207</v>
      </c>
      <c r="E1926" t="s">
        <v>8</v>
      </c>
      <c r="F1926" t="s">
        <v>208</v>
      </c>
      <c r="G1926" t="s">
        <v>4</v>
      </c>
      <c r="H1926" t="s">
        <v>8</v>
      </c>
      <c r="I1926">
        <v>50307</v>
      </c>
      <c r="J1926" t="s">
        <v>12825</v>
      </c>
      <c r="K1926" t="s">
        <v>209</v>
      </c>
      <c r="L1926" t="s">
        <v>207</v>
      </c>
      <c r="M1926" t="s">
        <v>4223</v>
      </c>
      <c r="N1926" t="s">
        <v>4223</v>
      </c>
      <c r="O1926" t="s">
        <v>13535</v>
      </c>
      <c r="P1926">
        <v>84775115</v>
      </c>
      <c r="Q1926" t="s">
        <v>15386</v>
      </c>
      <c r="R1926" t="s">
        <v>12377</v>
      </c>
      <c r="S1926">
        <v>83232914</v>
      </c>
      <c r="T1926" t="s">
        <v>14532</v>
      </c>
      <c r="U1926">
        <v>85975452</v>
      </c>
      <c r="V1926" t="s">
        <v>32</v>
      </c>
      <c r="W1926" t="s">
        <v>4239</v>
      </c>
      <c r="X1926" t="s">
        <v>17938</v>
      </c>
      <c r="Y1926" t="s">
        <v>4223</v>
      </c>
    </row>
    <row r="1927" spans="1:25" x14ac:dyDescent="0.25">
      <c r="A1927" t="s">
        <v>4222</v>
      </c>
      <c r="B1927" t="s">
        <v>3026</v>
      </c>
      <c r="C1927" t="s">
        <v>629</v>
      </c>
      <c r="D1927" t="s">
        <v>207</v>
      </c>
      <c r="E1927" t="s">
        <v>8</v>
      </c>
      <c r="F1927" t="s">
        <v>208</v>
      </c>
      <c r="G1927" t="s">
        <v>4</v>
      </c>
      <c r="H1927" t="s">
        <v>8</v>
      </c>
      <c r="I1927">
        <v>50307</v>
      </c>
      <c r="J1927" t="s">
        <v>12825</v>
      </c>
      <c r="K1927" t="s">
        <v>209</v>
      </c>
      <c r="L1927" t="s">
        <v>207</v>
      </c>
      <c r="M1927" t="s">
        <v>4223</v>
      </c>
      <c r="N1927" t="s">
        <v>629</v>
      </c>
      <c r="O1927" t="s">
        <v>13535</v>
      </c>
      <c r="P1927">
        <v>26811869</v>
      </c>
      <c r="Q1927" t="s">
        <v>15386</v>
      </c>
      <c r="R1927" t="s">
        <v>15386</v>
      </c>
      <c r="S1927" t="s">
        <v>15386</v>
      </c>
      <c r="T1927" t="s">
        <v>14532</v>
      </c>
      <c r="U1927">
        <v>85975452</v>
      </c>
      <c r="V1927" t="s">
        <v>32</v>
      </c>
      <c r="W1927" t="s">
        <v>7083</v>
      </c>
      <c r="X1927" t="s">
        <v>17939</v>
      </c>
      <c r="Y1927" t="s">
        <v>629</v>
      </c>
    </row>
    <row r="1928" spans="1:25" x14ac:dyDescent="0.25">
      <c r="A1928" t="s">
        <v>4305</v>
      </c>
      <c r="B1928" t="s">
        <v>6308</v>
      </c>
      <c r="C1928" t="s">
        <v>4306</v>
      </c>
      <c r="D1928" t="s">
        <v>207</v>
      </c>
      <c r="E1928" t="s">
        <v>7</v>
      </c>
      <c r="F1928" t="s">
        <v>208</v>
      </c>
      <c r="G1928" t="s">
        <v>6</v>
      </c>
      <c r="H1928" t="s">
        <v>4</v>
      </c>
      <c r="I1928">
        <v>50503</v>
      </c>
      <c r="J1928" t="s">
        <v>11503</v>
      </c>
      <c r="K1928" t="s">
        <v>209</v>
      </c>
      <c r="L1928" t="s">
        <v>12943</v>
      </c>
      <c r="M1928" t="s">
        <v>10202</v>
      </c>
      <c r="N1928" t="s">
        <v>4306</v>
      </c>
      <c r="O1928" t="s">
        <v>13535</v>
      </c>
      <c r="P1928">
        <v>26970238</v>
      </c>
      <c r="Q1928">
        <v>26970238</v>
      </c>
      <c r="R1928" t="s">
        <v>12375</v>
      </c>
      <c r="S1928">
        <v>88144457</v>
      </c>
      <c r="T1928" t="s">
        <v>8683</v>
      </c>
      <c r="U1928">
        <v>26678291</v>
      </c>
      <c r="V1928" t="s">
        <v>32</v>
      </c>
      <c r="W1928" t="s">
        <v>2833</v>
      </c>
      <c r="X1928" t="s">
        <v>17940</v>
      </c>
      <c r="Y1928" t="s">
        <v>4306</v>
      </c>
    </row>
    <row r="1929" spans="1:25" x14ac:dyDescent="0.25">
      <c r="A1929" t="s">
        <v>4485</v>
      </c>
      <c r="B1929" t="s">
        <v>4486</v>
      </c>
      <c r="C1929" t="s">
        <v>4455</v>
      </c>
      <c r="D1929" t="s">
        <v>1609</v>
      </c>
      <c r="E1929" t="s">
        <v>3</v>
      </c>
      <c r="F1929" t="s">
        <v>208</v>
      </c>
      <c r="G1929" t="s">
        <v>8</v>
      </c>
      <c r="H1929" t="s">
        <v>4</v>
      </c>
      <c r="I1929">
        <v>50703</v>
      </c>
      <c r="J1929" t="s">
        <v>11515</v>
      </c>
      <c r="K1929" t="s">
        <v>209</v>
      </c>
      <c r="L1929" t="s">
        <v>12945</v>
      </c>
      <c r="M1929" t="s">
        <v>156</v>
      </c>
      <c r="N1929" t="s">
        <v>156</v>
      </c>
      <c r="O1929" t="s">
        <v>13535</v>
      </c>
      <c r="P1929">
        <v>22007513</v>
      </c>
      <c r="Q1929" t="s">
        <v>15386</v>
      </c>
      <c r="R1929" t="s">
        <v>15735</v>
      </c>
      <c r="S1929">
        <v>72426757</v>
      </c>
      <c r="T1929" t="s">
        <v>15480</v>
      </c>
      <c r="U1929">
        <v>26620685</v>
      </c>
      <c r="V1929" t="s">
        <v>32</v>
      </c>
      <c r="W1929" t="s">
        <v>4484</v>
      </c>
      <c r="X1929" t="s">
        <v>17941</v>
      </c>
      <c r="Y1929" t="s">
        <v>4455</v>
      </c>
    </row>
    <row r="1930" spans="1:25" x14ac:dyDescent="0.25">
      <c r="A1930" t="s">
        <v>4471</v>
      </c>
      <c r="B1930" t="s">
        <v>3930</v>
      </c>
      <c r="C1930" t="s">
        <v>4472</v>
      </c>
      <c r="D1930" t="s">
        <v>1609</v>
      </c>
      <c r="E1930" t="s">
        <v>3</v>
      </c>
      <c r="F1930" t="s">
        <v>208</v>
      </c>
      <c r="G1930" t="s">
        <v>8</v>
      </c>
      <c r="H1930" t="s">
        <v>4</v>
      </c>
      <c r="I1930">
        <v>50703</v>
      </c>
      <c r="J1930" t="s">
        <v>11515</v>
      </c>
      <c r="K1930" t="s">
        <v>209</v>
      </c>
      <c r="L1930" t="s">
        <v>12945</v>
      </c>
      <c r="M1930" t="s">
        <v>156</v>
      </c>
      <c r="N1930" t="s">
        <v>4472</v>
      </c>
      <c r="O1930" t="s">
        <v>13535</v>
      </c>
      <c r="P1930">
        <v>25610861</v>
      </c>
      <c r="Q1930" t="s">
        <v>15386</v>
      </c>
      <c r="R1930" t="s">
        <v>9968</v>
      </c>
      <c r="S1930">
        <v>87302711</v>
      </c>
      <c r="T1930" t="s">
        <v>15480</v>
      </c>
      <c r="U1930">
        <v>26620685</v>
      </c>
      <c r="V1930" t="s">
        <v>32</v>
      </c>
      <c r="W1930" t="s">
        <v>7084</v>
      </c>
      <c r="X1930" t="s">
        <v>17942</v>
      </c>
      <c r="Y1930" t="s">
        <v>4472</v>
      </c>
    </row>
    <row r="1931" spans="1:25" x14ac:dyDescent="0.25">
      <c r="A1931" t="s">
        <v>4496</v>
      </c>
      <c r="B1931" t="s">
        <v>4497</v>
      </c>
      <c r="C1931" t="s">
        <v>458</v>
      </c>
      <c r="D1931" t="s">
        <v>1609</v>
      </c>
      <c r="E1931" t="s">
        <v>3</v>
      </c>
      <c r="F1931" t="s">
        <v>208</v>
      </c>
      <c r="G1931" t="s">
        <v>8</v>
      </c>
      <c r="H1931" t="s">
        <v>4</v>
      </c>
      <c r="I1931">
        <v>50703</v>
      </c>
      <c r="J1931" t="s">
        <v>11515</v>
      </c>
      <c r="K1931" t="s">
        <v>209</v>
      </c>
      <c r="L1931" t="s">
        <v>12945</v>
      </c>
      <c r="M1931" t="s">
        <v>156</v>
      </c>
      <c r="N1931" t="s">
        <v>458</v>
      </c>
      <c r="O1931" t="s">
        <v>13535</v>
      </c>
      <c r="P1931">
        <v>22006877</v>
      </c>
      <c r="Q1931" t="s">
        <v>15386</v>
      </c>
      <c r="R1931" t="s">
        <v>7946</v>
      </c>
      <c r="S1931">
        <v>22006877</v>
      </c>
      <c r="T1931" t="s">
        <v>15480</v>
      </c>
      <c r="U1931">
        <v>26620685</v>
      </c>
      <c r="V1931" t="s">
        <v>32</v>
      </c>
      <c r="W1931" t="s">
        <v>1202</v>
      </c>
      <c r="X1931" t="s">
        <v>17943</v>
      </c>
      <c r="Y1931" t="s">
        <v>458</v>
      </c>
    </row>
    <row r="1932" spans="1:25" x14ac:dyDescent="0.25">
      <c r="A1932" t="s">
        <v>5302</v>
      </c>
      <c r="B1932" t="s">
        <v>4678</v>
      </c>
      <c r="C1932" t="s">
        <v>5157</v>
      </c>
      <c r="D1932" t="s">
        <v>82</v>
      </c>
      <c r="E1932" t="s">
        <v>6</v>
      </c>
      <c r="F1932" t="s">
        <v>83</v>
      </c>
      <c r="G1932" t="s">
        <v>4</v>
      </c>
      <c r="H1932" t="s">
        <v>2</v>
      </c>
      <c r="I1932">
        <v>70301</v>
      </c>
      <c r="J1932" t="s">
        <v>11411</v>
      </c>
      <c r="K1932" t="s">
        <v>82</v>
      </c>
      <c r="L1932" t="s">
        <v>12861</v>
      </c>
      <c r="M1932" t="s">
        <v>12861</v>
      </c>
      <c r="N1932" t="s">
        <v>5157</v>
      </c>
      <c r="O1932" t="s">
        <v>13535</v>
      </c>
      <c r="P1932">
        <v>22002893</v>
      </c>
      <c r="Q1932">
        <v>84019048</v>
      </c>
      <c r="R1932" t="s">
        <v>15736</v>
      </c>
      <c r="S1932">
        <v>84019048</v>
      </c>
      <c r="T1932" t="s">
        <v>15405</v>
      </c>
      <c r="U1932">
        <v>27687141</v>
      </c>
      <c r="V1932" t="s">
        <v>32</v>
      </c>
      <c r="W1932" t="s">
        <v>7085</v>
      </c>
      <c r="X1932" t="s">
        <v>17944</v>
      </c>
      <c r="Y1932" t="s">
        <v>5157</v>
      </c>
    </row>
    <row r="1933" spans="1:25" x14ac:dyDescent="0.25">
      <c r="A1933" t="s">
        <v>5669</v>
      </c>
      <c r="B1933" t="s">
        <v>6309</v>
      </c>
      <c r="C1933" t="s">
        <v>5670</v>
      </c>
      <c r="D1933" t="s">
        <v>9030</v>
      </c>
      <c r="E1933" t="s">
        <v>10</v>
      </c>
      <c r="F1933" t="s">
        <v>35</v>
      </c>
      <c r="G1933" t="s">
        <v>17</v>
      </c>
      <c r="H1933" t="s">
        <v>2</v>
      </c>
      <c r="I1933">
        <v>21301</v>
      </c>
      <c r="J1933" t="s">
        <v>11541</v>
      </c>
      <c r="K1933" t="s">
        <v>79</v>
      </c>
      <c r="L1933" t="s">
        <v>10587</v>
      </c>
      <c r="M1933" t="s">
        <v>10587</v>
      </c>
      <c r="N1933" t="s">
        <v>10962</v>
      </c>
      <c r="O1933" t="s">
        <v>13535</v>
      </c>
      <c r="P1933">
        <v>24708311</v>
      </c>
      <c r="Q1933">
        <v>24708311</v>
      </c>
      <c r="R1933" t="s">
        <v>12470</v>
      </c>
      <c r="S1933">
        <v>86200499</v>
      </c>
      <c r="T1933" t="s">
        <v>14664</v>
      </c>
      <c r="U1933">
        <v>87067098</v>
      </c>
      <c r="V1933" t="s">
        <v>32</v>
      </c>
      <c r="W1933" t="s">
        <v>5100</v>
      </c>
      <c r="X1933" t="s">
        <v>17945</v>
      </c>
      <c r="Y1933" t="s">
        <v>5670</v>
      </c>
    </row>
    <row r="1934" spans="1:25" x14ac:dyDescent="0.25">
      <c r="A1934" t="s">
        <v>1254</v>
      </c>
      <c r="B1934" t="s">
        <v>1256</v>
      </c>
      <c r="C1934" t="s">
        <v>1255</v>
      </c>
      <c r="D1934" t="s">
        <v>1044</v>
      </c>
      <c r="E1934" t="s">
        <v>5</v>
      </c>
      <c r="F1934" t="s">
        <v>124</v>
      </c>
      <c r="G1934" t="s">
        <v>6</v>
      </c>
      <c r="H1934" t="s">
        <v>5</v>
      </c>
      <c r="I1934">
        <v>60504</v>
      </c>
      <c r="J1934" t="s">
        <v>12793</v>
      </c>
      <c r="K1934" t="s">
        <v>125</v>
      </c>
      <c r="L1934" t="s">
        <v>12950</v>
      </c>
      <c r="M1934" t="s">
        <v>13038</v>
      </c>
      <c r="N1934" t="s">
        <v>1255</v>
      </c>
      <c r="O1934" t="s">
        <v>13535</v>
      </c>
      <c r="P1934">
        <v>27870355</v>
      </c>
      <c r="Q1934" t="s">
        <v>15386</v>
      </c>
      <c r="R1934" t="s">
        <v>11772</v>
      </c>
      <c r="S1934">
        <v>27870355</v>
      </c>
      <c r="T1934" t="s">
        <v>14632</v>
      </c>
      <c r="U1934">
        <v>22005213</v>
      </c>
      <c r="V1934" t="s">
        <v>32</v>
      </c>
      <c r="W1934" t="s">
        <v>1253</v>
      </c>
      <c r="X1934" t="s">
        <v>17946</v>
      </c>
      <c r="Y1934" t="s">
        <v>1255</v>
      </c>
    </row>
    <row r="1935" spans="1:25" x14ac:dyDescent="0.25">
      <c r="A1935" t="s">
        <v>7673</v>
      </c>
      <c r="B1935" t="s">
        <v>7674</v>
      </c>
      <c r="C1935" t="s">
        <v>2639</v>
      </c>
      <c r="D1935" t="s">
        <v>9030</v>
      </c>
      <c r="E1935" t="s">
        <v>6</v>
      </c>
      <c r="F1935" t="s">
        <v>35</v>
      </c>
      <c r="G1935" t="s">
        <v>179</v>
      </c>
      <c r="H1935" t="s">
        <v>2</v>
      </c>
      <c r="I1935">
        <v>21501</v>
      </c>
      <c r="J1935" t="s">
        <v>11557</v>
      </c>
      <c r="K1935" t="s">
        <v>79</v>
      </c>
      <c r="L1935" t="s">
        <v>180</v>
      </c>
      <c r="M1935" t="s">
        <v>143</v>
      </c>
      <c r="N1935" t="s">
        <v>2639</v>
      </c>
      <c r="O1935" t="s">
        <v>13535</v>
      </c>
      <c r="P1935">
        <v>41051081</v>
      </c>
      <c r="Q1935">
        <v>41051081</v>
      </c>
      <c r="R1935" t="s">
        <v>13974</v>
      </c>
      <c r="S1935">
        <v>41051081</v>
      </c>
      <c r="T1935" t="s">
        <v>14481</v>
      </c>
      <c r="U1935">
        <v>24640011</v>
      </c>
      <c r="V1935" t="s">
        <v>32</v>
      </c>
      <c r="W1935" t="s">
        <v>3030</v>
      </c>
      <c r="X1935" t="s">
        <v>17947</v>
      </c>
      <c r="Y1935" t="s">
        <v>2639</v>
      </c>
    </row>
    <row r="1936" spans="1:25" x14ac:dyDescent="0.25">
      <c r="A1936" t="s">
        <v>9688</v>
      </c>
      <c r="B1936" t="s">
        <v>7787</v>
      </c>
      <c r="C1936" t="s">
        <v>9287</v>
      </c>
      <c r="D1936" t="s">
        <v>125</v>
      </c>
      <c r="E1936" t="s">
        <v>5</v>
      </c>
      <c r="F1936" t="s">
        <v>124</v>
      </c>
      <c r="G1936" t="s">
        <v>5</v>
      </c>
      <c r="H1936" t="s">
        <v>3</v>
      </c>
      <c r="I1936">
        <v>60402</v>
      </c>
      <c r="J1936" t="s">
        <v>15705</v>
      </c>
      <c r="K1936" t="s">
        <v>125</v>
      </c>
      <c r="L1936" t="s">
        <v>12948</v>
      </c>
      <c r="M1936" t="s">
        <v>215</v>
      </c>
      <c r="N1936" t="s">
        <v>9287</v>
      </c>
      <c r="O1936" t="s">
        <v>13535</v>
      </c>
      <c r="P1936">
        <v>26478113</v>
      </c>
      <c r="Q1936">
        <v>26478113</v>
      </c>
      <c r="R1936" t="s">
        <v>12399</v>
      </c>
      <c r="S1936">
        <v>86014686</v>
      </c>
      <c r="T1936" t="s">
        <v>15487</v>
      </c>
      <c r="U1936">
        <v>26399237</v>
      </c>
      <c r="V1936" t="s">
        <v>32</v>
      </c>
      <c r="W1936" t="s">
        <v>8433</v>
      </c>
      <c r="X1936" t="s">
        <v>17948</v>
      </c>
      <c r="Y1936" t="s">
        <v>9287</v>
      </c>
    </row>
    <row r="1937" spans="1:25" x14ac:dyDescent="0.25">
      <c r="A1937" t="s">
        <v>1230</v>
      </c>
      <c r="B1937" t="s">
        <v>1232</v>
      </c>
      <c r="C1937" t="s">
        <v>1231</v>
      </c>
      <c r="D1937" t="s">
        <v>1044</v>
      </c>
      <c r="E1937" t="s">
        <v>5</v>
      </c>
      <c r="F1937" t="s">
        <v>124</v>
      </c>
      <c r="G1937" t="s">
        <v>6</v>
      </c>
      <c r="H1937" t="s">
        <v>5</v>
      </c>
      <c r="I1937">
        <v>60504</v>
      </c>
      <c r="J1937" t="s">
        <v>12793</v>
      </c>
      <c r="K1937" t="s">
        <v>125</v>
      </c>
      <c r="L1937" t="s">
        <v>12950</v>
      </c>
      <c r="M1937" t="s">
        <v>13038</v>
      </c>
      <c r="N1937" t="s">
        <v>1231</v>
      </c>
      <c r="O1937" t="s">
        <v>13535</v>
      </c>
      <c r="P1937">
        <v>27870311</v>
      </c>
      <c r="Q1937" t="s">
        <v>15386</v>
      </c>
      <c r="R1937" t="s">
        <v>14855</v>
      </c>
      <c r="S1937" t="s">
        <v>15386</v>
      </c>
      <c r="T1937" t="s">
        <v>14632</v>
      </c>
      <c r="U1937">
        <v>22005213</v>
      </c>
      <c r="V1937" t="s">
        <v>32</v>
      </c>
      <c r="W1937" t="s">
        <v>1229</v>
      </c>
      <c r="X1937" t="s">
        <v>17949</v>
      </c>
      <c r="Y1937" t="s">
        <v>1231</v>
      </c>
    </row>
    <row r="1938" spans="1:25" x14ac:dyDescent="0.25">
      <c r="A1938" t="s">
        <v>3685</v>
      </c>
      <c r="B1938" t="s">
        <v>3687</v>
      </c>
      <c r="C1938" t="s">
        <v>458</v>
      </c>
      <c r="D1938" t="s">
        <v>184</v>
      </c>
      <c r="E1938" t="s">
        <v>6</v>
      </c>
      <c r="F1938" t="s">
        <v>183</v>
      </c>
      <c r="G1938" t="s">
        <v>4</v>
      </c>
      <c r="H1938" t="s">
        <v>8</v>
      </c>
      <c r="I1938">
        <v>40307</v>
      </c>
      <c r="J1938" t="s">
        <v>11592</v>
      </c>
      <c r="K1938" t="s">
        <v>184</v>
      </c>
      <c r="L1938" t="s">
        <v>1431</v>
      </c>
      <c r="M1938" t="s">
        <v>12934</v>
      </c>
      <c r="N1938" t="s">
        <v>458</v>
      </c>
      <c r="O1938" t="s">
        <v>13535</v>
      </c>
      <c r="P1938">
        <v>22682492</v>
      </c>
      <c r="Q1938">
        <v>22682492</v>
      </c>
      <c r="R1938" t="s">
        <v>13975</v>
      </c>
      <c r="S1938">
        <v>22682492</v>
      </c>
      <c r="T1938" t="s">
        <v>14503</v>
      </c>
      <c r="U1938">
        <v>25660341</v>
      </c>
      <c r="V1938" t="s">
        <v>32</v>
      </c>
      <c r="W1938" t="s">
        <v>2924</v>
      </c>
      <c r="X1938" t="s">
        <v>17950</v>
      </c>
      <c r="Y1938" t="s">
        <v>458</v>
      </c>
    </row>
    <row r="1939" spans="1:25" x14ac:dyDescent="0.25">
      <c r="A1939" t="s">
        <v>5653</v>
      </c>
      <c r="B1939" t="s">
        <v>4687</v>
      </c>
      <c r="C1939" t="s">
        <v>168</v>
      </c>
      <c r="D1939" t="s">
        <v>9030</v>
      </c>
      <c r="E1939" t="s">
        <v>7</v>
      </c>
      <c r="F1939" t="s">
        <v>35</v>
      </c>
      <c r="G1939" t="s">
        <v>179</v>
      </c>
      <c r="H1939" t="s">
        <v>5</v>
      </c>
      <c r="I1939">
        <v>21504</v>
      </c>
      <c r="J1939" t="s">
        <v>11560</v>
      </c>
      <c r="K1939" t="s">
        <v>79</v>
      </c>
      <c r="L1939" t="s">
        <v>180</v>
      </c>
      <c r="M1939" t="s">
        <v>13002</v>
      </c>
      <c r="N1939" t="s">
        <v>168</v>
      </c>
      <c r="O1939" t="s">
        <v>13535</v>
      </c>
      <c r="P1939">
        <v>41051122</v>
      </c>
      <c r="Q1939" t="s">
        <v>15386</v>
      </c>
      <c r="R1939" t="s">
        <v>9294</v>
      </c>
      <c r="S1939">
        <v>41051122</v>
      </c>
      <c r="T1939" t="s">
        <v>15548</v>
      </c>
      <c r="U1939">
        <v>24021628</v>
      </c>
      <c r="V1939" t="s">
        <v>32</v>
      </c>
      <c r="W1939" t="s">
        <v>4303</v>
      </c>
      <c r="X1939" t="s">
        <v>17951</v>
      </c>
      <c r="Y1939" t="s">
        <v>168</v>
      </c>
    </row>
    <row r="1940" spans="1:25" x14ac:dyDescent="0.25">
      <c r="A1940" t="s">
        <v>1564</v>
      </c>
      <c r="B1940" t="s">
        <v>1566</v>
      </c>
      <c r="C1940" t="s">
        <v>1565</v>
      </c>
      <c r="D1940" t="s">
        <v>9019</v>
      </c>
      <c r="E1940" t="s">
        <v>16</v>
      </c>
      <c r="F1940" t="s">
        <v>124</v>
      </c>
      <c r="G1940" t="s">
        <v>4</v>
      </c>
      <c r="H1940" t="s">
        <v>2</v>
      </c>
      <c r="I1940">
        <v>60301</v>
      </c>
      <c r="J1940" t="s">
        <v>11410</v>
      </c>
      <c r="K1940" t="s">
        <v>125</v>
      </c>
      <c r="L1940" t="s">
        <v>1490</v>
      </c>
      <c r="M1940" t="s">
        <v>1490</v>
      </c>
      <c r="N1940" t="s">
        <v>10963</v>
      </c>
      <c r="O1940" t="s">
        <v>13535</v>
      </c>
      <c r="P1940">
        <v>84668451</v>
      </c>
      <c r="Q1940" t="s">
        <v>15386</v>
      </c>
      <c r="R1940" t="s">
        <v>13976</v>
      </c>
      <c r="S1940">
        <v>84668451</v>
      </c>
      <c r="T1940" t="s">
        <v>14710</v>
      </c>
      <c r="U1940">
        <v>85988401</v>
      </c>
      <c r="V1940" t="s">
        <v>32</v>
      </c>
      <c r="W1940" t="s">
        <v>6480</v>
      </c>
      <c r="X1940" t="s">
        <v>17952</v>
      </c>
      <c r="Y1940" t="s">
        <v>1565</v>
      </c>
    </row>
    <row r="1941" spans="1:25" x14ac:dyDescent="0.25">
      <c r="A1941" t="s">
        <v>6583</v>
      </c>
      <c r="B1941" t="s">
        <v>6584</v>
      </c>
      <c r="C1941" t="s">
        <v>6585</v>
      </c>
      <c r="D1941" t="s">
        <v>47</v>
      </c>
      <c r="E1941" t="s">
        <v>4</v>
      </c>
      <c r="F1941" t="s">
        <v>32</v>
      </c>
      <c r="G1941" t="s">
        <v>7</v>
      </c>
      <c r="H1941" t="s">
        <v>7</v>
      </c>
      <c r="I1941">
        <v>10606</v>
      </c>
      <c r="J1941" t="s">
        <v>12655</v>
      </c>
      <c r="K1941" t="s">
        <v>33</v>
      </c>
      <c r="L1941" t="s">
        <v>454</v>
      </c>
      <c r="M1941" t="s">
        <v>292</v>
      </c>
      <c r="N1941" t="s">
        <v>10964</v>
      </c>
      <c r="O1941" t="s">
        <v>13535</v>
      </c>
      <c r="P1941">
        <v>25544107</v>
      </c>
      <c r="Q1941" t="s">
        <v>15386</v>
      </c>
      <c r="R1941" t="s">
        <v>13128</v>
      </c>
      <c r="S1941">
        <v>83238808</v>
      </c>
      <c r="T1941" t="s">
        <v>13725</v>
      </c>
      <c r="U1941">
        <v>22301358</v>
      </c>
      <c r="V1941" t="s">
        <v>32</v>
      </c>
      <c r="W1941" t="s">
        <v>7086</v>
      </c>
      <c r="X1941" t="s">
        <v>17953</v>
      </c>
      <c r="Y1941" t="s">
        <v>6585</v>
      </c>
    </row>
    <row r="1942" spans="1:25" x14ac:dyDescent="0.25">
      <c r="A1942" t="s">
        <v>477</v>
      </c>
      <c r="B1942" t="s">
        <v>478</v>
      </c>
      <c r="C1942" t="s">
        <v>151</v>
      </c>
      <c r="D1942" t="s">
        <v>47</v>
      </c>
      <c r="E1942" t="s">
        <v>4</v>
      </c>
      <c r="F1942" t="s">
        <v>32</v>
      </c>
      <c r="G1942" t="s">
        <v>7</v>
      </c>
      <c r="H1942" t="s">
        <v>4</v>
      </c>
      <c r="I1942">
        <v>10603</v>
      </c>
      <c r="J1942" t="s">
        <v>12651</v>
      </c>
      <c r="K1942" t="s">
        <v>33</v>
      </c>
      <c r="L1942" t="s">
        <v>454</v>
      </c>
      <c r="M1942" t="s">
        <v>10475</v>
      </c>
      <c r="N1942" t="s">
        <v>151</v>
      </c>
      <c r="O1942" t="s">
        <v>13535</v>
      </c>
      <c r="P1942">
        <v>24166592</v>
      </c>
      <c r="Q1942">
        <v>24166592</v>
      </c>
      <c r="R1942" t="s">
        <v>9875</v>
      </c>
      <c r="S1942" t="s">
        <v>14856</v>
      </c>
      <c r="T1942" t="s">
        <v>13725</v>
      </c>
      <c r="U1942">
        <v>22301358</v>
      </c>
      <c r="V1942" t="s">
        <v>32</v>
      </c>
      <c r="W1942" t="s">
        <v>355</v>
      </c>
      <c r="X1942" t="s">
        <v>17954</v>
      </c>
      <c r="Y1942" t="s">
        <v>151</v>
      </c>
    </row>
    <row r="1943" spans="1:25" x14ac:dyDescent="0.25">
      <c r="A1943" t="s">
        <v>465</v>
      </c>
      <c r="B1943" t="s">
        <v>468</v>
      </c>
      <c r="C1943" t="s">
        <v>466</v>
      </c>
      <c r="D1943" t="s">
        <v>47</v>
      </c>
      <c r="E1943" t="s">
        <v>4</v>
      </c>
      <c r="F1943" t="s">
        <v>32</v>
      </c>
      <c r="G1943" t="s">
        <v>7</v>
      </c>
      <c r="H1943" t="s">
        <v>5</v>
      </c>
      <c r="I1943">
        <v>10604</v>
      </c>
      <c r="J1943" t="s">
        <v>12653</v>
      </c>
      <c r="K1943" t="s">
        <v>33</v>
      </c>
      <c r="L1943" t="s">
        <v>454</v>
      </c>
      <c r="M1943" t="s">
        <v>467</v>
      </c>
      <c r="N1943" t="s">
        <v>10965</v>
      </c>
      <c r="O1943" t="s">
        <v>13535</v>
      </c>
      <c r="P1943">
        <v>25401343</v>
      </c>
      <c r="Q1943">
        <v>25401343</v>
      </c>
      <c r="R1943" t="s">
        <v>12334</v>
      </c>
      <c r="S1943">
        <v>25401343</v>
      </c>
      <c r="T1943" t="s">
        <v>13725</v>
      </c>
      <c r="U1943">
        <v>22301358</v>
      </c>
      <c r="V1943" t="s">
        <v>32</v>
      </c>
      <c r="W1943" t="s">
        <v>7087</v>
      </c>
      <c r="X1943" t="s">
        <v>17955</v>
      </c>
      <c r="Y1943" t="s">
        <v>466</v>
      </c>
    </row>
    <row r="1944" spans="1:25" x14ac:dyDescent="0.25">
      <c r="A1944" t="s">
        <v>5277</v>
      </c>
      <c r="B1944" t="s">
        <v>4703</v>
      </c>
      <c r="C1944" t="s">
        <v>5278</v>
      </c>
      <c r="D1944" t="s">
        <v>9037</v>
      </c>
      <c r="E1944" t="s">
        <v>6</v>
      </c>
      <c r="F1944" t="s">
        <v>83</v>
      </c>
      <c r="G1944" t="s">
        <v>2</v>
      </c>
      <c r="H1944" t="s">
        <v>3</v>
      </c>
      <c r="I1944">
        <v>70102</v>
      </c>
      <c r="J1944" t="s">
        <v>12693</v>
      </c>
      <c r="K1944" t="s">
        <v>82</v>
      </c>
      <c r="L1944" t="s">
        <v>82</v>
      </c>
      <c r="M1944" t="s">
        <v>12981</v>
      </c>
      <c r="N1944" t="s">
        <v>5278</v>
      </c>
      <c r="O1944" t="s">
        <v>13535</v>
      </c>
      <c r="P1944">
        <v>64370092</v>
      </c>
      <c r="Q1944" t="s">
        <v>15386</v>
      </c>
      <c r="R1944" t="s">
        <v>11910</v>
      </c>
      <c r="S1944">
        <v>88818451</v>
      </c>
      <c r="T1944" t="s">
        <v>7759</v>
      </c>
      <c r="U1944">
        <v>83478507</v>
      </c>
      <c r="V1944" t="s">
        <v>32</v>
      </c>
      <c r="W1944" t="s">
        <v>7088</v>
      </c>
      <c r="X1944" t="s">
        <v>17956</v>
      </c>
      <c r="Y1944" t="s">
        <v>5278</v>
      </c>
    </row>
    <row r="1945" spans="1:25" x14ac:dyDescent="0.25">
      <c r="A1945" t="s">
        <v>3692</v>
      </c>
      <c r="B1945" t="s">
        <v>73</v>
      </c>
      <c r="C1945" t="s">
        <v>3693</v>
      </c>
      <c r="D1945" t="s">
        <v>184</v>
      </c>
      <c r="E1945" t="s">
        <v>6</v>
      </c>
      <c r="F1945" t="s">
        <v>183</v>
      </c>
      <c r="G1945" t="s">
        <v>4</v>
      </c>
      <c r="H1945" t="s">
        <v>7</v>
      </c>
      <c r="I1945">
        <v>40306</v>
      </c>
      <c r="J1945" t="s">
        <v>11591</v>
      </c>
      <c r="K1945" t="s">
        <v>184</v>
      </c>
      <c r="L1945" t="s">
        <v>1431</v>
      </c>
      <c r="M1945" t="s">
        <v>1089</v>
      </c>
      <c r="N1945" t="s">
        <v>1089</v>
      </c>
      <c r="O1945" t="s">
        <v>13535</v>
      </c>
      <c r="P1945">
        <v>40356512</v>
      </c>
      <c r="Q1945" t="s">
        <v>15386</v>
      </c>
      <c r="R1945" t="s">
        <v>13129</v>
      </c>
      <c r="S1945">
        <v>88887875</v>
      </c>
      <c r="T1945" t="s">
        <v>14503</v>
      </c>
      <c r="U1945">
        <v>25660341</v>
      </c>
      <c r="V1945" t="s">
        <v>32</v>
      </c>
      <c r="W1945" t="s">
        <v>2946</v>
      </c>
      <c r="X1945" t="s">
        <v>17957</v>
      </c>
      <c r="Y1945" t="s">
        <v>3693</v>
      </c>
    </row>
    <row r="1946" spans="1:25" x14ac:dyDescent="0.25">
      <c r="A1946" t="s">
        <v>1695</v>
      </c>
      <c r="B1946" t="s">
        <v>1697</v>
      </c>
      <c r="C1946" t="s">
        <v>1696</v>
      </c>
      <c r="D1946" t="s">
        <v>9019</v>
      </c>
      <c r="E1946" t="s">
        <v>4</v>
      </c>
      <c r="F1946" t="s">
        <v>124</v>
      </c>
      <c r="G1946" t="s">
        <v>4</v>
      </c>
      <c r="H1946" t="s">
        <v>8</v>
      </c>
      <c r="I1946">
        <v>60307</v>
      </c>
      <c r="J1946" t="s">
        <v>12826</v>
      </c>
      <c r="K1946" t="s">
        <v>125</v>
      </c>
      <c r="L1946" t="s">
        <v>1490</v>
      </c>
      <c r="M1946" t="s">
        <v>13089</v>
      </c>
      <c r="N1946" t="s">
        <v>1696</v>
      </c>
      <c r="O1946" t="s">
        <v>13535</v>
      </c>
      <c r="P1946">
        <v>89778655</v>
      </c>
      <c r="Q1946" t="s">
        <v>15386</v>
      </c>
      <c r="R1946" t="s">
        <v>13978</v>
      </c>
      <c r="S1946">
        <v>89778655</v>
      </c>
      <c r="T1946" t="s">
        <v>14808</v>
      </c>
      <c r="U1946">
        <v>27300744</v>
      </c>
      <c r="V1946" t="s">
        <v>32</v>
      </c>
      <c r="W1946" t="s">
        <v>1188</v>
      </c>
      <c r="X1946" t="s">
        <v>17958</v>
      </c>
      <c r="Y1946" t="s">
        <v>1696</v>
      </c>
    </row>
    <row r="1947" spans="1:25" x14ac:dyDescent="0.25">
      <c r="A1947" t="s">
        <v>5895</v>
      </c>
      <c r="B1947" t="s">
        <v>1778</v>
      </c>
      <c r="C1947" t="s">
        <v>5896</v>
      </c>
      <c r="D1947" t="s">
        <v>3398</v>
      </c>
      <c r="E1947" t="s">
        <v>8</v>
      </c>
      <c r="F1947" t="s">
        <v>64</v>
      </c>
      <c r="G1947" t="s">
        <v>6</v>
      </c>
      <c r="H1947" t="s">
        <v>16</v>
      </c>
      <c r="I1947">
        <v>30512</v>
      </c>
      <c r="J1947" t="s">
        <v>12810</v>
      </c>
      <c r="K1947" t="s">
        <v>214</v>
      </c>
      <c r="L1947" t="s">
        <v>3398</v>
      </c>
      <c r="M1947" t="s">
        <v>14815</v>
      </c>
      <c r="N1947" t="s">
        <v>10966</v>
      </c>
      <c r="O1947" t="s">
        <v>13535</v>
      </c>
      <c r="P1947">
        <v>25612374</v>
      </c>
      <c r="Q1947" t="s">
        <v>15386</v>
      </c>
      <c r="R1947" t="s">
        <v>14857</v>
      </c>
      <c r="S1947">
        <v>84682031</v>
      </c>
      <c r="T1947" t="s">
        <v>6667</v>
      </c>
      <c r="U1947">
        <v>25567876</v>
      </c>
      <c r="V1947" t="s">
        <v>32</v>
      </c>
      <c r="W1947" t="s">
        <v>7089</v>
      </c>
      <c r="X1947" t="s">
        <v>17959</v>
      </c>
      <c r="Y1947" t="s">
        <v>5896</v>
      </c>
    </row>
    <row r="1948" spans="1:25" x14ac:dyDescent="0.25">
      <c r="A1948" t="s">
        <v>4606</v>
      </c>
      <c r="B1948" t="s">
        <v>4608</v>
      </c>
      <c r="C1948" t="s">
        <v>4607</v>
      </c>
      <c r="D1948" t="s">
        <v>125</v>
      </c>
      <c r="E1948" t="s">
        <v>4</v>
      </c>
      <c r="F1948" t="s">
        <v>124</v>
      </c>
      <c r="G1948" t="s">
        <v>2</v>
      </c>
      <c r="H1948" t="s">
        <v>17</v>
      </c>
      <c r="I1948">
        <v>60113</v>
      </c>
      <c r="J1948" t="s">
        <v>11607</v>
      </c>
      <c r="K1948" t="s">
        <v>125</v>
      </c>
      <c r="L1948" t="s">
        <v>125</v>
      </c>
      <c r="M1948" t="s">
        <v>13130</v>
      </c>
      <c r="N1948" t="s">
        <v>221</v>
      </c>
      <c r="O1948" t="s">
        <v>13535</v>
      </c>
      <c r="P1948">
        <v>26610470</v>
      </c>
      <c r="Q1948">
        <v>26610470</v>
      </c>
      <c r="R1948" t="s">
        <v>14858</v>
      </c>
      <c r="S1948">
        <v>84264508</v>
      </c>
      <c r="T1948" t="s">
        <v>14606</v>
      </c>
      <c r="U1948" t="s">
        <v>15558</v>
      </c>
      <c r="V1948" t="s">
        <v>32</v>
      </c>
      <c r="W1948" t="s">
        <v>96</v>
      </c>
      <c r="X1948" t="s">
        <v>17960</v>
      </c>
      <c r="Y1948" t="s">
        <v>4607</v>
      </c>
    </row>
    <row r="1949" spans="1:25" x14ac:dyDescent="0.25">
      <c r="A1949" t="s">
        <v>4638</v>
      </c>
      <c r="B1949" t="s">
        <v>4640</v>
      </c>
      <c r="C1949" t="s">
        <v>4639</v>
      </c>
      <c r="D1949" t="s">
        <v>4304</v>
      </c>
      <c r="E1949" t="s">
        <v>2</v>
      </c>
      <c r="F1949" t="s">
        <v>124</v>
      </c>
      <c r="G1949" t="s">
        <v>2</v>
      </c>
      <c r="H1949" t="s">
        <v>6</v>
      </c>
      <c r="I1949">
        <v>60105</v>
      </c>
      <c r="J1949" t="s">
        <v>11576</v>
      </c>
      <c r="K1949" t="s">
        <v>125</v>
      </c>
      <c r="L1949" t="s">
        <v>125</v>
      </c>
      <c r="M1949" t="s">
        <v>10595</v>
      </c>
      <c r="N1949" t="s">
        <v>2183</v>
      </c>
      <c r="O1949" t="s">
        <v>13535</v>
      </c>
      <c r="P1949">
        <v>26831070</v>
      </c>
      <c r="Q1949" t="s">
        <v>15386</v>
      </c>
      <c r="R1949" t="s">
        <v>9316</v>
      </c>
      <c r="S1949">
        <v>22006546</v>
      </c>
      <c r="T1949" t="s">
        <v>14550</v>
      </c>
      <c r="U1949">
        <v>21007583</v>
      </c>
      <c r="V1949" t="s">
        <v>32</v>
      </c>
      <c r="W1949" t="s">
        <v>3978</v>
      </c>
      <c r="X1949" t="s">
        <v>17961</v>
      </c>
      <c r="Y1949" t="s">
        <v>4639</v>
      </c>
    </row>
    <row r="1950" spans="1:25" x14ac:dyDescent="0.25">
      <c r="A1950" t="s">
        <v>972</v>
      </c>
      <c r="B1950" t="s">
        <v>974</v>
      </c>
      <c r="C1950" t="s">
        <v>973</v>
      </c>
      <c r="D1950" t="s">
        <v>311</v>
      </c>
      <c r="E1950" t="s">
        <v>6</v>
      </c>
      <c r="F1950" t="s">
        <v>32</v>
      </c>
      <c r="G1950" t="s">
        <v>8</v>
      </c>
      <c r="H1950" t="s">
        <v>2</v>
      </c>
      <c r="I1950">
        <v>10701</v>
      </c>
      <c r="J1950" t="s">
        <v>12652</v>
      </c>
      <c r="K1950" t="s">
        <v>33</v>
      </c>
      <c r="L1950" t="s">
        <v>12875</v>
      </c>
      <c r="M1950" t="s">
        <v>10513</v>
      </c>
      <c r="N1950" t="s">
        <v>10967</v>
      </c>
      <c r="O1950" t="s">
        <v>13535</v>
      </c>
      <c r="P1950">
        <v>22492365</v>
      </c>
      <c r="Q1950" t="s">
        <v>15386</v>
      </c>
      <c r="R1950" t="s">
        <v>14859</v>
      </c>
      <c r="S1950">
        <v>84397313</v>
      </c>
      <c r="T1950" t="s">
        <v>14426</v>
      </c>
      <c r="U1950" t="s">
        <v>15413</v>
      </c>
      <c r="V1950" t="s">
        <v>32</v>
      </c>
      <c r="W1950" t="s">
        <v>971</v>
      </c>
      <c r="X1950" t="s">
        <v>17962</v>
      </c>
      <c r="Y1950" t="s">
        <v>973</v>
      </c>
    </row>
    <row r="1951" spans="1:25" x14ac:dyDescent="0.25">
      <c r="A1951" t="s">
        <v>5610</v>
      </c>
      <c r="B1951" t="s">
        <v>4712</v>
      </c>
      <c r="C1951" t="s">
        <v>5611</v>
      </c>
      <c r="D1951" t="s">
        <v>9037</v>
      </c>
      <c r="E1951" t="s">
        <v>6</v>
      </c>
      <c r="F1951" t="s">
        <v>83</v>
      </c>
      <c r="G1951" t="s">
        <v>2</v>
      </c>
      <c r="H1951" t="s">
        <v>3</v>
      </c>
      <c r="I1951">
        <v>70102</v>
      </c>
      <c r="J1951" t="s">
        <v>12693</v>
      </c>
      <c r="K1951" t="s">
        <v>82</v>
      </c>
      <c r="L1951" t="s">
        <v>82</v>
      </c>
      <c r="M1951" t="s">
        <v>12981</v>
      </c>
      <c r="N1951" t="s">
        <v>10969</v>
      </c>
      <c r="O1951" t="s">
        <v>13535</v>
      </c>
      <c r="P1951">
        <v>22002883</v>
      </c>
      <c r="Q1951" t="s">
        <v>15386</v>
      </c>
      <c r="R1951" t="s">
        <v>14860</v>
      </c>
      <c r="S1951">
        <v>84372423</v>
      </c>
      <c r="T1951" t="s">
        <v>7759</v>
      </c>
      <c r="U1951">
        <v>83478507</v>
      </c>
      <c r="V1951" t="s">
        <v>32</v>
      </c>
      <c r="W1951" t="s">
        <v>5094</v>
      </c>
      <c r="X1951" t="s">
        <v>17963</v>
      </c>
      <c r="Y1951" t="s">
        <v>5611</v>
      </c>
    </row>
    <row r="1952" spans="1:25" x14ac:dyDescent="0.25">
      <c r="A1952" t="s">
        <v>5942</v>
      </c>
      <c r="B1952" t="s">
        <v>4714</v>
      </c>
      <c r="C1952" t="s">
        <v>5943</v>
      </c>
      <c r="D1952" t="s">
        <v>82</v>
      </c>
      <c r="E1952" t="s">
        <v>11</v>
      </c>
      <c r="F1952" t="s">
        <v>83</v>
      </c>
      <c r="G1952" t="s">
        <v>6</v>
      </c>
      <c r="H1952" t="s">
        <v>3</v>
      </c>
      <c r="I1952">
        <v>70502</v>
      </c>
      <c r="J1952" t="s">
        <v>12729</v>
      </c>
      <c r="K1952" t="s">
        <v>82</v>
      </c>
      <c r="L1952" t="s">
        <v>2796</v>
      </c>
      <c r="M1952" t="s">
        <v>10613</v>
      </c>
      <c r="N1952" t="s">
        <v>5943</v>
      </c>
      <c r="O1952" t="s">
        <v>13535</v>
      </c>
      <c r="P1952">
        <v>27186162</v>
      </c>
      <c r="Q1952" t="s">
        <v>15386</v>
      </c>
      <c r="R1952" t="s">
        <v>5944</v>
      </c>
      <c r="S1952">
        <v>83372951</v>
      </c>
      <c r="T1952" t="s">
        <v>14584</v>
      </c>
      <c r="U1952">
        <v>27186207</v>
      </c>
      <c r="V1952" t="s">
        <v>32</v>
      </c>
      <c r="W1952" t="s">
        <v>7090</v>
      </c>
      <c r="X1952" t="s">
        <v>17964</v>
      </c>
      <c r="Y1952" t="s">
        <v>5943</v>
      </c>
    </row>
    <row r="1953" spans="1:25" x14ac:dyDescent="0.25">
      <c r="A1953" t="s">
        <v>4233</v>
      </c>
      <c r="B1953" t="s">
        <v>4234</v>
      </c>
      <c r="C1953" t="s">
        <v>590</v>
      </c>
      <c r="D1953" t="s">
        <v>207</v>
      </c>
      <c r="E1953" t="s">
        <v>2</v>
      </c>
      <c r="F1953" t="s">
        <v>208</v>
      </c>
      <c r="G1953" t="s">
        <v>4</v>
      </c>
      <c r="H1953" t="s">
        <v>2</v>
      </c>
      <c r="I1953">
        <v>50301</v>
      </c>
      <c r="J1953" t="s">
        <v>11409</v>
      </c>
      <c r="K1953" t="s">
        <v>209</v>
      </c>
      <c r="L1953" t="s">
        <v>207</v>
      </c>
      <c r="M1953" t="s">
        <v>207</v>
      </c>
      <c r="N1953" t="s">
        <v>590</v>
      </c>
      <c r="O1953" t="s">
        <v>13535</v>
      </c>
      <c r="P1953">
        <v>21019725</v>
      </c>
      <c r="Q1953" t="s">
        <v>15386</v>
      </c>
      <c r="R1953" t="s">
        <v>11863</v>
      </c>
      <c r="S1953">
        <v>88021609</v>
      </c>
      <c r="T1953" t="s">
        <v>14534</v>
      </c>
      <c r="U1953">
        <v>21004099</v>
      </c>
      <c r="V1953" t="s">
        <v>32</v>
      </c>
      <c r="W1953" t="s">
        <v>6562</v>
      </c>
      <c r="X1953" t="s">
        <v>17965</v>
      </c>
      <c r="Y1953" t="s">
        <v>590</v>
      </c>
    </row>
    <row r="1954" spans="1:25" x14ac:dyDescent="0.25">
      <c r="A1954" t="s">
        <v>3421</v>
      </c>
      <c r="B1954" t="s">
        <v>3422</v>
      </c>
      <c r="C1954" t="s">
        <v>458</v>
      </c>
      <c r="D1954" t="s">
        <v>3398</v>
      </c>
      <c r="E1954" t="s">
        <v>2</v>
      </c>
      <c r="F1954" t="s">
        <v>64</v>
      </c>
      <c r="G1954" t="s">
        <v>5</v>
      </c>
      <c r="H1954" t="s">
        <v>2</v>
      </c>
      <c r="I1954">
        <v>30401</v>
      </c>
      <c r="J1954" t="s">
        <v>12630</v>
      </c>
      <c r="K1954" t="s">
        <v>214</v>
      </c>
      <c r="L1954" t="s">
        <v>12913</v>
      </c>
      <c r="M1954" t="s">
        <v>10564</v>
      </c>
      <c r="N1954" t="s">
        <v>458</v>
      </c>
      <c r="O1954" t="s">
        <v>13535</v>
      </c>
      <c r="P1954">
        <v>88984102</v>
      </c>
      <c r="Q1954" t="s">
        <v>15386</v>
      </c>
      <c r="R1954" t="s">
        <v>6587</v>
      </c>
      <c r="S1954">
        <v>88984102</v>
      </c>
      <c r="T1954" t="s">
        <v>3434</v>
      </c>
      <c r="U1954">
        <v>25567876</v>
      </c>
      <c r="V1954" t="s">
        <v>32</v>
      </c>
      <c r="W1954" t="s">
        <v>523</v>
      </c>
      <c r="X1954" t="s">
        <v>17966</v>
      </c>
      <c r="Y1954" t="s">
        <v>458</v>
      </c>
    </row>
    <row r="1955" spans="1:25" x14ac:dyDescent="0.25">
      <c r="A1955" t="s">
        <v>5882</v>
      </c>
      <c r="B1955" t="s">
        <v>4716</v>
      </c>
      <c r="C1955" t="s">
        <v>4913</v>
      </c>
      <c r="D1955" t="s">
        <v>3398</v>
      </c>
      <c r="E1955" t="s">
        <v>4</v>
      </c>
      <c r="F1955" t="s">
        <v>64</v>
      </c>
      <c r="G1955" t="s">
        <v>6</v>
      </c>
      <c r="H1955" t="s">
        <v>12</v>
      </c>
      <c r="I1955">
        <v>30510</v>
      </c>
      <c r="J1955" t="s">
        <v>11582</v>
      </c>
      <c r="K1955" t="s">
        <v>214</v>
      </c>
      <c r="L1955" t="s">
        <v>3398</v>
      </c>
      <c r="M1955" t="s">
        <v>10737</v>
      </c>
      <c r="N1955" t="s">
        <v>10970</v>
      </c>
      <c r="O1955" t="s">
        <v>13535</v>
      </c>
      <c r="P1955">
        <v>88500992</v>
      </c>
      <c r="Q1955" t="s">
        <v>15386</v>
      </c>
      <c r="R1955" t="s">
        <v>6588</v>
      </c>
      <c r="S1955">
        <v>88500992</v>
      </c>
      <c r="T1955" t="s">
        <v>14506</v>
      </c>
      <c r="U1955">
        <v>25311024</v>
      </c>
      <c r="V1955" t="s">
        <v>32</v>
      </c>
      <c r="W1955" t="s">
        <v>7091</v>
      </c>
      <c r="X1955" t="s">
        <v>17967</v>
      </c>
      <c r="Y1955" t="s">
        <v>4913</v>
      </c>
    </row>
    <row r="1956" spans="1:25" x14ac:dyDescent="0.25">
      <c r="A1956" t="s">
        <v>5183</v>
      </c>
      <c r="B1956" t="s">
        <v>3163</v>
      </c>
      <c r="C1956" t="s">
        <v>1700</v>
      </c>
      <c r="D1956" t="s">
        <v>123</v>
      </c>
      <c r="E1956" t="s">
        <v>15</v>
      </c>
      <c r="F1956" t="s">
        <v>124</v>
      </c>
      <c r="G1956" t="s">
        <v>12</v>
      </c>
      <c r="H1956" t="s">
        <v>4</v>
      </c>
      <c r="I1956">
        <v>61003</v>
      </c>
      <c r="J1956" t="s">
        <v>11524</v>
      </c>
      <c r="K1956" t="s">
        <v>125</v>
      </c>
      <c r="L1956" t="s">
        <v>12957</v>
      </c>
      <c r="M1956" t="s">
        <v>10495</v>
      </c>
      <c r="N1956" t="s">
        <v>1700</v>
      </c>
      <c r="O1956" t="s">
        <v>13535</v>
      </c>
      <c r="P1956">
        <v>22005312</v>
      </c>
      <c r="Q1956" t="s">
        <v>15386</v>
      </c>
      <c r="R1956" t="s">
        <v>14861</v>
      </c>
      <c r="S1956">
        <v>85057564</v>
      </c>
      <c r="T1956" t="s">
        <v>14571</v>
      </c>
      <c r="U1956">
        <v>88533618</v>
      </c>
      <c r="V1956" t="s">
        <v>32</v>
      </c>
      <c r="W1956" t="s">
        <v>7092</v>
      </c>
      <c r="X1956" t="s">
        <v>17968</v>
      </c>
      <c r="Y1956" t="s">
        <v>1700</v>
      </c>
    </row>
    <row r="1957" spans="1:25" x14ac:dyDescent="0.25">
      <c r="A1957" t="s">
        <v>6038</v>
      </c>
      <c r="B1957" t="s">
        <v>4717</v>
      </c>
      <c r="C1957" t="s">
        <v>6039</v>
      </c>
      <c r="D1957" t="s">
        <v>125</v>
      </c>
      <c r="E1957" t="s">
        <v>2</v>
      </c>
      <c r="F1957" t="s">
        <v>124</v>
      </c>
      <c r="G1957" t="s">
        <v>2</v>
      </c>
      <c r="H1957" t="s">
        <v>179</v>
      </c>
      <c r="I1957">
        <v>60115</v>
      </c>
      <c r="J1957" t="s">
        <v>11609</v>
      </c>
      <c r="K1957" t="s">
        <v>125</v>
      </c>
      <c r="L1957" t="s">
        <v>125</v>
      </c>
      <c r="M1957" t="s">
        <v>1241</v>
      </c>
      <c r="N1957" t="s">
        <v>10971</v>
      </c>
      <c r="O1957" t="s">
        <v>13535</v>
      </c>
      <c r="P1957">
        <v>26639610</v>
      </c>
      <c r="Q1957">
        <v>26639610</v>
      </c>
      <c r="R1957" t="s">
        <v>12392</v>
      </c>
      <c r="S1957">
        <v>26639610</v>
      </c>
      <c r="T1957" t="s">
        <v>14545</v>
      </c>
      <c r="U1957">
        <v>26639730</v>
      </c>
      <c r="V1957" t="s">
        <v>32</v>
      </c>
      <c r="W1957" t="s">
        <v>7093</v>
      </c>
      <c r="X1957" t="s">
        <v>17969</v>
      </c>
      <c r="Y1957" t="s">
        <v>6039</v>
      </c>
    </row>
    <row r="1958" spans="1:25" x14ac:dyDescent="0.25">
      <c r="A1958" t="s">
        <v>6040</v>
      </c>
      <c r="B1958" t="s">
        <v>4627</v>
      </c>
      <c r="C1958" t="s">
        <v>5666</v>
      </c>
      <c r="D1958" t="s">
        <v>125</v>
      </c>
      <c r="E1958" t="s">
        <v>10</v>
      </c>
      <c r="F1958" t="s">
        <v>124</v>
      </c>
      <c r="G1958" t="s">
        <v>3</v>
      </c>
      <c r="H1958" t="s">
        <v>2</v>
      </c>
      <c r="I1958">
        <v>60201</v>
      </c>
      <c r="J1958" t="s">
        <v>12615</v>
      </c>
      <c r="K1958" t="s">
        <v>125</v>
      </c>
      <c r="L1958" t="s">
        <v>10596</v>
      </c>
      <c r="M1958" t="s">
        <v>4681</v>
      </c>
      <c r="N1958" t="s">
        <v>5666</v>
      </c>
      <c r="O1958" t="s">
        <v>13535</v>
      </c>
      <c r="P1958">
        <v>26352580</v>
      </c>
      <c r="Q1958">
        <v>26351032</v>
      </c>
      <c r="R1958" t="s">
        <v>15737</v>
      </c>
      <c r="S1958">
        <v>26351032</v>
      </c>
      <c r="T1958" t="s">
        <v>15486</v>
      </c>
      <c r="U1958">
        <v>26355272</v>
      </c>
      <c r="V1958" t="s">
        <v>32</v>
      </c>
      <c r="W1958" t="s">
        <v>7094</v>
      </c>
      <c r="X1958" t="s">
        <v>17970</v>
      </c>
      <c r="Y1958" t="s">
        <v>5666</v>
      </c>
    </row>
    <row r="1959" spans="1:25" x14ac:dyDescent="0.25">
      <c r="A1959" t="s">
        <v>4592</v>
      </c>
      <c r="B1959" t="s">
        <v>1365</v>
      </c>
      <c r="C1959" t="s">
        <v>4581</v>
      </c>
      <c r="D1959" t="s">
        <v>125</v>
      </c>
      <c r="E1959" t="s">
        <v>4</v>
      </c>
      <c r="F1959" t="s">
        <v>124</v>
      </c>
      <c r="G1959" t="s">
        <v>2</v>
      </c>
      <c r="H1959" t="s">
        <v>7</v>
      </c>
      <c r="I1959">
        <v>60106</v>
      </c>
      <c r="J1959" t="s">
        <v>11594</v>
      </c>
      <c r="K1959" t="s">
        <v>125</v>
      </c>
      <c r="L1959" t="s">
        <v>125</v>
      </c>
      <c r="M1959" t="s">
        <v>4581</v>
      </c>
      <c r="N1959" t="s">
        <v>4581</v>
      </c>
      <c r="O1959" t="s">
        <v>13535</v>
      </c>
      <c r="P1959">
        <v>22002704</v>
      </c>
      <c r="Q1959">
        <v>22002704</v>
      </c>
      <c r="R1959" t="s">
        <v>15738</v>
      </c>
      <c r="S1959">
        <v>88999123</v>
      </c>
      <c r="T1959" t="s">
        <v>14606</v>
      </c>
      <c r="U1959" t="s">
        <v>15558</v>
      </c>
      <c r="V1959" t="s">
        <v>32</v>
      </c>
      <c r="W1959" t="s">
        <v>1419</v>
      </c>
      <c r="X1959" t="s">
        <v>17971</v>
      </c>
      <c r="Y1959" t="s">
        <v>4581</v>
      </c>
    </row>
    <row r="1960" spans="1:25" x14ac:dyDescent="0.25">
      <c r="A1960" t="s">
        <v>4647</v>
      </c>
      <c r="B1960" t="s">
        <v>1465</v>
      </c>
      <c r="C1960" t="s">
        <v>4062</v>
      </c>
      <c r="D1960" t="s">
        <v>4304</v>
      </c>
      <c r="E1960" t="s">
        <v>2</v>
      </c>
      <c r="F1960" t="s">
        <v>124</v>
      </c>
      <c r="G1960" t="s">
        <v>2</v>
      </c>
      <c r="H1960" t="s">
        <v>6</v>
      </c>
      <c r="I1960">
        <v>60105</v>
      </c>
      <c r="J1960" t="s">
        <v>11576</v>
      </c>
      <c r="K1960" t="s">
        <v>125</v>
      </c>
      <c r="L1960" t="s">
        <v>125</v>
      </c>
      <c r="M1960" t="s">
        <v>10595</v>
      </c>
      <c r="N1960" t="s">
        <v>4062</v>
      </c>
      <c r="O1960" t="s">
        <v>13535</v>
      </c>
      <c r="P1960">
        <v>26831190</v>
      </c>
      <c r="Q1960">
        <v>26830080</v>
      </c>
      <c r="R1960" t="s">
        <v>8681</v>
      </c>
      <c r="S1960">
        <v>84034523</v>
      </c>
      <c r="T1960" t="s">
        <v>14550</v>
      </c>
      <c r="U1960">
        <v>21007583</v>
      </c>
      <c r="V1960" t="s">
        <v>32</v>
      </c>
      <c r="W1960" t="s">
        <v>7095</v>
      </c>
      <c r="X1960" t="s">
        <v>17972</v>
      </c>
      <c r="Y1960" t="s">
        <v>4062</v>
      </c>
    </row>
    <row r="1961" spans="1:25" x14ac:dyDescent="0.25">
      <c r="A1961" t="s">
        <v>10205</v>
      </c>
      <c r="B1961" t="s">
        <v>10002</v>
      </c>
      <c r="C1961" t="s">
        <v>1238</v>
      </c>
      <c r="D1961" t="s">
        <v>125</v>
      </c>
      <c r="E1961" t="s">
        <v>7</v>
      </c>
      <c r="F1961" t="s">
        <v>124</v>
      </c>
      <c r="G1961" t="s">
        <v>2</v>
      </c>
      <c r="H1961" t="s">
        <v>8</v>
      </c>
      <c r="I1961">
        <v>60107</v>
      </c>
      <c r="J1961" t="s">
        <v>11599</v>
      </c>
      <c r="K1961" t="s">
        <v>125</v>
      </c>
      <c r="L1961" t="s">
        <v>125</v>
      </c>
      <c r="M1961" t="s">
        <v>10959</v>
      </c>
      <c r="N1961" t="s">
        <v>1238</v>
      </c>
      <c r="O1961" t="s">
        <v>13535</v>
      </c>
      <c r="P1961">
        <v>26471176</v>
      </c>
      <c r="Q1961" t="s">
        <v>15386</v>
      </c>
      <c r="R1961" t="s">
        <v>13980</v>
      </c>
      <c r="S1961">
        <v>88548965</v>
      </c>
      <c r="T1961" t="s">
        <v>14551</v>
      </c>
      <c r="U1961">
        <v>26455244</v>
      </c>
      <c r="V1961" t="s">
        <v>32</v>
      </c>
      <c r="W1961" t="s">
        <v>4654</v>
      </c>
      <c r="X1961" t="s">
        <v>17973</v>
      </c>
      <c r="Y1961" t="s">
        <v>1238</v>
      </c>
    </row>
    <row r="1962" spans="1:25" x14ac:dyDescent="0.25">
      <c r="A1962" t="s">
        <v>3858</v>
      </c>
      <c r="B1962" t="s">
        <v>3859</v>
      </c>
      <c r="C1962" t="s">
        <v>368</v>
      </c>
      <c r="D1962" t="s">
        <v>788</v>
      </c>
      <c r="E1962" t="s">
        <v>2</v>
      </c>
      <c r="F1962" t="s">
        <v>208</v>
      </c>
      <c r="G1962" t="s">
        <v>12</v>
      </c>
      <c r="H1962" t="s">
        <v>4</v>
      </c>
      <c r="I1962">
        <v>51003</v>
      </c>
      <c r="J1962" t="s">
        <v>11522</v>
      </c>
      <c r="K1962" t="s">
        <v>209</v>
      </c>
      <c r="L1962" t="s">
        <v>661</v>
      </c>
      <c r="M1962" t="s">
        <v>1928</v>
      </c>
      <c r="N1962" t="s">
        <v>368</v>
      </c>
      <c r="O1962" t="s">
        <v>13535</v>
      </c>
      <c r="P1962">
        <v>26799174</v>
      </c>
      <c r="Q1962">
        <v>88562878</v>
      </c>
      <c r="R1962" t="s">
        <v>13981</v>
      </c>
      <c r="S1962">
        <v>88562878</v>
      </c>
      <c r="T1962" t="s">
        <v>15472</v>
      </c>
      <c r="U1962">
        <v>87576511</v>
      </c>
      <c r="V1962" t="s">
        <v>32</v>
      </c>
      <c r="W1962" t="s">
        <v>7096</v>
      </c>
      <c r="X1962" t="s">
        <v>17974</v>
      </c>
      <c r="Y1962" t="s">
        <v>368</v>
      </c>
    </row>
    <row r="1963" spans="1:25" x14ac:dyDescent="0.25">
      <c r="A1963" t="s">
        <v>5837</v>
      </c>
      <c r="B1963" t="s">
        <v>1432</v>
      </c>
      <c r="C1963" t="s">
        <v>3179</v>
      </c>
      <c r="D1963" t="s">
        <v>788</v>
      </c>
      <c r="E1963" t="s">
        <v>2</v>
      </c>
      <c r="F1963" t="s">
        <v>208</v>
      </c>
      <c r="G1963" t="s">
        <v>12</v>
      </c>
      <c r="H1963" t="s">
        <v>5</v>
      </c>
      <c r="I1963">
        <v>51004</v>
      </c>
      <c r="J1963" t="s">
        <v>11572</v>
      </c>
      <c r="K1963" t="s">
        <v>209</v>
      </c>
      <c r="L1963" t="s">
        <v>661</v>
      </c>
      <c r="M1963" t="s">
        <v>431</v>
      </c>
      <c r="N1963" t="s">
        <v>3179</v>
      </c>
      <c r="O1963" t="s">
        <v>13535</v>
      </c>
      <c r="P1963">
        <v>22065468</v>
      </c>
      <c r="Q1963">
        <v>26799174</v>
      </c>
      <c r="R1963" t="s">
        <v>14862</v>
      </c>
      <c r="S1963">
        <v>22007227</v>
      </c>
      <c r="T1963" t="s">
        <v>15472</v>
      </c>
      <c r="U1963">
        <v>26799174</v>
      </c>
      <c r="V1963" t="s">
        <v>32</v>
      </c>
      <c r="W1963" t="s">
        <v>7097</v>
      </c>
      <c r="X1963" t="s">
        <v>17975</v>
      </c>
      <c r="Y1963" t="s">
        <v>3179</v>
      </c>
    </row>
    <row r="1964" spans="1:25" x14ac:dyDescent="0.25">
      <c r="A1964" t="s">
        <v>5997</v>
      </c>
      <c r="B1964" t="s">
        <v>1335</v>
      </c>
      <c r="C1964" t="s">
        <v>69</v>
      </c>
      <c r="D1964" t="s">
        <v>788</v>
      </c>
      <c r="E1964" t="s">
        <v>6</v>
      </c>
      <c r="F1964" t="s">
        <v>208</v>
      </c>
      <c r="G1964" t="s">
        <v>12</v>
      </c>
      <c r="H1964" t="s">
        <v>3</v>
      </c>
      <c r="I1964">
        <v>51002</v>
      </c>
      <c r="J1964" t="s">
        <v>11471</v>
      </c>
      <c r="K1964" t="s">
        <v>209</v>
      </c>
      <c r="L1964" t="s">
        <v>661</v>
      </c>
      <c r="M1964" t="s">
        <v>1418</v>
      </c>
      <c r="N1964" t="s">
        <v>69</v>
      </c>
      <c r="O1964" t="s">
        <v>13535</v>
      </c>
      <c r="P1964">
        <v>26777057</v>
      </c>
      <c r="Q1964">
        <v>26777025</v>
      </c>
      <c r="R1964" t="s">
        <v>12357</v>
      </c>
      <c r="S1964">
        <v>61043477</v>
      </c>
      <c r="T1964" t="s">
        <v>14524</v>
      </c>
      <c r="U1964">
        <v>60061970</v>
      </c>
      <c r="V1964" t="s">
        <v>32</v>
      </c>
      <c r="W1964" t="s">
        <v>7098</v>
      </c>
      <c r="X1964" t="s">
        <v>17976</v>
      </c>
      <c r="Y1964" t="s">
        <v>69</v>
      </c>
    </row>
    <row r="1965" spans="1:25" x14ac:dyDescent="0.25">
      <c r="A1965" t="s">
        <v>7465</v>
      </c>
      <c r="B1965" t="s">
        <v>6847</v>
      </c>
      <c r="C1965" t="s">
        <v>7466</v>
      </c>
      <c r="D1965" t="s">
        <v>788</v>
      </c>
      <c r="E1965" t="s">
        <v>2</v>
      </c>
      <c r="F1965" t="s">
        <v>208</v>
      </c>
      <c r="G1965" t="s">
        <v>12</v>
      </c>
      <c r="H1965" t="s">
        <v>4</v>
      </c>
      <c r="I1965">
        <v>51003</v>
      </c>
      <c r="J1965" t="s">
        <v>11522</v>
      </c>
      <c r="K1965" t="s">
        <v>209</v>
      </c>
      <c r="L1965" t="s">
        <v>661</v>
      </c>
      <c r="M1965" t="s">
        <v>1928</v>
      </c>
      <c r="N1965" t="s">
        <v>7466</v>
      </c>
      <c r="O1965" t="s">
        <v>13535</v>
      </c>
      <c r="P1965">
        <v>22006971</v>
      </c>
      <c r="Q1965">
        <v>84881568</v>
      </c>
      <c r="R1965" t="s">
        <v>13982</v>
      </c>
      <c r="S1965">
        <v>84881568</v>
      </c>
      <c r="T1965" t="s">
        <v>15472</v>
      </c>
      <c r="U1965">
        <v>26799174</v>
      </c>
      <c r="V1965" t="s">
        <v>32</v>
      </c>
      <c r="W1965" t="s">
        <v>92</v>
      </c>
      <c r="X1965" t="s">
        <v>17977</v>
      </c>
      <c r="Y1965" t="s">
        <v>7466</v>
      </c>
    </row>
    <row r="1966" spans="1:25" x14ac:dyDescent="0.25">
      <c r="A1966" t="s">
        <v>3994</v>
      </c>
      <c r="B1966" t="s">
        <v>3996</v>
      </c>
      <c r="C1966" t="s">
        <v>3995</v>
      </c>
      <c r="D1966" t="s">
        <v>788</v>
      </c>
      <c r="E1966" t="s">
        <v>4</v>
      </c>
      <c r="F1966" t="s">
        <v>208</v>
      </c>
      <c r="G1966" t="s">
        <v>5</v>
      </c>
      <c r="H1966" t="s">
        <v>2</v>
      </c>
      <c r="I1966">
        <v>50401</v>
      </c>
      <c r="J1966" t="s">
        <v>11413</v>
      </c>
      <c r="K1966" t="s">
        <v>209</v>
      </c>
      <c r="L1966" t="s">
        <v>12937</v>
      </c>
      <c r="M1966" t="s">
        <v>12937</v>
      </c>
      <c r="N1966" t="s">
        <v>3995</v>
      </c>
      <c r="O1966" t="s">
        <v>13535</v>
      </c>
      <c r="P1966">
        <v>47033211</v>
      </c>
      <c r="Q1966">
        <v>89516976</v>
      </c>
      <c r="R1966" t="s">
        <v>15739</v>
      </c>
      <c r="S1966">
        <v>47033211</v>
      </c>
      <c r="T1966" t="s">
        <v>13767</v>
      </c>
      <c r="U1966">
        <v>26711140</v>
      </c>
      <c r="V1966" t="s">
        <v>32</v>
      </c>
      <c r="W1966" t="s">
        <v>7099</v>
      </c>
      <c r="X1966" t="s">
        <v>17978</v>
      </c>
      <c r="Y1966" t="s">
        <v>3995</v>
      </c>
    </row>
    <row r="1967" spans="1:25" x14ac:dyDescent="0.25">
      <c r="A1967" t="s">
        <v>5196</v>
      </c>
      <c r="B1967" t="s">
        <v>4728</v>
      </c>
      <c r="C1967" t="s">
        <v>5197</v>
      </c>
      <c r="D1967" t="s">
        <v>3000</v>
      </c>
      <c r="E1967" t="s">
        <v>7</v>
      </c>
      <c r="F1967" t="s">
        <v>83</v>
      </c>
      <c r="G1967" t="s">
        <v>3</v>
      </c>
      <c r="H1967" t="s">
        <v>7</v>
      </c>
      <c r="I1967">
        <v>70206</v>
      </c>
      <c r="J1967" t="s">
        <v>12820</v>
      </c>
      <c r="K1967" t="s">
        <v>82</v>
      </c>
      <c r="L1967" t="s">
        <v>3001</v>
      </c>
      <c r="M1967" t="s">
        <v>1700</v>
      </c>
      <c r="N1967" t="s">
        <v>10973</v>
      </c>
      <c r="O1967" t="s">
        <v>13535</v>
      </c>
      <c r="P1967">
        <v>44140963</v>
      </c>
      <c r="Q1967" t="s">
        <v>15386</v>
      </c>
      <c r="R1967" t="s">
        <v>15740</v>
      </c>
      <c r="S1967">
        <v>72540724</v>
      </c>
      <c r="T1967" t="s">
        <v>14650</v>
      </c>
      <c r="U1967">
        <v>88756410</v>
      </c>
      <c r="V1967" t="s">
        <v>32</v>
      </c>
      <c r="W1967" t="s">
        <v>4694</v>
      </c>
      <c r="X1967" t="s">
        <v>17979</v>
      </c>
      <c r="Y1967" t="s">
        <v>5197</v>
      </c>
    </row>
    <row r="1968" spans="1:25" x14ac:dyDescent="0.25">
      <c r="A1968" t="s">
        <v>6041</v>
      </c>
      <c r="B1968" t="s">
        <v>6310</v>
      </c>
      <c r="C1968" t="s">
        <v>2689</v>
      </c>
      <c r="D1968" t="s">
        <v>79</v>
      </c>
      <c r="E1968" t="s">
        <v>8</v>
      </c>
      <c r="F1968" t="s">
        <v>35</v>
      </c>
      <c r="G1968" t="s">
        <v>10</v>
      </c>
      <c r="H1968" t="s">
        <v>6</v>
      </c>
      <c r="I1968">
        <v>20805</v>
      </c>
      <c r="J1968" t="s">
        <v>15597</v>
      </c>
      <c r="K1968" t="s">
        <v>79</v>
      </c>
      <c r="L1968" t="s">
        <v>10473</v>
      </c>
      <c r="M1968" t="s">
        <v>10789</v>
      </c>
      <c r="N1968" t="s">
        <v>10974</v>
      </c>
      <c r="O1968" t="s">
        <v>13535</v>
      </c>
      <c r="P1968">
        <v>24822052</v>
      </c>
      <c r="Q1968" t="s">
        <v>15386</v>
      </c>
      <c r="R1968" t="s">
        <v>6042</v>
      </c>
      <c r="S1968">
        <v>89388905</v>
      </c>
      <c r="T1968" t="s">
        <v>9212</v>
      </c>
      <c r="U1968">
        <v>24485212</v>
      </c>
      <c r="V1968" t="s">
        <v>32</v>
      </c>
      <c r="W1968" t="s">
        <v>7100</v>
      </c>
      <c r="X1968" t="s">
        <v>17980</v>
      </c>
      <c r="Y1968" t="s">
        <v>2689</v>
      </c>
    </row>
    <row r="1969" spans="1:25" x14ac:dyDescent="0.25">
      <c r="A1969" t="s">
        <v>2256</v>
      </c>
      <c r="B1969" t="s">
        <v>2259</v>
      </c>
      <c r="C1969" t="s">
        <v>2257</v>
      </c>
      <c r="D1969" t="s">
        <v>78</v>
      </c>
      <c r="E1969" t="s">
        <v>4</v>
      </c>
      <c r="F1969" t="s">
        <v>35</v>
      </c>
      <c r="G1969" t="s">
        <v>3</v>
      </c>
      <c r="H1969" t="s">
        <v>3</v>
      </c>
      <c r="I1969">
        <v>20202</v>
      </c>
      <c r="J1969" t="s">
        <v>12695</v>
      </c>
      <c r="K1969" t="s">
        <v>79</v>
      </c>
      <c r="L1969" t="s">
        <v>80</v>
      </c>
      <c r="M1969" t="s">
        <v>558</v>
      </c>
      <c r="N1969" t="s">
        <v>2258</v>
      </c>
      <c r="O1969" t="s">
        <v>13535</v>
      </c>
      <c r="P1969">
        <v>24454430</v>
      </c>
      <c r="Q1969">
        <v>24454430</v>
      </c>
      <c r="R1969" t="s">
        <v>9919</v>
      </c>
      <c r="S1969">
        <v>24450550</v>
      </c>
      <c r="T1969" t="s">
        <v>14462</v>
      </c>
      <c r="U1969">
        <v>24560275</v>
      </c>
      <c r="V1969" t="s">
        <v>32</v>
      </c>
      <c r="W1969" t="s">
        <v>1755</v>
      </c>
      <c r="X1969" t="s">
        <v>17981</v>
      </c>
      <c r="Y1969" t="s">
        <v>2257</v>
      </c>
    </row>
    <row r="1970" spans="1:25" x14ac:dyDescent="0.25">
      <c r="A1970" t="s">
        <v>11637</v>
      </c>
      <c r="B1970" t="s">
        <v>11638</v>
      </c>
      <c r="C1970" t="s">
        <v>11136</v>
      </c>
      <c r="D1970" t="s">
        <v>78</v>
      </c>
      <c r="E1970" t="s">
        <v>2</v>
      </c>
      <c r="F1970" t="s">
        <v>35</v>
      </c>
      <c r="G1970" t="s">
        <v>3</v>
      </c>
      <c r="H1970" t="s">
        <v>7</v>
      </c>
      <c r="I1970">
        <v>20206</v>
      </c>
      <c r="J1970" t="s">
        <v>12753</v>
      </c>
      <c r="K1970" t="s">
        <v>79</v>
      </c>
      <c r="L1970" t="s">
        <v>80</v>
      </c>
      <c r="M1970" t="s">
        <v>143</v>
      </c>
      <c r="N1970" t="s">
        <v>11136</v>
      </c>
      <c r="O1970" t="s">
        <v>13535</v>
      </c>
      <c r="P1970" t="s">
        <v>15386</v>
      </c>
      <c r="Q1970" t="s">
        <v>15386</v>
      </c>
      <c r="R1970" t="s">
        <v>15741</v>
      </c>
      <c r="S1970">
        <v>84319625</v>
      </c>
      <c r="T1970" t="s">
        <v>14460</v>
      </c>
      <c r="U1970">
        <v>24456978</v>
      </c>
      <c r="V1970" t="s">
        <v>32</v>
      </c>
      <c r="W1970" t="s">
        <v>2177</v>
      </c>
      <c r="X1970" t="s">
        <v>17982</v>
      </c>
      <c r="Y1970" t="s">
        <v>11136</v>
      </c>
    </row>
    <row r="1971" spans="1:25" x14ac:dyDescent="0.25">
      <c r="A1971" t="s">
        <v>5397</v>
      </c>
      <c r="B1971" t="s">
        <v>4733</v>
      </c>
      <c r="C1971" t="s">
        <v>5398</v>
      </c>
      <c r="D1971" t="s">
        <v>9037</v>
      </c>
      <c r="E1971" t="s">
        <v>3</v>
      </c>
      <c r="F1971" t="s">
        <v>83</v>
      </c>
      <c r="G1971" t="s">
        <v>5</v>
      </c>
      <c r="H1971" t="s">
        <v>5</v>
      </c>
      <c r="I1971">
        <v>70404</v>
      </c>
      <c r="J1971" t="s">
        <v>11553</v>
      </c>
      <c r="K1971" t="s">
        <v>82</v>
      </c>
      <c r="L1971" t="s">
        <v>12961</v>
      </c>
      <c r="M1971" t="s">
        <v>12962</v>
      </c>
      <c r="N1971" t="s">
        <v>5398</v>
      </c>
      <c r="O1971" t="s">
        <v>13535</v>
      </c>
      <c r="P1971">
        <v>85308141</v>
      </c>
      <c r="Q1971" t="s">
        <v>15386</v>
      </c>
      <c r="R1971" t="s">
        <v>15742</v>
      </c>
      <c r="S1971">
        <v>85308141</v>
      </c>
      <c r="T1971" t="s">
        <v>14579</v>
      </c>
      <c r="U1971">
        <v>83768761</v>
      </c>
      <c r="V1971" t="s">
        <v>32</v>
      </c>
      <c r="W1971" t="s">
        <v>3733</v>
      </c>
      <c r="X1971" t="s">
        <v>17983</v>
      </c>
      <c r="Y1971" t="s">
        <v>5398</v>
      </c>
    </row>
    <row r="1972" spans="1:25" x14ac:dyDescent="0.25">
      <c r="A1972" t="s">
        <v>9642</v>
      </c>
      <c r="B1972" t="s">
        <v>9643</v>
      </c>
      <c r="C1972" t="s">
        <v>1018</v>
      </c>
      <c r="D1972" t="s">
        <v>207</v>
      </c>
      <c r="E1972" t="s">
        <v>3</v>
      </c>
      <c r="F1972" t="s">
        <v>208</v>
      </c>
      <c r="G1972" t="s">
        <v>4</v>
      </c>
      <c r="H1972" t="s">
        <v>4</v>
      </c>
      <c r="I1972">
        <v>50303</v>
      </c>
      <c r="J1972" t="s">
        <v>11489</v>
      </c>
      <c r="K1972" t="s">
        <v>209</v>
      </c>
      <c r="L1972" t="s">
        <v>207</v>
      </c>
      <c r="M1972" t="s">
        <v>12942</v>
      </c>
      <c r="N1972" t="s">
        <v>1018</v>
      </c>
      <c r="O1972" t="s">
        <v>13535</v>
      </c>
      <c r="P1972">
        <v>26580831</v>
      </c>
      <c r="Q1972" t="s">
        <v>15386</v>
      </c>
      <c r="R1972" t="s">
        <v>15743</v>
      </c>
      <c r="S1972">
        <v>85088989</v>
      </c>
      <c r="T1972" t="s">
        <v>14536</v>
      </c>
      <c r="U1972">
        <v>83769266</v>
      </c>
      <c r="V1972" t="s">
        <v>32</v>
      </c>
      <c r="W1972" t="s">
        <v>6564</v>
      </c>
      <c r="X1972" t="s">
        <v>17984</v>
      </c>
      <c r="Y1972" t="s">
        <v>1018</v>
      </c>
    </row>
    <row r="1973" spans="1:25" x14ac:dyDescent="0.25">
      <c r="A1973" t="s">
        <v>4244</v>
      </c>
      <c r="B1973" t="s">
        <v>4209</v>
      </c>
      <c r="C1973" t="s">
        <v>2848</v>
      </c>
      <c r="D1973" t="s">
        <v>207</v>
      </c>
      <c r="E1973" t="s">
        <v>3</v>
      </c>
      <c r="F1973" t="s">
        <v>208</v>
      </c>
      <c r="G1973" t="s">
        <v>4</v>
      </c>
      <c r="H1973" t="s">
        <v>4</v>
      </c>
      <c r="I1973">
        <v>50303</v>
      </c>
      <c r="J1973" t="s">
        <v>11489</v>
      </c>
      <c r="K1973" t="s">
        <v>209</v>
      </c>
      <c r="L1973" t="s">
        <v>207</v>
      </c>
      <c r="M1973" t="s">
        <v>12942</v>
      </c>
      <c r="N1973" t="s">
        <v>2848</v>
      </c>
      <c r="O1973" t="s">
        <v>13535</v>
      </c>
      <c r="P1973">
        <v>26587269</v>
      </c>
      <c r="Q1973">
        <v>26587269</v>
      </c>
      <c r="R1973" t="s">
        <v>12380</v>
      </c>
      <c r="S1973">
        <v>83145438</v>
      </c>
      <c r="T1973" t="s">
        <v>14536</v>
      </c>
      <c r="U1973">
        <v>83769266</v>
      </c>
      <c r="V1973" t="s">
        <v>32</v>
      </c>
      <c r="W1973" t="s">
        <v>1488</v>
      </c>
      <c r="X1973" t="s">
        <v>17985</v>
      </c>
      <c r="Y1973" t="s">
        <v>2848</v>
      </c>
    </row>
    <row r="1974" spans="1:25" x14ac:dyDescent="0.25">
      <c r="A1974" t="s">
        <v>5788</v>
      </c>
      <c r="B1974" t="s">
        <v>4192</v>
      </c>
      <c r="C1974" t="s">
        <v>8129</v>
      </c>
      <c r="D1974" t="s">
        <v>1044</v>
      </c>
      <c r="E1974" t="s">
        <v>4</v>
      </c>
      <c r="F1974" t="s">
        <v>32</v>
      </c>
      <c r="G1974" t="s">
        <v>1045</v>
      </c>
      <c r="H1974" t="s">
        <v>4</v>
      </c>
      <c r="I1974">
        <v>11903</v>
      </c>
      <c r="J1974" t="s">
        <v>12731</v>
      </c>
      <c r="K1974" t="s">
        <v>33</v>
      </c>
      <c r="L1974" t="s">
        <v>1044</v>
      </c>
      <c r="M1974" t="s">
        <v>10490</v>
      </c>
      <c r="N1974" t="s">
        <v>470</v>
      </c>
      <c r="O1974" t="s">
        <v>13535</v>
      </c>
      <c r="P1974">
        <v>27722216</v>
      </c>
      <c r="Q1974" t="s">
        <v>15386</v>
      </c>
      <c r="R1974" t="s">
        <v>13983</v>
      </c>
      <c r="S1974">
        <v>89932656</v>
      </c>
      <c r="T1974" t="s">
        <v>14429</v>
      </c>
      <c r="U1974">
        <v>27725128</v>
      </c>
      <c r="V1974" t="s">
        <v>32</v>
      </c>
      <c r="W1974" t="s">
        <v>7101</v>
      </c>
      <c r="X1974" t="s">
        <v>17986</v>
      </c>
      <c r="Y1974" t="s">
        <v>8129</v>
      </c>
    </row>
    <row r="1975" spans="1:25" x14ac:dyDescent="0.25">
      <c r="A1975" t="s">
        <v>1191</v>
      </c>
      <c r="B1975" t="s">
        <v>1193</v>
      </c>
      <c r="C1975" t="s">
        <v>1192</v>
      </c>
      <c r="D1975" t="s">
        <v>1044</v>
      </c>
      <c r="E1975" t="s">
        <v>4</v>
      </c>
      <c r="F1975" t="s">
        <v>32</v>
      </c>
      <c r="G1975" t="s">
        <v>1045</v>
      </c>
      <c r="H1975" t="s">
        <v>4</v>
      </c>
      <c r="I1975">
        <v>11903</v>
      </c>
      <c r="J1975" t="s">
        <v>12731</v>
      </c>
      <c r="K1975" t="s">
        <v>33</v>
      </c>
      <c r="L1975" t="s">
        <v>1044</v>
      </c>
      <c r="M1975" t="s">
        <v>10490</v>
      </c>
      <c r="N1975" t="s">
        <v>1192</v>
      </c>
      <c r="O1975" t="s">
        <v>13535</v>
      </c>
      <c r="P1975">
        <v>27713791</v>
      </c>
      <c r="Q1975" t="s">
        <v>15386</v>
      </c>
      <c r="R1975" t="s">
        <v>15744</v>
      </c>
      <c r="S1975">
        <v>87453474</v>
      </c>
      <c r="T1975" t="s">
        <v>14429</v>
      </c>
      <c r="U1975">
        <v>27725128</v>
      </c>
      <c r="V1975" t="s">
        <v>32</v>
      </c>
      <c r="W1975" t="s">
        <v>1190</v>
      </c>
      <c r="X1975" t="s">
        <v>17987</v>
      </c>
      <c r="Y1975" t="s">
        <v>1192</v>
      </c>
    </row>
    <row r="1976" spans="1:25" x14ac:dyDescent="0.25">
      <c r="A1976" t="s">
        <v>9498</v>
      </c>
      <c r="B1976" t="s">
        <v>9499</v>
      </c>
      <c r="C1976" t="s">
        <v>9287</v>
      </c>
      <c r="D1976" t="s">
        <v>1044</v>
      </c>
      <c r="E1976" t="s">
        <v>6</v>
      </c>
      <c r="F1976" t="s">
        <v>32</v>
      </c>
      <c r="G1976" t="s">
        <v>1045</v>
      </c>
      <c r="H1976" t="s">
        <v>5</v>
      </c>
      <c r="I1976">
        <v>11904</v>
      </c>
      <c r="J1976" t="s">
        <v>12733</v>
      </c>
      <c r="K1976" t="s">
        <v>33</v>
      </c>
      <c r="L1976" t="s">
        <v>1044</v>
      </c>
      <c r="M1976" t="s">
        <v>10492</v>
      </c>
      <c r="N1976" t="s">
        <v>9287</v>
      </c>
      <c r="O1976" t="s">
        <v>13535</v>
      </c>
      <c r="P1976">
        <v>27721624</v>
      </c>
      <c r="Q1976" t="s">
        <v>15386</v>
      </c>
      <c r="R1976" t="s">
        <v>15745</v>
      </c>
      <c r="S1976">
        <v>70507285</v>
      </c>
      <c r="T1976" t="s">
        <v>14435</v>
      </c>
      <c r="U1976">
        <v>27725171</v>
      </c>
      <c r="V1976" t="s">
        <v>32</v>
      </c>
      <c r="W1976" t="s">
        <v>1332</v>
      </c>
      <c r="X1976" t="s">
        <v>17988</v>
      </c>
      <c r="Y1976" t="s">
        <v>9287</v>
      </c>
    </row>
    <row r="1977" spans="1:25" x14ac:dyDescent="0.25">
      <c r="A1977" t="s">
        <v>1316</v>
      </c>
      <c r="B1977" t="s">
        <v>1318</v>
      </c>
      <c r="C1977" t="s">
        <v>1317</v>
      </c>
      <c r="D1977" t="s">
        <v>1044</v>
      </c>
      <c r="E1977" t="s">
        <v>6</v>
      </c>
      <c r="F1977" t="s">
        <v>32</v>
      </c>
      <c r="G1977" t="s">
        <v>1045</v>
      </c>
      <c r="H1977" t="s">
        <v>5</v>
      </c>
      <c r="I1977">
        <v>11904</v>
      </c>
      <c r="J1977" t="s">
        <v>12733</v>
      </c>
      <c r="K1977" t="s">
        <v>33</v>
      </c>
      <c r="L1977" t="s">
        <v>1044</v>
      </c>
      <c r="M1977" t="s">
        <v>10492</v>
      </c>
      <c r="N1977" t="s">
        <v>1317</v>
      </c>
      <c r="O1977" t="s">
        <v>13535</v>
      </c>
      <c r="P1977">
        <v>44016460</v>
      </c>
      <c r="Q1977" t="s">
        <v>15386</v>
      </c>
      <c r="R1977" t="s">
        <v>14863</v>
      </c>
      <c r="S1977">
        <v>27425391</v>
      </c>
      <c r="T1977" t="s">
        <v>14435</v>
      </c>
      <c r="U1977">
        <v>27725171</v>
      </c>
      <c r="V1977" t="s">
        <v>32</v>
      </c>
      <c r="W1977" t="s">
        <v>1315</v>
      </c>
      <c r="X1977" t="s">
        <v>17989</v>
      </c>
      <c r="Y1977" t="s">
        <v>1317</v>
      </c>
    </row>
    <row r="1978" spans="1:25" x14ac:dyDescent="0.25">
      <c r="A1978" t="s">
        <v>1325</v>
      </c>
      <c r="B1978" t="s">
        <v>1327</v>
      </c>
      <c r="C1978" t="s">
        <v>1326</v>
      </c>
      <c r="D1978" t="s">
        <v>1044</v>
      </c>
      <c r="E1978" t="s">
        <v>6</v>
      </c>
      <c r="F1978" t="s">
        <v>32</v>
      </c>
      <c r="G1978" t="s">
        <v>1045</v>
      </c>
      <c r="H1978" t="s">
        <v>5</v>
      </c>
      <c r="I1978">
        <v>11904</v>
      </c>
      <c r="J1978" t="s">
        <v>12733</v>
      </c>
      <c r="K1978" t="s">
        <v>33</v>
      </c>
      <c r="L1978" t="s">
        <v>1044</v>
      </c>
      <c r="M1978" t="s">
        <v>10492</v>
      </c>
      <c r="N1978" t="s">
        <v>1326</v>
      </c>
      <c r="O1978" t="s">
        <v>13535</v>
      </c>
      <c r="P1978">
        <v>27705678</v>
      </c>
      <c r="Q1978">
        <v>44016426</v>
      </c>
      <c r="R1978" t="s">
        <v>14864</v>
      </c>
      <c r="S1978">
        <v>86992166</v>
      </c>
      <c r="T1978" t="s">
        <v>14435</v>
      </c>
      <c r="U1978">
        <v>27725171</v>
      </c>
      <c r="V1978" t="s">
        <v>32</v>
      </c>
      <c r="W1978" t="s">
        <v>1324</v>
      </c>
      <c r="X1978" t="s">
        <v>17990</v>
      </c>
      <c r="Y1978" t="s">
        <v>1326</v>
      </c>
    </row>
    <row r="1979" spans="1:25" x14ac:dyDescent="0.25">
      <c r="A1979" t="s">
        <v>14865</v>
      </c>
      <c r="B1979" s="233" t="s">
        <v>1281</v>
      </c>
      <c r="C1979" t="s">
        <v>1280</v>
      </c>
      <c r="D1979" t="s">
        <v>1044</v>
      </c>
      <c r="E1979" t="s">
        <v>6</v>
      </c>
      <c r="F1979" t="s">
        <v>32</v>
      </c>
      <c r="G1979" t="s">
        <v>1045</v>
      </c>
      <c r="H1979" t="s">
        <v>5</v>
      </c>
      <c r="I1979">
        <v>11904</v>
      </c>
      <c r="J1979" t="s">
        <v>12733</v>
      </c>
      <c r="K1979" t="s">
        <v>33</v>
      </c>
      <c r="L1979" t="s">
        <v>1044</v>
      </c>
      <c r="M1979" t="s">
        <v>10492</v>
      </c>
      <c r="N1979" t="s">
        <v>1280</v>
      </c>
      <c r="O1979" t="s">
        <v>13535</v>
      </c>
      <c r="P1979">
        <v>44047021</v>
      </c>
      <c r="Q1979" t="s">
        <v>15386</v>
      </c>
      <c r="R1979" t="s">
        <v>14866</v>
      </c>
      <c r="S1979">
        <v>83163560</v>
      </c>
      <c r="T1979" t="s">
        <v>14435</v>
      </c>
      <c r="U1979">
        <v>27725171</v>
      </c>
      <c r="V1979" t="s">
        <v>32</v>
      </c>
      <c r="W1979" t="s">
        <v>1279</v>
      </c>
      <c r="X1979" t="s">
        <v>17991</v>
      </c>
      <c r="Y1979" t="s">
        <v>1280</v>
      </c>
    </row>
    <row r="1980" spans="1:25" x14ac:dyDescent="0.25">
      <c r="A1980" t="s">
        <v>1308</v>
      </c>
      <c r="B1980" t="s">
        <v>1310</v>
      </c>
      <c r="C1980" t="s">
        <v>1309</v>
      </c>
      <c r="D1980" t="s">
        <v>1044</v>
      </c>
      <c r="E1980" t="s">
        <v>6</v>
      </c>
      <c r="F1980" t="s">
        <v>32</v>
      </c>
      <c r="G1980" t="s">
        <v>1045</v>
      </c>
      <c r="H1980" t="s">
        <v>5</v>
      </c>
      <c r="I1980">
        <v>11904</v>
      </c>
      <c r="J1980" t="s">
        <v>12733</v>
      </c>
      <c r="K1980" t="s">
        <v>33</v>
      </c>
      <c r="L1980" t="s">
        <v>1044</v>
      </c>
      <c r="M1980" t="s">
        <v>10492</v>
      </c>
      <c r="N1980" t="s">
        <v>1309</v>
      </c>
      <c r="O1980" t="s">
        <v>13535</v>
      </c>
      <c r="P1980">
        <v>27705669</v>
      </c>
      <c r="Q1980" t="s">
        <v>15386</v>
      </c>
      <c r="R1980" t="s">
        <v>13984</v>
      </c>
      <c r="S1980">
        <v>27705669</v>
      </c>
      <c r="T1980" t="s">
        <v>14435</v>
      </c>
      <c r="U1980">
        <v>27725171</v>
      </c>
      <c r="V1980" t="s">
        <v>32</v>
      </c>
      <c r="W1980" t="s">
        <v>844</v>
      </c>
      <c r="X1980" t="s">
        <v>17992</v>
      </c>
      <c r="Y1980" t="s">
        <v>1309</v>
      </c>
    </row>
    <row r="1981" spans="1:25" x14ac:dyDescent="0.25">
      <c r="A1981" t="s">
        <v>6024</v>
      </c>
      <c r="B1981" t="s">
        <v>4298</v>
      </c>
      <c r="C1981" t="s">
        <v>542</v>
      </c>
      <c r="D1981" t="s">
        <v>1044</v>
      </c>
      <c r="E1981" t="s">
        <v>6</v>
      </c>
      <c r="F1981" t="s">
        <v>32</v>
      </c>
      <c r="G1981" t="s">
        <v>1045</v>
      </c>
      <c r="H1981" t="s">
        <v>5</v>
      </c>
      <c r="I1981">
        <v>11904</v>
      </c>
      <c r="J1981" t="s">
        <v>12733</v>
      </c>
      <c r="K1981" t="s">
        <v>33</v>
      </c>
      <c r="L1981" t="s">
        <v>1044</v>
      </c>
      <c r="M1981" t="s">
        <v>10492</v>
      </c>
      <c r="N1981" t="s">
        <v>542</v>
      </c>
      <c r="O1981" t="s">
        <v>13535</v>
      </c>
      <c r="P1981">
        <v>27725668</v>
      </c>
      <c r="Q1981" t="s">
        <v>15386</v>
      </c>
      <c r="R1981" t="s">
        <v>15746</v>
      </c>
      <c r="S1981">
        <v>83139059</v>
      </c>
      <c r="T1981" t="s">
        <v>14435</v>
      </c>
      <c r="U1981">
        <v>27725171</v>
      </c>
      <c r="V1981" t="s">
        <v>32</v>
      </c>
      <c r="W1981" t="s">
        <v>7102</v>
      </c>
      <c r="X1981" t="s">
        <v>17993</v>
      </c>
      <c r="Y1981" t="s">
        <v>542</v>
      </c>
    </row>
    <row r="1982" spans="1:25" x14ac:dyDescent="0.25">
      <c r="A1982" t="s">
        <v>1379</v>
      </c>
      <c r="B1982" t="s">
        <v>1381</v>
      </c>
      <c r="C1982" t="s">
        <v>1380</v>
      </c>
      <c r="D1982" t="s">
        <v>1044</v>
      </c>
      <c r="E1982" t="s">
        <v>7</v>
      </c>
      <c r="F1982" t="s">
        <v>32</v>
      </c>
      <c r="G1982" t="s">
        <v>1045</v>
      </c>
      <c r="H1982" t="s">
        <v>10</v>
      </c>
      <c r="I1982">
        <v>11908</v>
      </c>
      <c r="J1982" t="s">
        <v>12738</v>
      </c>
      <c r="K1982" t="s">
        <v>33</v>
      </c>
      <c r="L1982" t="s">
        <v>1044</v>
      </c>
      <c r="M1982" t="s">
        <v>12878</v>
      </c>
      <c r="N1982" t="s">
        <v>1380</v>
      </c>
      <c r="O1982" t="s">
        <v>13535</v>
      </c>
      <c r="P1982">
        <v>27381574</v>
      </c>
      <c r="Q1982" t="s">
        <v>15386</v>
      </c>
      <c r="R1982" t="s">
        <v>1386</v>
      </c>
      <c r="S1982">
        <v>85725605</v>
      </c>
      <c r="T1982" t="s">
        <v>14437</v>
      </c>
      <c r="U1982">
        <v>87085340</v>
      </c>
      <c r="V1982" t="s">
        <v>32</v>
      </c>
      <c r="W1982" t="s">
        <v>1378</v>
      </c>
      <c r="X1982" t="s">
        <v>17994</v>
      </c>
      <c r="Y1982" t="s">
        <v>1380</v>
      </c>
    </row>
    <row r="1983" spans="1:25" x14ac:dyDescent="0.25">
      <c r="A1983" t="s">
        <v>7399</v>
      </c>
      <c r="B1983" t="s">
        <v>6933</v>
      </c>
      <c r="C1983" t="s">
        <v>1418</v>
      </c>
      <c r="D1983" t="s">
        <v>1044</v>
      </c>
      <c r="E1983" t="s">
        <v>11</v>
      </c>
      <c r="F1983" t="s">
        <v>32</v>
      </c>
      <c r="G1983" t="s">
        <v>1045</v>
      </c>
      <c r="H1983" t="s">
        <v>6</v>
      </c>
      <c r="I1983">
        <v>11905</v>
      </c>
      <c r="J1983" t="s">
        <v>12734</v>
      </c>
      <c r="K1983" t="s">
        <v>33</v>
      </c>
      <c r="L1983" t="s">
        <v>1044</v>
      </c>
      <c r="M1983" t="s">
        <v>590</v>
      </c>
      <c r="N1983" t="s">
        <v>1418</v>
      </c>
      <c r="O1983" t="s">
        <v>13535</v>
      </c>
      <c r="P1983">
        <v>22005089</v>
      </c>
      <c r="Q1983" t="s">
        <v>15386</v>
      </c>
      <c r="R1983" t="s">
        <v>14867</v>
      </c>
      <c r="S1983">
        <v>89716444</v>
      </c>
      <c r="T1983" t="s">
        <v>14709</v>
      </c>
      <c r="U1983">
        <v>83471217</v>
      </c>
      <c r="V1983" t="s">
        <v>32</v>
      </c>
      <c r="W1983" t="s">
        <v>7401</v>
      </c>
      <c r="X1983" t="s">
        <v>17995</v>
      </c>
      <c r="Y1983" t="s">
        <v>1418</v>
      </c>
    </row>
    <row r="1984" spans="1:25" x14ac:dyDescent="0.25">
      <c r="A1984" t="s">
        <v>9091</v>
      </c>
      <c r="B1984" t="s">
        <v>9090</v>
      </c>
      <c r="C1984" t="s">
        <v>9092</v>
      </c>
      <c r="D1984" t="s">
        <v>1044</v>
      </c>
      <c r="E1984" t="s">
        <v>11</v>
      </c>
      <c r="F1984" t="s">
        <v>32</v>
      </c>
      <c r="G1984" t="s">
        <v>1045</v>
      </c>
      <c r="H1984" t="s">
        <v>6</v>
      </c>
      <c r="I1984">
        <v>11905</v>
      </c>
      <c r="J1984" t="s">
        <v>12734</v>
      </c>
      <c r="K1984" t="s">
        <v>33</v>
      </c>
      <c r="L1984" t="s">
        <v>1044</v>
      </c>
      <c r="M1984" t="s">
        <v>590</v>
      </c>
      <c r="N1984" t="s">
        <v>9092</v>
      </c>
      <c r="O1984" t="s">
        <v>13535</v>
      </c>
      <c r="P1984">
        <v>44067440</v>
      </c>
      <c r="Q1984" t="s">
        <v>15386</v>
      </c>
      <c r="R1984" t="s">
        <v>15747</v>
      </c>
      <c r="S1984">
        <v>70117881</v>
      </c>
      <c r="T1984" t="s">
        <v>14709</v>
      </c>
      <c r="U1984">
        <v>27713417</v>
      </c>
      <c r="V1984" t="s">
        <v>32</v>
      </c>
      <c r="W1984" t="s">
        <v>7954</v>
      </c>
      <c r="X1984" t="s">
        <v>17996</v>
      </c>
      <c r="Y1984" t="s">
        <v>9092</v>
      </c>
    </row>
    <row r="1985" spans="1:25" x14ac:dyDescent="0.25">
      <c r="A1985" t="s">
        <v>7863</v>
      </c>
      <c r="B1985" t="s">
        <v>7864</v>
      </c>
      <c r="C1985" t="s">
        <v>1431</v>
      </c>
      <c r="D1985" t="s">
        <v>1044</v>
      </c>
      <c r="E1985" t="s">
        <v>11</v>
      </c>
      <c r="F1985" t="s">
        <v>32</v>
      </c>
      <c r="G1985" t="s">
        <v>1045</v>
      </c>
      <c r="H1985" t="s">
        <v>6</v>
      </c>
      <c r="I1985">
        <v>11905</v>
      </c>
      <c r="J1985" t="s">
        <v>12734</v>
      </c>
      <c r="K1985" t="s">
        <v>33</v>
      </c>
      <c r="L1985" t="s">
        <v>1044</v>
      </c>
      <c r="M1985" t="s">
        <v>590</v>
      </c>
      <c r="N1985" t="s">
        <v>1431</v>
      </c>
      <c r="O1985" t="s">
        <v>13535</v>
      </c>
      <c r="P1985">
        <v>71219434</v>
      </c>
      <c r="Q1985" t="s">
        <v>15386</v>
      </c>
      <c r="R1985" t="s">
        <v>13985</v>
      </c>
      <c r="S1985">
        <v>86591957</v>
      </c>
      <c r="T1985" t="s">
        <v>14709</v>
      </c>
      <c r="U1985">
        <v>27725147</v>
      </c>
      <c r="V1985" t="s">
        <v>32</v>
      </c>
      <c r="W1985" t="s">
        <v>1430</v>
      </c>
      <c r="X1985" t="s">
        <v>17997</v>
      </c>
      <c r="Y1985" t="s">
        <v>1431</v>
      </c>
    </row>
    <row r="1986" spans="1:25" x14ac:dyDescent="0.25">
      <c r="A1986" t="s">
        <v>10206</v>
      </c>
      <c r="B1986" t="s">
        <v>10207</v>
      </c>
      <c r="C1986" t="s">
        <v>10208</v>
      </c>
      <c r="D1986" t="s">
        <v>1044</v>
      </c>
      <c r="E1986" t="s">
        <v>7</v>
      </c>
      <c r="F1986" t="s">
        <v>32</v>
      </c>
      <c r="G1986" t="s">
        <v>1045</v>
      </c>
      <c r="H1986" t="s">
        <v>10</v>
      </c>
      <c r="I1986">
        <v>11908</v>
      </c>
      <c r="J1986" t="s">
        <v>12738</v>
      </c>
      <c r="K1986" t="s">
        <v>33</v>
      </c>
      <c r="L1986" t="s">
        <v>1044</v>
      </c>
      <c r="M1986" t="s">
        <v>12878</v>
      </c>
      <c r="N1986" t="s">
        <v>10208</v>
      </c>
      <c r="O1986" t="s">
        <v>13535</v>
      </c>
      <c r="P1986">
        <v>71219347</v>
      </c>
      <c r="Q1986" t="s">
        <v>15386</v>
      </c>
      <c r="R1986" t="s">
        <v>13133</v>
      </c>
      <c r="S1986">
        <v>88205143</v>
      </c>
      <c r="T1986" t="s">
        <v>14437</v>
      </c>
      <c r="U1986">
        <v>27311075</v>
      </c>
      <c r="V1986" t="s">
        <v>32</v>
      </c>
      <c r="W1986" t="s">
        <v>11226</v>
      </c>
      <c r="X1986" t="s">
        <v>17998</v>
      </c>
      <c r="Y1986" t="s">
        <v>10208</v>
      </c>
    </row>
    <row r="1987" spans="1:25" x14ac:dyDescent="0.25">
      <c r="A1987" t="s">
        <v>5967</v>
      </c>
      <c r="B1987" t="s">
        <v>2873</v>
      </c>
      <c r="C1987" t="s">
        <v>828</v>
      </c>
      <c r="D1987" t="s">
        <v>9019</v>
      </c>
      <c r="E1987" t="s">
        <v>2</v>
      </c>
      <c r="F1987" t="s">
        <v>124</v>
      </c>
      <c r="G1987" t="s">
        <v>4</v>
      </c>
      <c r="H1987" t="s">
        <v>2</v>
      </c>
      <c r="I1987">
        <v>60301</v>
      </c>
      <c r="J1987" t="s">
        <v>11410</v>
      </c>
      <c r="K1987" t="s">
        <v>125</v>
      </c>
      <c r="L1987" t="s">
        <v>1490</v>
      </c>
      <c r="M1987" t="s">
        <v>1490</v>
      </c>
      <c r="N1987" t="s">
        <v>828</v>
      </c>
      <c r="O1987" t="s">
        <v>13535</v>
      </c>
      <c r="P1987">
        <v>27302258</v>
      </c>
      <c r="Q1987">
        <v>87046017</v>
      </c>
      <c r="R1987" t="s">
        <v>14868</v>
      </c>
      <c r="S1987">
        <v>27302258</v>
      </c>
      <c r="T1987" t="s">
        <v>15418</v>
      </c>
      <c r="U1987">
        <v>27300758</v>
      </c>
      <c r="V1987" t="s">
        <v>32</v>
      </c>
      <c r="W1987" t="s">
        <v>7103</v>
      </c>
      <c r="X1987" t="s">
        <v>17999</v>
      </c>
      <c r="Y1987" t="s">
        <v>828</v>
      </c>
    </row>
    <row r="1988" spans="1:25" x14ac:dyDescent="0.25">
      <c r="A1988" t="s">
        <v>1613</v>
      </c>
      <c r="B1988" t="s">
        <v>1614</v>
      </c>
      <c r="C1988" t="s">
        <v>143</v>
      </c>
      <c r="D1988" t="s">
        <v>9019</v>
      </c>
      <c r="E1988" t="s">
        <v>3</v>
      </c>
      <c r="F1988" t="s">
        <v>124</v>
      </c>
      <c r="G1988" t="s">
        <v>4</v>
      </c>
      <c r="H1988" t="s">
        <v>11</v>
      </c>
      <c r="I1988">
        <v>60309</v>
      </c>
      <c r="J1988" t="s">
        <v>11604</v>
      </c>
      <c r="K1988" t="s">
        <v>125</v>
      </c>
      <c r="L1988" t="s">
        <v>1490</v>
      </c>
      <c r="M1988" t="s">
        <v>13034</v>
      </c>
      <c r="N1988" t="s">
        <v>143</v>
      </c>
      <c r="O1988" t="s">
        <v>13535</v>
      </c>
      <c r="P1988">
        <v>22001279</v>
      </c>
      <c r="Q1988">
        <v>83195399</v>
      </c>
      <c r="R1988" t="s">
        <v>13986</v>
      </c>
      <c r="S1988">
        <v>83195399</v>
      </c>
      <c r="T1988" t="s">
        <v>14441</v>
      </c>
      <c r="U1988">
        <v>27300654</v>
      </c>
      <c r="V1988" t="s">
        <v>32</v>
      </c>
      <c r="W1988" t="s">
        <v>6482</v>
      </c>
      <c r="X1988" t="s">
        <v>18000</v>
      </c>
      <c r="Y1988" t="s">
        <v>143</v>
      </c>
    </row>
    <row r="1989" spans="1:25" x14ac:dyDescent="0.25">
      <c r="A1989" t="s">
        <v>12148</v>
      </c>
      <c r="B1989" t="s">
        <v>8730</v>
      </c>
      <c r="C1989" t="s">
        <v>1641</v>
      </c>
      <c r="D1989" t="s">
        <v>9019</v>
      </c>
      <c r="E1989" t="s">
        <v>3</v>
      </c>
      <c r="F1989" t="s">
        <v>124</v>
      </c>
      <c r="G1989" t="s">
        <v>4</v>
      </c>
      <c r="H1989" t="s">
        <v>3</v>
      </c>
      <c r="I1989">
        <v>60302</v>
      </c>
      <c r="J1989" t="s">
        <v>12710</v>
      </c>
      <c r="K1989" t="s">
        <v>125</v>
      </c>
      <c r="L1989" t="s">
        <v>1490</v>
      </c>
      <c r="M1989" t="s">
        <v>12880</v>
      </c>
      <c r="N1989" t="s">
        <v>1641</v>
      </c>
      <c r="O1989" t="s">
        <v>13535</v>
      </c>
      <c r="P1989">
        <v>22001235</v>
      </c>
      <c r="Q1989">
        <v>88189942</v>
      </c>
      <c r="R1989" t="s">
        <v>14869</v>
      </c>
      <c r="S1989">
        <v>83254568</v>
      </c>
      <c r="T1989" t="s">
        <v>14441</v>
      </c>
      <c r="U1989">
        <v>27300654</v>
      </c>
      <c r="V1989" t="s">
        <v>32</v>
      </c>
      <c r="W1989" t="s">
        <v>1640</v>
      </c>
      <c r="X1989" t="s">
        <v>18001</v>
      </c>
      <c r="Y1989" t="s">
        <v>1641</v>
      </c>
    </row>
    <row r="1990" spans="1:25" x14ac:dyDescent="0.25">
      <c r="A1990" t="s">
        <v>6035</v>
      </c>
      <c r="B1990" t="s">
        <v>4753</v>
      </c>
      <c r="C1990" t="s">
        <v>6036</v>
      </c>
      <c r="D1990" t="s">
        <v>9019</v>
      </c>
      <c r="E1990" t="s">
        <v>4</v>
      </c>
      <c r="F1990" t="s">
        <v>124</v>
      </c>
      <c r="G1990" t="s">
        <v>4</v>
      </c>
      <c r="H1990" t="s">
        <v>4</v>
      </c>
      <c r="I1990">
        <v>60303</v>
      </c>
      <c r="J1990" t="s">
        <v>11491</v>
      </c>
      <c r="K1990" t="s">
        <v>125</v>
      </c>
      <c r="L1990" t="s">
        <v>1490</v>
      </c>
      <c r="M1990" t="s">
        <v>1569</v>
      </c>
      <c r="N1990" t="s">
        <v>10911</v>
      </c>
      <c r="O1990" t="s">
        <v>13535</v>
      </c>
      <c r="P1990">
        <v>89255022</v>
      </c>
      <c r="Q1990">
        <v>27300744</v>
      </c>
      <c r="R1990" t="s">
        <v>10034</v>
      </c>
      <c r="S1990">
        <v>89255022</v>
      </c>
      <c r="T1990" t="s">
        <v>14808</v>
      </c>
      <c r="U1990">
        <v>27300744</v>
      </c>
      <c r="V1990" t="s">
        <v>32</v>
      </c>
      <c r="W1990" t="s">
        <v>7104</v>
      </c>
      <c r="X1990" t="s">
        <v>18002</v>
      </c>
      <c r="Y1990" t="s">
        <v>6036</v>
      </c>
    </row>
    <row r="1991" spans="1:25" x14ac:dyDescent="0.25">
      <c r="A1991" t="s">
        <v>1704</v>
      </c>
      <c r="B1991" t="s">
        <v>1706</v>
      </c>
      <c r="C1991" t="s">
        <v>1705</v>
      </c>
      <c r="D1991" t="s">
        <v>9019</v>
      </c>
      <c r="E1991" t="s">
        <v>5</v>
      </c>
      <c r="F1991" t="s">
        <v>124</v>
      </c>
      <c r="G1991" t="s">
        <v>4</v>
      </c>
      <c r="H1991" t="s">
        <v>10</v>
      </c>
      <c r="I1991">
        <v>60308</v>
      </c>
      <c r="J1991" t="s">
        <v>11603</v>
      </c>
      <c r="K1991" t="s">
        <v>125</v>
      </c>
      <c r="L1991" t="s">
        <v>1490</v>
      </c>
      <c r="M1991" t="s">
        <v>1701</v>
      </c>
      <c r="N1991" t="s">
        <v>1705</v>
      </c>
      <c r="O1991" t="s">
        <v>13535</v>
      </c>
      <c r="P1991">
        <v>22001114</v>
      </c>
      <c r="Q1991">
        <v>27300719</v>
      </c>
      <c r="R1991" t="s">
        <v>12408</v>
      </c>
      <c r="S1991">
        <v>83030899</v>
      </c>
      <c r="T1991" t="s">
        <v>14744</v>
      </c>
      <c r="U1991">
        <v>87200658</v>
      </c>
      <c r="V1991" t="s">
        <v>32</v>
      </c>
      <c r="W1991" t="s">
        <v>1164</v>
      </c>
      <c r="X1991" t="s">
        <v>18003</v>
      </c>
      <c r="Y1991" t="s">
        <v>1705</v>
      </c>
    </row>
    <row r="1992" spans="1:25" x14ac:dyDescent="0.25">
      <c r="A1992" t="s">
        <v>1739</v>
      </c>
      <c r="B1992" t="s">
        <v>1740</v>
      </c>
      <c r="C1992" t="s">
        <v>1701</v>
      </c>
      <c r="D1992" t="s">
        <v>9019</v>
      </c>
      <c r="E1992" t="s">
        <v>5</v>
      </c>
      <c r="F1992" t="s">
        <v>124</v>
      </c>
      <c r="G1992" t="s">
        <v>4</v>
      </c>
      <c r="H1992" t="s">
        <v>10</v>
      </c>
      <c r="I1992">
        <v>60308</v>
      </c>
      <c r="J1992" t="s">
        <v>11603</v>
      </c>
      <c r="K1992" t="s">
        <v>125</v>
      </c>
      <c r="L1992" t="s">
        <v>1490</v>
      </c>
      <c r="M1992" t="s">
        <v>1701</v>
      </c>
      <c r="N1992" t="s">
        <v>1701</v>
      </c>
      <c r="O1992" t="s">
        <v>13535</v>
      </c>
      <c r="P1992">
        <v>22001072</v>
      </c>
      <c r="Q1992">
        <v>27300719</v>
      </c>
      <c r="R1992" t="s">
        <v>14870</v>
      </c>
      <c r="S1992">
        <v>89959460</v>
      </c>
      <c r="T1992" t="s">
        <v>14744</v>
      </c>
      <c r="U1992">
        <v>27300719</v>
      </c>
      <c r="V1992" t="s">
        <v>32</v>
      </c>
      <c r="W1992" t="s">
        <v>1469</v>
      </c>
      <c r="X1992" t="s">
        <v>18004</v>
      </c>
      <c r="Y1992" t="s">
        <v>1701</v>
      </c>
    </row>
    <row r="1993" spans="1:25" x14ac:dyDescent="0.25">
      <c r="A1993" t="s">
        <v>12188</v>
      </c>
      <c r="B1993" t="s">
        <v>3120</v>
      </c>
      <c r="C1993" t="s">
        <v>196</v>
      </c>
      <c r="D1993" t="s">
        <v>1609</v>
      </c>
      <c r="E1993" t="s">
        <v>6</v>
      </c>
      <c r="F1993" t="s">
        <v>208</v>
      </c>
      <c r="G1993" t="s">
        <v>10</v>
      </c>
      <c r="H1993" t="s">
        <v>10</v>
      </c>
      <c r="I1993">
        <v>50808</v>
      </c>
      <c r="J1993" t="s">
        <v>12829</v>
      </c>
      <c r="K1993" t="s">
        <v>209</v>
      </c>
      <c r="L1993" t="s">
        <v>2685</v>
      </c>
      <c r="M1993" t="s">
        <v>13829</v>
      </c>
      <c r="N1993" t="s">
        <v>196</v>
      </c>
      <c r="O1993" t="s">
        <v>13535</v>
      </c>
      <c r="P1993">
        <v>22006824</v>
      </c>
      <c r="Q1993">
        <v>84130753</v>
      </c>
      <c r="R1993" t="s">
        <v>14871</v>
      </c>
      <c r="S1993">
        <v>84130753</v>
      </c>
      <c r="T1993" t="s">
        <v>14458</v>
      </c>
      <c r="U1993">
        <v>21005138</v>
      </c>
      <c r="V1993" t="s">
        <v>32</v>
      </c>
      <c r="W1993" t="s">
        <v>4527</v>
      </c>
      <c r="X1993" t="s">
        <v>18005</v>
      </c>
      <c r="Y1993" t="s">
        <v>196</v>
      </c>
    </row>
    <row r="1994" spans="1:25" x14ac:dyDescent="0.25">
      <c r="A1994" t="s">
        <v>8044</v>
      </c>
      <c r="B1994" t="s">
        <v>8045</v>
      </c>
      <c r="C1994" t="s">
        <v>8046</v>
      </c>
      <c r="D1994" t="s">
        <v>9019</v>
      </c>
      <c r="E1994" t="s">
        <v>198</v>
      </c>
      <c r="F1994" t="s">
        <v>124</v>
      </c>
      <c r="G1994" t="s">
        <v>4</v>
      </c>
      <c r="H1994" t="s">
        <v>4</v>
      </c>
      <c r="I1994">
        <v>60303</v>
      </c>
      <c r="J1994" t="s">
        <v>11491</v>
      </c>
      <c r="K1994" t="s">
        <v>125</v>
      </c>
      <c r="L1994" t="s">
        <v>1490</v>
      </c>
      <c r="M1994" t="s">
        <v>1569</v>
      </c>
      <c r="N1994" t="s">
        <v>186</v>
      </c>
      <c r="O1994" t="s">
        <v>13535</v>
      </c>
      <c r="P1994">
        <v>83935045</v>
      </c>
      <c r="Q1994" t="s">
        <v>15386</v>
      </c>
      <c r="R1994" t="s">
        <v>13987</v>
      </c>
      <c r="S1994">
        <v>83935045</v>
      </c>
      <c r="T1994" t="s">
        <v>15044</v>
      </c>
      <c r="U1994">
        <v>27305078</v>
      </c>
      <c r="V1994" t="s">
        <v>32</v>
      </c>
      <c r="W1994" t="s">
        <v>8047</v>
      </c>
      <c r="X1994" t="s">
        <v>18006</v>
      </c>
      <c r="Y1994" t="s">
        <v>8046</v>
      </c>
    </row>
    <row r="1995" spans="1:25" x14ac:dyDescent="0.25">
      <c r="A1995" t="s">
        <v>4521</v>
      </c>
      <c r="B1995" t="s">
        <v>4522</v>
      </c>
      <c r="C1995" t="s">
        <v>657</v>
      </c>
      <c r="D1995" t="s">
        <v>1609</v>
      </c>
      <c r="E1995" t="s">
        <v>6</v>
      </c>
      <c r="F1995" t="s">
        <v>208</v>
      </c>
      <c r="G1995" t="s">
        <v>10</v>
      </c>
      <c r="H1995" t="s">
        <v>10</v>
      </c>
      <c r="I1995">
        <v>50808</v>
      </c>
      <c r="J1995" t="s">
        <v>12829</v>
      </c>
      <c r="K1995" t="s">
        <v>209</v>
      </c>
      <c r="L1995" t="s">
        <v>2685</v>
      </c>
      <c r="M1995" t="s">
        <v>13829</v>
      </c>
      <c r="N1995" t="s">
        <v>657</v>
      </c>
      <c r="O1995" t="s">
        <v>13535</v>
      </c>
      <c r="P1995">
        <v>22006830</v>
      </c>
      <c r="Q1995">
        <v>26939003</v>
      </c>
      <c r="R1995" t="s">
        <v>13988</v>
      </c>
      <c r="S1995">
        <v>84629830</v>
      </c>
      <c r="T1995" t="s">
        <v>14458</v>
      </c>
      <c r="U1995">
        <v>21005138</v>
      </c>
      <c r="V1995" t="s">
        <v>32</v>
      </c>
      <c r="W1995" t="s">
        <v>4520</v>
      </c>
      <c r="X1995" t="s">
        <v>18007</v>
      </c>
      <c r="Y1995" t="s">
        <v>657</v>
      </c>
    </row>
    <row r="1996" spans="1:25" x14ac:dyDescent="0.25">
      <c r="A1996" t="s">
        <v>10209</v>
      </c>
      <c r="B1996" t="s">
        <v>10210</v>
      </c>
      <c r="C1996" t="s">
        <v>2982</v>
      </c>
      <c r="D1996" t="s">
        <v>1609</v>
      </c>
      <c r="E1996" t="s">
        <v>4</v>
      </c>
      <c r="F1996" t="s">
        <v>208</v>
      </c>
      <c r="G1996" t="s">
        <v>10</v>
      </c>
      <c r="H1996" t="s">
        <v>4</v>
      </c>
      <c r="I1996">
        <v>50803</v>
      </c>
      <c r="J1996" t="s">
        <v>12780</v>
      </c>
      <c r="K1996" t="s">
        <v>209</v>
      </c>
      <c r="L1996" t="s">
        <v>2685</v>
      </c>
      <c r="M1996" t="s">
        <v>4514</v>
      </c>
      <c r="N1996" t="s">
        <v>2982</v>
      </c>
      <c r="O1996" t="s">
        <v>13535</v>
      </c>
      <c r="P1996">
        <v>88611298</v>
      </c>
      <c r="Q1996">
        <v>88611298</v>
      </c>
      <c r="R1996" t="s">
        <v>14646</v>
      </c>
      <c r="S1996">
        <v>85986236</v>
      </c>
      <c r="T1996" t="s">
        <v>14543</v>
      </c>
      <c r="U1996">
        <v>26955509</v>
      </c>
      <c r="V1996" t="s">
        <v>32</v>
      </c>
      <c r="W1996" t="s">
        <v>4299</v>
      </c>
      <c r="X1996" t="s">
        <v>18008</v>
      </c>
      <c r="Y1996" t="s">
        <v>2982</v>
      </c>
    </row>
    <row r="1997" spans="1:25" x14ac:dyDescent="0.25">
      <c r="A1997" t="s">
        <v>3550</v>
      </c>
      <c r="B1997" t="s">
        <v>3552</v>
      </c>
      <c r="C1997" t="s">
        <v>3551</v>
      </c>
      <c r="D1997" t="s">
        <v>3398</v>
      </c>
      <c r="E1997" t="s">
        <v>6</v>
      </c>
      <c r="F1997" t="s">
        <v>64</v>
      </c>
      <c r="G1997" t="s">
        <v>6</v>
      </c>
      <c r="H1997" t="s">
        <v>10</v>
      </c>
      <c r="I1997">
        <v>30508</v>
      </c>
      <c r="J1997" t="s">
        <v>11580</v>
      </c>
      <c r="K1997" t="s">
        <v>214</v>
      </c>
      <c r="L1997" t="s">
        <v>3398</v>
      </c>
      <c r="M1997" t="s">
        <v>3538</v>
      </c>
      <c r="N1997" t="s">
        <v>581</v>
      </c>
      <c r="O1997" t="s">
        <v>13535</v>
      </c>
      <c r="P1997">
        <v>25548360</v>
      </c>
      <c r="Q1997" t="s">
        <v>15386</v>
      </c>
      <c r="R1997" t="s">
        <v>11960</v>
      </c>
      <c r="S1997">
        <v>25548360</v>
      </c>
      <c r="T1997" t="s">
        <v>14504</v>
      </c>
      <c r="U1997" t="s">
        <v>15462</v>
      </c>
      <c r="V1997" t="s">
        <v>32</v>
      </c>
      <c r="W1997" t="s">
        <v>1785</v>
      </c>
      <c r="X1997" t="s">
        <v>18009</v>
      </c>
      <c r="Y1997" t="s">
        <v>3551</v>
      </c>
    </row>
    <row r="1998" spans="1:25" x14ac:dyDescent="0.25">
      <c r="A1998" t="s">
        <v>8616</v>
      </c>
      <c r="B1998" t="s">
        <v>8617</v>
      </c>
      <c r="C1998" t="s">
        <v>8618</v>
      </c>
      <c r="D1998" t="s">
        <v>3398</v>
      </c>
      <c r="E1998" t="s">
        <v>8</v>
      </c>
      <c r="F1998" t="s">
        <v>83</v>
      </c>
      <c r="G1998" t="s">
        <v>2</v>
      </c>
      <c r="H1998" t="s">
        <v>3</v>
      </c>
      <c r="I1998">
        <v>70102</v>
      </c>
      <c r="J1998" t="s">
        <v>12693</v>
      </c>
      <c r="K1998" t="s">
        <v>82</v>
      </c>
      <c r="L1998" t="s">
        <v>82</v>
      </c>
      <c r="M1998" t="s">
        <v>12981</v>
      </c>
      <c r="N1998" t="s">
        <v>1341</v>
      </c>
      <c r="O1998" t="s">
        <v>13535</v>
      </c>
      <c r="P1998">
        <v>87311710</v>
      </c>
      <c r="Q1998" t="s">
        <v>15386</v>
      </c>
      <c r="R1998" t="s">
        <v>7544</v>
      </c>
      <c r="S1998">
        <v>87311710</v>
      </c>
      <c r="T1998" t="s">
        <v>6667</v>
      </c>
      <c r="U1998">
        <v>25570765</v>
      </c>
      <c r="V1998" t="s">
        <v>32</v>
      </c>
      <c r="W1998" t="s">
        <v>8733</v>
      </c>
      <c r="X1998" t="s">
        <v>18010</v>
      </c>
      <c r="Y1998" t="s">
        <v>8618</v>
      </c>
    </row>
    <row r="1999" spans="1:25" x14ac:dyDescent="0.25">
      <c r="A1999" t="s">
        <v>4871</v>
      </c>
      <c r="B1999" t="s">
        <v>4756</v>
      </c>
      <c r="C1999" t="s">
        <v>4872</v>
      </c>
      <c r="D1999" t="s">
        <v>3398</v>
      </c>
      <c r="E1999" t="s">
        <v>7</v>
      </c>
      <c r="F1999" t="s">
        <v>64</v>
      </c>
      <c r="G1999" t="s">
        <v>6</v>
      </c>
      <c r="H1999" t="s">
        <v>16</v>
      </c>
      <c r="I1999">
        <v>30512</v>
      </c>
      <c r="J1999" t="s">
        <v>12810</v>
      </c>
      <c r="K1999" t="s">
        <v>214</v>
      </c>
      <c r="L1999" t="s">
        <v>3398</v>
      </c>
      <c r="M1999" t="s">
        <v>14815</v>
      </c>
      <c r="N1999" t="s">
        <v>4872</v>
      </c>
      <c r="O1999" t="s">
        <v>13535</v>
      </c>
      <c r="P1999">
        <v>87311710</v>
      </c>
      <c r="Q1999" t="s">
        <v>15386</v>
      </c>
      <c r="R1999" t="s">
        <v>8714</v>
      </c>
      <c r="S1999">
        <v>83455626</v>
      </c>
      <c r="T1999" t="s">
        <v>14012</v>
      </c>
      <c r="U1999">
        <v>25567876</v>
      </c>
      <c r="V1999" t="s">
        <v>32</v>
      </c>
      <c r="W1999" t="s">
        <v>4830</v>
      </c>
      <c r="X1999" t="s">
        <v>18011</v>
      </c>
      <c r="Y1999" t="s">
        <v>4872</v>
      </c>
    </row>
    <row r="2000" spans="1:25" x14ac:dyDescent="0.25">
      <c r="A2000" t="s">
        <v>10211</v>
      </c>
      <c r="B2000" t="s">
        <v>10212</v>
      </c>
      <c r="C2000" t="s">
        <v>10213</v>
      </c>
      <c r="D2000" t="s">
        <v>9030</v>
      </c>
      <c r="E2000" t="s">
        <v>3</v>
      </c>
      <c r="F2000" t="s">
        <v>35</v>
      </c>
      <c r="G2000" t="s">
        <v>17</v>
      </c>
      <c r="H2000" t="s">
        <v>10</v>
      </c>
      <c r="I2000">
        <v>21308</v>
      </c>
      <c r="J2000" t="s">
        <v>11550</v>
      </c>
      <c r="K2000" t="s">
        <v>79</v>
      </c>
      <c r="L2000" t="s">
        <v>10587</v>
      </c>
      <c r="M2000" t="s">
        <v>10725</v>
      </c>
      <c r="N2000" t="s">
        <v>10975</v>
      </c>
      <c r="O2000" t="s">
        <v>13535</v>
      </c>
      <c r="P2000">
        <v>24660220</v>
      </c>
      <c r="Q2000">
        <v>24660220</v>
      </c>
      <c r="R2000" t="s">
        <v>10976</v>
      </c>
      <c r="S2000">
        <v>84411234</v>
      </c>
      <c r="T2000" t="s">
        <v>14703</v>
      </c>
      <c r="U2000">
        <v>87657026</v>
      </c>
      <c r="V2000" t="s">
        <v>32</v>
      </c>
      <c r="W2000" t="s">
        <v>11974</v>
      </c>
      <c r="X2000" t="s">
        <v>18012</v>
      </c>
      <c r="Y2000" t="s">
        <v>10213</v>
      </c>
    </row>
    <row r="2001" spans="1:25" x14ac:dyDescent="0.25">
      <c r="A2001" t="s">
        <v>4360</v>
      </c>
      <c r="B2001" t="s">
        <v>4362</v>
      </c>
      <c r="C2001" t="s">
        <v>4361</v>
      </c>
      <c r="D2001" t="s">
        <v>9030</v>
      </c>
      <c r="E2001" t="s">
        <v>3</v>
      </c>
      <c r="F2001" t="s">
        <v>35</v>
      </c>
      <c r="G2001" t="s">
        <v>17</v>
      </c>
      <c r="H2001" t="s">
        <v>10</v>
      </c>
      <c r="I2001">
        <v>21308</v>
      </c>
      <c r="J2001" t="s">
        <v>11550</v>
      </c>
      <c r="K2001" t="s">
        <v>79</v>
      </c>
      <c r="L2001" t="s">
        <v>10587</v>
      </c>
      <c r="M2001" t="s">
        <v>10725</v>
      </c>
      <c r="N2001" t="s">
        <v>4361</v>
      </c>
      <c r="O2001" t="s">
        <v>13535</v>
      </c>
      <c r="P2001">
        <v>85378881</v>
      </c>
      <c r="Q2001" t="s">
        <v>15386</v>
      </c>
      <c r="R2001" t="s">
        <v>13255</v>
      </c>
      <c r="S2001">
        <v>85378881</v>
      </c>
      <c r="T2001" t="s">
        <v>14703</v>
      </c>
      <c r="U2001">
        <v>87657026</v>
      </c>
      <c r="V2001" t="s">
        <v>32</v>
      </c>
      <c r="W2001" t="s">
        <v>4359</v>
      </c>
      <c r="X2001" t="s">
        <v>18013</v>
      </c>
      <c r="Y2001" t="s">
        <v>4361</v>
      </c>
    </row>
    <row r="2002" spans="1:25" x14ac:dyDescent="0.25">
      <c r="A2002" t="s">
        <v>175</v>
      </c>
      <c r="B2002" t="s">
        <v>177</v>
      </c>
      <c r="C2002" t="s">
        <v>176</v>
      </c>
      <c r="D2002" t="s">
        <v>9030</v>
      </c>
      <c r="E2002" t="s">
        <v>8</v>
      </c>
      <c r="F2002" t="s">
        <v>35</v>
      </c>
      <c r="G2002" t="s">
        <v>17</v>
      </c>
      <c r="H2002" t="s">
        <v>4</v>
      </c>
      <c r="I2002">
        <v>21303</v>
      </c>
      <c r="J2002" t="s">
        <v>14349</v>
      </c>
      <c r="K2002" t="s">
        <v>79</v>
      </c>
      <c r="L2002" t="s">
        <v>10587</v>
      </c>
      <c r="M2002" t="s">
        <v>13810</v>
      </c>
      <c r="N2002" t="s">
        <v>176</v>
      </c>
      <c r="O2002" t="s">
        <v>13535</v>
      </c>
      <c r="P2002">
        <v>26064258</v>
      </c>
      <c r="Q2002">
        <v>24702822</v>
      </c>
      <c r="R2002" t="s">
        <v>11937</v>
      </c>
      <c r="S2002">
        <v>83213032</v>
      </c>
      <c r="T2002" t="s">
        <v>14647</v>
      </c>
      <c r="U2002">
        <v>86332081</v>
      </c>
      <c r="V2002" t="s">
        <v>32</v>
      </c>
      <c r="W2002" t="s">
        <v>6445</v>
      </c>
      <c r="X2002" t="s">
        <v>18014</v>
      </c>
      <c r="Y2002" t="s">
        <v>176</v>
      </c>
    </row>
    <row r="2003" spans="1:25" x14ac:dyDescent="0.25">
      <c r="A2003" t="s">
        <v>4405</v>
      </c>
      <c r="B2003" t="s">
        <v>4407</v>
      </c>
      <c r="C2003" t="s">
        <v>4406</v>
      </c>
      <c r="D2003" t="s">
        <v>9030</v>
      </c>
      <c r="E2003" t="s">
        <v>5</v>
      </c>
      <c r="F2003" t="s">
        <v>35</v>
      </c>
      <c r="G2003" t="s">
        <v>17</v>
      </c>
      <c r="H2003" t="s">
        <v>5</v>
      </c>
      <c r="I2003">
        <v>21304</v>
      </c>
      <c r="J2003" t="s">
        <v>11545</v>
      </c>
      <c r="K2003" t="s">
        <v>79</v>
      </c>
      <c r="L2003" t="s">
        <v>10587</v>
      </c>
      <c r="M2003" t="s">
        <v>10588</v>
      </c>
      <c r="N2003" t="s">
        <v>4406</v>
      </c>
      <c r="O2003" t="s">
        <v>13535</v>
      </c>
      <c r="P2003">
        <v>70143232</v>
      </c>
      <c r="Q2003" t="s">
        <v>15386</v>
      </c>
      <c r="R2003" t="s">
        <v>14872</v>
      </c>
      <c r="S2003">
        <v>70143232</v>
      </c>
      <c r="T2003" t="s">
        <v>14539</v>
      </c>
      <c r="U2003">
        <v>21006045</v>
      </c>
      <c r="V2003" t="s">
        <v>32</v>
      </c>
      <c r="W2003" t="s">
        <v>7105</v>
      </c>
      <c r="X2003" t="s">
        <v>18015</v>
      </c>
      <c r="Y2003" t="s">
        <v>4406</v>
      </c>
    </row>
    <row r="2004" spans="1:25" x14ac:dyDescent="0.25">
      <c r="A2004" t="s">
        <v>5993</v>
      </c>
      <c r="B2004" t="s">
        <v>4762</v>
      </c>
      <c r="C2004" t="s">
        <v>2648</v>
      </c>
      <c r="D2004" t="s">
        <v>9030</v>
      </c>
      <c r="E2004" t="s">
        <v>5</v>
      </c>
      <c r="F2004" t="s">
        <v>35</v>
      </c>
      <c r="G2004" t="s">
        <v>17</v>
      </c>
      <c r="H2004" t="s">
        <v>5</v>
      </c>
      <c r="I2004">
        <v>21304</v>
      </c>
      <c r="J2004" t="s">
        <v>11545</v>
      </c>
      <c r="K2004" t="s">
        <v>79</v>
      </c>
      <c r="L2004" t="s">
        <v>10587</v>
      </c>
      <c r="M2004" t="s">
        <v>10588</v>
      </c>
      <c r="N2004" t="s">
        <v>2648</v>
      </c>
      <c r="O2004" t="s">
        <v>13535</v>
      </c>
      <c r="P2004">
        <v>24668906</v>
      </c>
      <c r="Q2004">
        <v>24668906</v>
      </c>
      <c r="R2004" t="s">
        <v>13989</v>
      </c>
      <c r="S2004">
        <v>83302862</v>
      </c>
      <c r="T2004" t="s">
        <v>14539</v>
      </c>
      <c r="U2004">
        <v>83158978</v>
      </c>
      <c r="V2004" t="s">
        <v>32</v>
      </c>
      <c r="W2004" t="s">
        <v>7106</v>
      </c>
      <c r="X2004" t="s">
        <v>18016</v>
      </c>
      <c r="Y2004" t="s">
        <v>2648</v>
      </c>
    </row>
    <row r="2005" spans="1:25" x14ac:dyDescent="0.25">
      <c r="A2005" t="s">
        <v>5272</v>
      </c>
      <c r="B2005" t="s">
        <v>3883</v>
      </c>
      <c r="C2005" t="s">
        <v>5273</v>
      </c>
      <c r="D2005" t="s">
        <v>9037</v>
      </c>
      <c r="E2005" t="s">
        <v>6</v>
      </c>
      <c r="F2005" t="s">
        <v>83</v>
      </c>
      <c r="G2005" t="s">
        <v>2</v>
      </c>
      <c r="H2005" t="s">
        <v>3</v>
      </c>
      <c r="I2005">
        <v>70102</v>
      </c>
      <c r="J2005" t="s">
        <v>12693</v>
      </c>
      <c r="K2005" t="s">
        <v>82</v>
      </c>
      <c r="L2005" t="s">
        <v>82</v>
      </c>
      <c r="M2005" t="s">
        <v>12981</v>
      </c>
      <c r="N2005" t="s">
        <v>5273</v>
      </c>
      <c r="O2005" t="s">
        <v>13535</v>
      </c>
      <c r="P2005">
        <v>85133637</v>
      </c>
      <c r="Q2005" t="s">
        <v>15386</v>
      </c>
      <c r="R2005" t="s">
        <v>14139</v>
      </c>
      <c r="S2005">
        <v>85133637</v>
      </c>
      <c r="T2005" t="s">
        <v>7759</v>
      </c>
      <c r="U2005">
        <v>83478507</v>
      </c>
      <c r="V2005" t="s">
        <v>32</v>
      </c>
      <c r="W2005" t="s">
        <v>3510</v>
      </c>
      <c r="X2005" t="s">
        <v>18017</v>
      </c>
      <c r="Y2005" t="s">
        <v>5273</v>
      </c>
    </row>
    <row r="2006" spans="1:25" x14ac:dyDescent="0.25">
      <c r="A2006" t="s">
        <v>5498</v>
      </c>
      <c r="B2006" t="s">
        <v>4769</v>
      </c>
      <c r="C2006" t="s">
        <v>5499</v>
      </c>
      <c r="D2006" t="s">
        <v>9037</v>
      </c>
      <c r="E2006" t="s">
        <v>6</v>
      </c>
      <c r="F2006" t="s">
        <v>83</v>
      </c>
      <c r="G2006" t="s">
        <v>2</v>
      </c>
      <c r="H2006" t="s">
        <v>3</v>
      </c>
      <c r="I2006">
        <v>70102</v>
      </c>
      <c r="J2006" t="s">
        <v>12693</v>
      </c>
      <c r="K2006" t="s">
        <v>82</v>
      </c>
      <c r="L2006" t="s">
        <v>82</v>
      </c>
      <c r="M2006" t="s">
        <v>12981</v>
      </c>
      <c r="N2006" t="s">
        <v>5499</v>
      </c>
      <c r="O2006" t="s">
        <v>13535</v>
      </c>
      <c r="P2006">
        <v>85174204</v>
      </c>
      <c r="Q2006" t="s">
        <v>15386</v>
      </c>
      <c r="R2006" t="s">
        <v>15748</v>
      </c>
      <c r="S2006" t="s">
        <v>15386</v>
      </c>
      <c r="T2006" t="s">
        <v>7759</v>
      </c>
      <c r="U2006">
        <v>83478507</v>
      </c>
      <c r="V2006" t="s">
        <v>32</v>
      </c>
      <c r="W2006" t="s">
        <v>6663</v>
      </c>
      <c r="X2006" t="s">
        <v>18018</v>
      </c>
      <c r="Y2006" t="s">
        <v>5499</v>
      </c>
    </row>
    <row r="2007" spans="1:25" x14ac:dyDescent="0.25">
      <c r="A2007" t="s">
        <v>13628</v>
      </c>
      <c r="B2007" t="s">
        <v>3931</v>
      </c>
      <c r="C2007" t="s">
        <v>13690</v>
      </c>
      <c r="D2007" t="s">
        <v>82</v>
      </c>
      <c r="E2007" t="s">
        <v>6</v>
      </c>
      <c r="F2007" t="s">
        <v>83</v>
      </c>
      <c r="G2007" t="s">
        <v>4</v>
      </c>
      <c r="H2007" t="s">
        <v>8</v>
      </c>
      <c r="I2007">
        <v>70307</v>
      </c>
      <c r="J2007" t="s">
        <v>12827</v>
      </c>
      <c r="K2007" t="s">
        <v>82</v>
      </c>
      <c r="L2007" t="s">
        <v>12861</v>
      </c>
      <c r="M2007" t="s">
        <v>12862</v>
      </c>
      <c r="N2007" t="s">
        <v>13690</v>
      </c>
      <c r="O2007" t="s">
        <v>13535</v>
      </c>
      <c r="P2007">
        <v>84403913</v>
      </c>
      <c r="Q2007" t="s">
        <v>15386</v>
      </c>
      <c r="R2007" t="s">
        <v>13990</v>
      </c>
      <c r="S2007">
        <v>22002899</v>
      </c>
      <c r="T2007" t="s">
        <v>15405</v>
      </c>
      <c r="U2007">
        <v>27687141</v>
      </c>
      <c r="V2007" t="s">
        <v>32</v>
      </c>
      <c r="W2007" t="s">
        <v>5288</v>
      </c>
      <c r="X2007" t="s">
        <v>18019</v>
      </c>
      <c r="Y2007" t="s">
        <v>13690</v>
      </c>
    </row>
    <row r="2008" spans="1:25" x14ac:dyDescent="0.25">
      <c r="A2008" t="s">
        <v>8598</v>
      </c>
      <c r="B2008" t="s">
        <v>7072</v>
      </c>
      <c r="C2008" t="s">
        <v>8599</v>
      </c>
      <c r="D2008" t="s">
        <v>9037</v>
      </c>
      <c r="E2008" t="s">
        <v>2</v>
      </c>
      <c r="F2008" t="s">
        <v>83</v>
      </c>
      <c r="G2008" t="s">
        <v>5</v>
      </c>
      <c r="H2008" t="s">
        <v>4</v>
      </c>
      <c r="I2008">
        <v>70403</v>
      </c>
      <c r="J2008" t="s">
        <v>11498</v>
      </c>
      <c r="K2008" t="s">
        <v>82</v>
      </c>
      <c r="L2008" t="s">
        <v>12961</v>
      </c>
      <c r="M2008" t="s">
        <v>5405</v>
      </c>
      <c r="N2008" t="s">
        <v>8599</v>
      </c>
      <c r="O2008" t="s">
        <v>13535</v>
      </c>
      <c r="P2008">
        <v>27503044</v>
      </c>
      <c r="Q2008" t="s">
        <v>15386</v>
      </c>
      <c r="R2008" t="s">
        <v>12426</v>
      </c>
      <c r="S2008">
        <v>84700591</v>
      </c>
      <c r="T2008" t="s">
        <v>14580</v>
      </c>
      <c r="U2008">
        <v>87286188</v>
      </c>
      <c r="V2008" t="s">
        <v>32</v>
      </c>
      <c r="W2008" t="s">
        <v>8728</v>
      </c>
      <c r="X2008" t="s">
        <v>18020</v>
      </c>
      <c r="Y2008" t="s">
        <v>8599</v>
      </c>
    </row>
    <row r="2009" spans="1:25" x14ac:dyDescent="0.25">
      <c r="A2009" t="s">
        <v>5399</v>
      </c>
      <c r="B2009" t="s">
        <v>3006</v>
      </c>
      <c r="C2009" t="s">
        <v>5400</v>
      </c>
      <c r="D2009" t="s">
        <v>82</v>
      </c>
      <c r="E2009" t="s">
        <v>10</v>
      </c>
      <c r="F2009" t="s">
        <v>83</v>
      </c>
      <c r="G2009" t="s">
        <v>5</v>
      </c>
      <c r="H2009" t="s">
        <v>3</v>
      </c>
      <c r="I2009">
        <v>70402</v>
      </c>
      <c r="J2009" t="s">
        <v>11449</v>
      </c>
      <c r="K2009" t="s">
        <v>82</v>
      </c>
      <c r="L2009" t="s">
        <v>12961</v>
      </c>
      <c r="M2009" t="s">
        <v>10611</v>
      </c>
      <c r="N2009" t="s">
        <v>5400</v>
      </c>
      <c r="O2009" t="s">
        <v>13535</v>
      </c>
      <c r="P2009">
        <v>27541901</v>
      </c>
      <c r="Q2009">
        <v>27541045</v>
      </c>
      <c r="R2009" t="s">
        <v>14874</v>
      </c>
      <c r="S2009">
        <v>84389165</v>
      </c>
      <c r="T2009" t="s">
        <v>14582</v>
      </c>
      <c r="U2009">
        <v>27550289</v>
      </c>
      <c r="V2009" t="s">
        <v>32</v>
      </c>
      <c r="W2009" t="s">
        <v>4343</v>
      </c>
      <c r="X2009" t="s">
        <v>18021</v>
      </c>
      <c r="Y2009" t="s">
        <v>5400</v>
      </c>
    </row>
    <row r="2010" spans="1:25" x14ac:dyDescent="0.25">
      <c r="A2010" t="s">
        <v>5430</v>
      </c>
      <c r="B2010" t="s">
        <v>4773</v>
      </c>
      <c r="C2010" t="s">
        <v>5431</v>
      </c>
      <c r="D2010" t="s">
        <v>82</v>
      </c>
      <c r="E2010" t="s">
        <v>11</v>
      </c>
      <c r="F2010" t="s">
        <v>83</v>
      </c>
      <c r="G2010" t="s">
        <v>6</v>
      </c>
      <c r="H2010" t="s">
        <v>4</v>
      </c>
      <c r="I2010">
        <v>70503</v>
      </c>
      <c r="J2010" t="s">
        <v>11505</v>
      </c>
      <c r="K2010" t="s">
        <v>82</v>
      </c>
      <c r="L2010" t="s">
        <v>2796</v>
      </c>
      <c r="M2010" t="s">
        <v>12983</v>
      </c>
      <c r="N2010" t="s">
        <v>5431</v>
      </c>
      <c r="O2010" t="s">
        <v>13535</v>
      </c>
      <c r="P2010">
        <v>22001879</v>
      </c>
      <c r="Q2010" t="s">
        <v>15386</v>
      </c>
      <c r="R2010" t="s">
        <v>10977</v>
      </c>
      <c r="S2010">
        <v>87548851</v>
      </c>
      <c r="T2010" t="s">
        <v>14584</v>
      </c>
      <c r="U2010">
        <v>27186207</v>
      </c>
      <c r="V2010" t="s">
        <v>32</v>
      </c>
      <c r="W2010" t="s">
        <v>5429</v>
      </c>
      <c r="X2010" t="s">
        <v>18022</v>
      </c>
      <c r="Y2010" t="s">
        <v>5431</v>
      </c>
    </row>
    <row r="2011" spans="1:25" x14ac:dyDescent="0.25">
      <c r="A2011" t="s">
        <v>8767</v>
      </c>
      <c r="B2011" t="s">
        <v>8576</v>
      </c>
      <c r="C2011" t="s">
        <v>8577</v>
      </c>
      <c r="D2011" t="s">
        <v>311</v>
      </c>
      <c r="E2011" t="s">
        <v>7</v>
      </c>
      <c r="F2011" t="s">
        <v>32</v>
      </c>
      <c r="G2011" t="s">
        <v>820</v>
      </c>
      <c r="H2011" t="s">
        <v>4</v>
      </c>
      <c r="I2011">
        <v>11603</v>
      </c>
      <c r="J2011" t="s">
        <v>12719</v>
      </c>
      <c r="K2011" t="s">
        <v>33</v>
      </c>
      <c r="L2011" t="s">
        <v>12992</v>
      </c>
      <c r="M2011" t="s">
        <v>13122</v>
      </c>
      <c r="N2011" t="s">
        <v>8577</v>
      </c>
      <c r="O2011" t="s">
        <v>13535</v>
      </c>
      <c r="P2011">
        <v>88101628</v>
      </c>
      <c r="Q2011" t="s">
        <v>15386</v>
      </c>
      <c r="R2011" t="s">
        <v>15749</v>
      </c>
      <c r="S2011">
        <v>85089058</v>
      </c>
      <c r="T2011" t="s">
        <v>14621</v>
      </c>
      <c r="U2011">
        <v>88453347</v>
      </c>
      <c r="V2011" t="s">
        <v>32</v>
      </c>
      <c r="W2011" t="s">
        <v>1033</v>
      </c>
      <c r="X2011" t="s">
        <v>18023</v>
      </c>
      <c r="Y2011" t="s">
        <v>8577</v>
      </c>
    </row>
    <row r="2012" spans="1:25" x14ac:dyDescent="0.25">
      <c r="A2012" t="s">
        <v>2537</v>
      </c>
      <c r="B2012" t="s">
        <v>2539</v>
      </c>
      <c r="C2012" t="s">
        <v>2538</v>
      </c>
      <c r="D2012" t="s">
        <v>197</v>
      </c>
      <c r="E2012" t="s">
        <v>4</v>
      </c>
      <c r="F2012" t="s">
        <v>35</v>
      </c>
      <c r="G2012" t="s">
        <v>12</v>
      </c>
      <c r="H2012" t="s">
        <v>3</v>
      </c>
      <c r="I2012">
        <v>21002</v>
      </c>
      <c r="J2012" t="s">
        <v>11468</v>
      </c>
      <c r="K2012" t="s">
        <v>79</v>
      </c>
      <c r="L2012" t="s">
        <v>197</v>
      </c>
      <c r="M2012" t="s">
        <v>10533</v>
      </c>
      <c r="N2012" t="s">
        <v>2538</v>
      </c>
      <c r="O2012" t="s">
        <v>13535</v>
      </c>
      <c r="P2012">
        <v>24758252</v>
      </c>
      <c r="Q2012" t="s">
        <v>15386</v>
      </c>
      <c r="R2012" t="s">
        <v>13991</v>
      </c>
      <c r="S2012">
        <v>24758292</v>
      </c>
      <c r="T2012" t="s">
        <v>14473</v>
      </c>
      <c r="U2012">
        <v>24601238</v>
      </c>
      <c r="V2012" t="s">
        <v>32</v>
      </c>
      <c r="W2012" t="s">
        <v>2536</v>
      </c>
      <c r="X2012" t="s">
        <v>18024</v>
      </c>
      <c r="Y2012" t="s">
        <v>2538</v>
      </c>
    </row>
    <row r="2013" spans="1:25" x14ac:dyDescent="0.25">
      <c r="A2013" t="s">
        <v>2623</v>
      </c>
      <c r="B2013" t="s">
        <v>1576</v>
      </c>
      <c r="C2013" t="s">
        <v>1641</v>
      </c>
      <c r="D2013" t="s">
        <v>197</v>
      </c>
      <c r="E2013" t="s">
        <v>5</v>
      </c>
      <c r="F2013" t="s">
        <v>35</v>
      </c>
      <c r="G2013" t="s">
        <v>12</v>
      </c>
      <c r="H2013" t="s">
        <v>5</v>
      </c>
      <c r="I2013">
        <v>21004</v>
      </c>
      <c r="J2013" t="s">
        <v>15440</v>
      </c>
      <c r="K2013" t="s">
        <v>79</v>
      </c>
      <c r="L2013" t="s">
        <v>197</v>
      </c>
      <c r="M2013" t="s">
        <v>2587</v>
      </c>
      <c r="N2013" t="s">
        <v>9298</v>
      </c>
      <c r="O2013" t="s">
        <v>13535</v>
      </c>
      <c r="P2013">
        <v>24741308</v>
      </c>
      <c r="Q2013">
        <v>24741308</v>
      </c>
      <c r="R2013" t="s">
        <v>12287</v>
      </c>
      <c r="S2013">
        <v>83665512</v>
      </c>
      <c r="T2013" t="s">
        <v>14475</v>
      </c>
      <c r="U2013">
        <v>24744058</v>
      </c>
      <c r="V2013" t="s">
        <v>32</v>
      </c>
      <c r="W2013" t="s">
        <v>7107</v>
      </c>
      <c r="X2013" t="s">
        <v>18025</v>
      </c>
      <c r="Y2013" t="s">
        <v>1641</v>
      </c>
    </row>
    <row r="2014" spans="1:25" x14ac:dyDescent="0.25">
      <c r="A2014" t="s">
        <v>2680</v>
      </c>
      <c r="B2014" t="s">
        <v>2682</v>
      </c>
      <c r="C2014" t="s">
        <v>2681</v>
      </c>
      <c r="D2014" t="s">
        <v>197</v>
      </c>
      <c r="E2014" t="s">
        <v>6</v>
      </c>
      <c r="F2014" t="s">
        <v>35</v>
      </c>
      <c r="G2014" t="s">
        <v>12</v>
      </c>
      <c r="H2014" t="s">
        <v>7</v>
      </c>
      <c r="I2014">
        <v>21006</v>
      </c>
      <c r="J2014" t="s">
        <v>11525</v>
      </c>
      <c r="K2014" t="s">
        <v>79</v>
      </c>
      <c r="L2014" t="s">
        <v>197</v>
      </c>
      <c r="M2014" t="s">
        <v>10536</v>
      </c>
      <c r="N2014" t="s">
        <v>2681</v>
      </c>
      <c r="O2014" t="s">
        <v>13535</v>
      </c>
      <c r="P2014">
        <v>24038345</v>
      </c>
      <c r="Q2014">
        <v>24038345</v>
      </c>
      <c r="R2014" t="s">
        <v>11800</v>
      </c>
      <c r="S2014">
        <v>87197593</v>
      </c>
      <c r="T2014" t="s">
        <v>14476</v>
      </c>
      <c r="U2014">
        <v>83187649</v>
      </c>
      <c r="V2014" t="s">
        <v>32</v>
      </c>
      <c r="W2014" t="s">
        <v>2173</v>
      </c>
      <c r="X2014" t="s">
        <v>18026</v>
      </c>
      <c r="Y2014" t="s">
        <v>2681</v>
      </c>
    </row>
    <row r="2015" spans="1:25" x14ac:dyDescent="0.25">
      <c r="A2015" t="s">
        <v>2890</v>
      </c>
      <c r="B2015" t="s">
        <v>2892</v>
      </c>
      <c r="C2015" t="s">
        <v>2891</v>
      </c>
      <c r="D2015" t="s">
        <v>197</v>
      </c>
      <c r="E2015" t="s">
        <v>11</v>
      </c>
      <c r="F2015" t="s">
        <v>35</v>
      </c>
      <c r="G2015" t="s">
        <v>198</v>
      </c>
      <c r="H2015" t="s">
        <v>2</v>
      </c>
      <c r="I2015">
        <v>21401</v>
      </c>
      <c r="J2015" t="s">
        <v>11551</v>
      </c>
      <c r="K2015" t="s">
        <v>79</v>
      </c>
      <c r="L2015" t="s">
        <v>199</v>
      </c>
      <c r="M2015" t="s">
        <v>199</v>
      </c>
      <c r="N2015" t="s">
        <v>2891</v>
      </c>
      <c r="O2015" t="s">
        <v>13535</v>
      </c>
      <c r="P2015">
        <v>47126615</v>
      </c>
      <c r="Q2015" t="s">
        <v>15386</v>
      </c>
      <c r="R2015" t="s">
        <v>13992</v>
      </c>
      <c r="S2015">
        <v>85802757</v>
      </c>
      <c r="T2015" t="s">
        <v>15443</v>
      </c>
      <c r="U2015">
        <v>24711101</v>
      </c>
      <c r="V2015" t="s">
        <v>32</v>
      </c>
      <c r="W2015" t="s">
        <v>6521</v>
      </c>
      <c r="X2015" t="s">
        <v>18027</v>
      </c>
      <c r="Y2015" t="s">
        <v>2891</v>
      </c>
    </row>
    <row r="2016" spans="1:25" x14ac:dyDescent="0.25">
      <c r="A2016" t="s">
        <v>2228</v>
      </c>
      <c r="B2016" t="s">
        <v>1761</v>
      </c>
      <c r="C2016" t="s">
        <v>186</v>
      </c>
      <c r="D2016" t="s">
        <v>197</v>
      </c>
      <c r="E2016" t="s">
        <v>8</v>
      </c>
      <c r="F2016" t="s">
        <v>35</v>
      </c>
      <c r="G2016" t="s">
        <v>12</v>
      </c>
      <c r="H2016" t="s">
        <v>15</v>
      </c>
      <c r="I2016">
        <v>21011</v>
      </c>
      <c r="J2016" t="s">
        <v>11529</v>
      </c>
      <c r="K2016" t="s">
        <v>79</v>
      </c>
      <c r="L2016" t="s">
        <v>197</v>
      </c>
      <c r="M2016" t="s">
        <v>11796</v>
      </c>
      <c r="N2016" t="s">
        <v>186</v>
      </c>
      <c r="O2016" t="s">
        <v>13535</v>
      </c>
      <c r="P2016">
        <v>61906869</v>
      </c>
      <c r="Q2016" t="s">
        <v>15386</v>
      </c>
      <c r="R2016" t="s">
        <v>14875</v>
      </c>
      <c r="S2016">
        <v>61906869</v>
      </c>
      <c r="T2016" t="s">
        <v>14479</v>
      </c>
      <c r="U2016">
        <v>24699197</v>
      </c>
      <c r="V2016" t="s">
        <v>32</v>
      </c>
      <c r="W2016" t="s">
        <v>1273</v>
      </c>
      <c r="X2016" t="s">
        <v>18028</v>
      </c>
      <c r="Y2016" t="s">
        <v>186</v>
      </c>
    </row>
    <row r="2017" spans="1:25" x14ac:dyDescent="0.25">
      <c r="A2017" t="s">
        <v>9546</v>
      </c>
      <c r="B2017" t="s">
        <v>9547</v>
      </c>
      <c r="C2017" t="s">
        <v>316</v>
      </c>
      <c r="D2017" t="s">
        <v>9030</v>
      </c>
      <c r="E2017" t="s">
        <v>6</v>
      </c>
      <c r="F2017" t="s">
        <v>35</v>
      </c>
      <c r="G2017" t="s">
        <v>179</v>
      </c>
      <c r="H2017" t="s">
        <v>2</v>
      </c>
      <c r="I2017">
        <v>21501</v>
      </c>
      <c r="J2017" t="s">
        <v>11557</v>
      </c>
      <c r="K2017" t="s">
        <v>79</v>
      </c>
      <c r="L2017" t="s">
        <v>180</v>
      </c>
      <c r="M2017" t="s">
        <v>143</v>
      </c>
      <c r="N2017" t="s">
        <v>316</v>
      </c>
      <c r="O2017" t="s">
        <v>13535</v>
      </c>
      <c r="P2017">
        <v>41051086</v>
      </c>
      <c r="Q2017" t="s">
        <v>15386</v>
      </c>
      <c r="R2017" t="s">
        <v>9928</v>
      </c>
      <c r="S2017">
        <v>85570510</v>
      </c>
      <c r="T2017" t="s">
        <v>14481</v>
      </c>
      <c r="U2017">
        <v>24640011</v>
      </c>
      <c r="V2017" t="s">
        <v>32</v>
      </c>
      <c r="W2017" t="s">
        <v>625</v>
      </c>
      <c r="X2017" t="s">
        <v>18029</v>
      </c>
      <c r="Y2017" t="s">
        <v>316</v>
      </c>
    </row>
    <row r="2018" spans="1:25" x14ac:dyDescent="0.25">
      <c r="A2018" t="s">
        <v>5651</v>
      </c>
      <c r="B2018" t="s">
        <v>1768</v>
      </c>
      <c r="C2018" t="s">
        <v>5652</v>
      </c>
      <c r="D2018" t="s">
        <v>9030</v>
      </c>
      <c r="E2018" t="s">
        <v>6</v>
      </c>
      <c r="F2018" t="s">
        <v>35</v>
      </c>
      <c r="G2018" t="s">
        <v>179</v>
      </c>
      <c r="H2018" t="s">
        <v>2</v>
      </c>
      <c r="I2018">
        <v>21501</v>
      </c>
      <c r="J2018" t="s">
        <v>11557</v>
      </c>
      <c r="K2018" t="s">
        <v>79</v>
      </c>
      <c r="L2018" t="s">
        <v>180</v>
      </c>
      <c r="M2018" t="s">
        <v>143</v>
      </c>
      <c r="N2018" t="s">
        <v>5652</v>
      </c>
      <c r="O2018" t="s">
        <v>13535</v>
      </c>
      <c r="P2018">
        <v>24641106</v>
      </c>
      <c r="Q2018" t="s">
        <v>15386</v>
      </c>
      <c r="R2018" t="s">
        <v>11811</v>
      </c>
      <c r="S2018">
        <v>84022996</v>
      </c>
      <c r="T2018" t="s">
        <v>14481</v>
      </c>
      <c r="U2018">
        <v>24640011</v>
      </c>
      <c r="V2018" t="s">
        <v>32</v>
      </c>
      <c r="W2018" t="s">
        <v>6685</v>
      </c>
      <c r="X2018" t="s">
        <v>18030</v>
      </c>
      <c r="Y2018" t="s">
        <v>5652</v>
      </c>
    </row>
    <row r="2019" spans="1:25" x14ac:dyDescent="0.25">
      <c r="A2019" t="s">
        <v>4775</v>
      </c>
      <c r="B2019" t="s">
        <v>4777</v>
      </c>
      <c r="C2019" t="s">
        <v>4776</v>
      </c>
      <c r="D2019" t="s">
        <v>1235</v>
      </c>
      <c r="E2019" t="s">
        <v>4</v>
      </c>
      <c r="F2019" t="s">
        <v>124</v>
      </c>
      <c r="G2019" t="s">
        <v>11</v>
      </c>
      <c r="H2019" t="s">
        <v>2</v>
      </c>
      <c r="I2019">
        <v>60901</v>
      </c>
      <c r="J2019" t="s">
        <v>11433</v>
      </c>
      <c r="K2019" t="s">
        <v>125</v>
      </c>
      <c r="L2019" t="s">
        <v>499</v>
      </c>
      <c r="M2019" t="s">
        <v>499</v>
      </c>
      <c r="N2019" t="s">
        <v>10978</v>
      </c>
      <c r="O2019" t="s">
        <v>13535</v>
      </c>
      <c r="P2019" t="s">
        <v>15386</v>
      </c>
      <c r="Q2019" t="s">
        <v>15386</v>
      </c>
      <c r="R2019" t="s">
        <v>13135</v>
      </c>
      <c r="S2019" t="s">
        <v>15386</v>
      </c>
      <c r="T2019" t="s">
        <v>14555</v>
      </c>
      <c r="U2019">
        <v>27798158</v>
      </c>
      <c r="V2019" t="s">
        <v>32</v>
      </c>
      <c r="W2019" t="s">
        <v>2892</v>
      </c>
      <c r="X2019" t="s">
        <v>18031</v>
      </c>
      <c r="Y2019" t="s">
        <v>4776</v>
      </c>
    </row>
    <row r="2020" spans="1:25" x14ac:dyDescent="0.25">
      <c r="A2020" t="s">
        <v>4766</v>
      </c>
      <c r="B2020" t="s">
        <v>4767</v>
      </c>
      <c r="C2020" t="s">
        <v>1066</v>
      </c>
      <c r="D2020" t="s">
        <v>1235</v>
      </c>
      <c r="E2020" t="s">
        <v>7</v>
      </c>
      <c r="F2020" t="s">
        <v>124</v>
      </c>
      <c r="G2020" t="s">
        <v>11</v>
      </c>
      <c r="H2020" t="s">
        <v>2</v>
      </c>
      <c r="I2020">
        <v>60901</v>
      </c>
      <c r="J2020" t="s">
        <v>11433</v>
      </c>
      <c r="K2020" t="s">
        <v>125</v>
      </c>
      <c r="L2020" t="s">
        <v>499</v>
      </c>
      <c r="M2020" t="s">
        <v>499</v>
      </c>
      <c r="N2020" t="s">
        <v>1066</v>
      </c>
      <c r="O2020" t="s">
        <v>13535</v>
      </c>
      <c r="P2020">
        <v>27794325</v>
      </c>
      <c r="Q2020" t="s">
        <v>15386</v>
      </c>
      <c r="R2020" t="s">
        <v>9299</v>
      </c>
      <c r="S2020">
        <v>27794325</v>
      </c>
      <c r="T2020" t="s">
        <v>6537</v>
      </c>
      <c r="U2020">
        <v>27770062</v>
      </c>
      <c r="V2020" t="s">
        <v>32</v>
      </c>
      <c r="W2020" t="s">
        <v>6591</v>
      </c>
      <c r="X2020" t="s">
        <v>18032</v>
      </c>
      <c r="Y2020" t="s">
        <v>1066</v>
      </c>
    </row>
    <row r="2021" spans="1:25" x14ac:dyDescent="0.25">
      <c r="A2021" t="s">
        <v>4788</v>
      </c>
      <c r="B2021" t="s">
        <v>4784</v>
      </c>
      <c r="C2021" t="s">
        <v>4789</v>
      </c>
      <c r="D2021" t="s">
        <v>1235</v>
      </c>
      <c r="E2021" t="s">
        <v>4</v>
      </c>
      <c r="F2021" t="s">
        <v>124</v>
      </c>
      <c r="G2021" t="s">
        <v>11</v>
      </c>
      <c r="H2021" t="s">
        <v>2</v>
      </c>
      <c r="I2021">
        <v>60901</v>
      </c>
      <c r="J2021" t="s">
        <v>11433</v>
      </c>
      <c r="K2021" t="s">
        <v>125</v>
      </c>
      <c r="L2021" t="s">
        <v>499</v>
      </c>
      <c r="M2021" t="s">
        <v>499</v>
      </c>
      <c r="N2021" t="s">
        <v>10979</v>
      </c>
      <c r="O2021" t="s">
        <v>13535</v>
      </c>
      <c r="P2021">
        <v>27799780</v>
      </c>
      <c r="Q2021">
        <v>27796462</v>
      </c>
      <c r="R2021" t="s">
        <v>15750</v>
      </c>
      <c r="S2021">
        <v>83354351</v>
      </c>
      <c r="T2021" t="s">
        <v>14555</v>
      </c>
      <c r="U2021">
        <v>27798158</v>
      </c>
      <c r="V2021" t="s">
        <v>32</v>
      </c>
      <c r="W2021" t="s">
        <v>7108</v>
      </c>
      <c r="X2021" t="s">
        <v>18033</v>
      </c>
      <c r="Y2021" t="s">
        <v>4789</v>
      </c>
    </row>
    <row r="2022" spans="1:25" x14ac:dyDescent="0.25">
      <c r="A2022" t="s">
        <v>8768</v>
      </c>
      <c r="B2022" t="s">
        <v>8792</v>
      </c>
      <c r="C2022" t="s">
        <v>8769</v>
      </c>
      <c r="D2022" t="s">
        <v>1235</v>
      </c>
      <c r="E2022" t="s">
        <v>6</v>
      </c>
      <c r="F2022" t="s">
        <v>124</v>
      </c>
      <c r="G2022" t="s">
        <v>15</v>
      </c>
      <c r="H2022" t="s">
        <v>2</v>
      </c>
      <c r="I2022">
        <v>61101</v>
      </c>
      <c r="J2022" t="s">
        <v>12681</v>
      </c>
      <c r="K2022" t="s">
        <v>125</v>
      </c>
      <c r="L2022" t="s">
        <v>10832</v>
      </c>
      <c r="M2022" t="s">
        <v>2043</v>
      </c>
      <c r="N2022" t="s">
        <v>8509</v>
      </c>
      <c r="O2022" t="s">
        <v>13535</v>
      </c>
      <c r="P2022">
        <v>26435706</v>
      </c>
      <c r="Q2022" t="s">
        <v>15386</v>
      </c>
      <c r="R2022" t="s">
        <v>9300</v>
      </c>
      <c r="S2022">
        <v>83087751</v>
      </c>
      <c r="T2022" t="s">
        <v>11888</v>
      </c>
      <c r="U2022">
        <v>26377451</v>
      </c>
      <c r="V2022" t="s">
        <v>32</v>
      </c>
      <c r="W2022" t="s">
        <v>2082</v>
      </c>
      <c r="X2022" t="s">
        <v>18034</v>
      </c>
      <c r="Y2022" t="s">
        <v>8769</v>
      </c>
    </row>
    <row r="2023" spans="1:25" x14ac:dyDescent="0.25">
      <c r="A2023" t="s">
        <v>2066</v>
      </c>
      <c r="B2023" t="s">
        <v>2068</v>
      </c>
      <c r="C2023" t="s">
        <v>2067</v>
      </c>
      <c r="D2023" t="s">
        <v>1235</v>
      </c>
      <c r="E2023" t="s">
        <v>6</v>
      </c>
      <c r="F2023" t="s">
        <v>124</v>
      </c>
      <c r="G2023" t="s">
        <v>15</v>
      </c>
      <c r="H2023" t="s">
        <v>2</v>
      </c>
      <c r="I2023">
        <v>61101</v>
      </c>
      <c r="J2023" t="s">
        <v>12681</v>
      </c>
      <c r="K2023" t="s">
        <v>125</v>
      </c>
      <c r="L2023" t="s">
        <v>10832</v>
      </c>
      <c r="M2023" t="s">
        <v>2043</v>
      </c>
      <c r="N2023" t="s">
        <v>2067</v>
      </c>
      <c r="O2023" t="s">
        <v>13535</v>
      </c>
      <c r="P2023">
        <v>26431189</v>
      </c>
      <c r="Q2023">
        <v>86564231</v>
      </c>
      <c r="R2023" t="s">
        <v>9877</v>
      </c>
      <c r="S2023">
        <v>86564231</v>
      </c>
      <c r="T2023" t="s">
        <v>11888</v>
      </c>
      <c r="U2023">
        <v>26377451</v>
      </c>
      <c r="V2023" t="s">
        <v>32</v>
      </c>
      <c r="W2023" t="s">
        <v>2065</v>
      </c>
      <c r="X2023" t="s">
        <v>18035</v>
      </c>
      <c r="Y2023" t="s">
        <v>2067</v>
      </c>
    </row>
    <row r="2024" spans="1:25" x14ac:dyDescent="0.25">
      <c r="A2024" t="s">
        <v>3787</v>
      </c>
      <c r="B2024" t="s">
        <v>3789</v>
      </c>
      <c r="C2024" t="s">
        <v>3788</v>
      </c>
      <c r="D2024" t="s">
        <v>182</v>
      </c>
      <c r="E2024" t="s">
        <v>3</v>
      </c>
      <c r="F2024" t="s">
        <v>183</v>
      </c>
      <c r="G2024" t="s">
        <v>12</v>
      </c>
      <c r="H2024" t="s">
        <v>4</v>
      </c>
      <c r="I2024">
        <v>41003</v>
      </c>
      <c r="J2024" t="s">
        <v>14359</v>
      </c>
      <c r="K2024" t="s">
        <v>184</v>
      </c>
      <c r="L2024" t="s">
        <v>182</v>
      </c>
      <c r="M2024" t="s">
        <v>10576</v>
      </c>
      <c r="N2024" t="s">
        <v>3788</v>
      </c>
      <c r="O2024" t="s">
        <v>13535</v>
      </c>
      <c r="P2024">
        <v>27642989</v>
      </c>
      <c r="Q2024" t="s">
        <v>15386</v>
      </c>
      <c r="R2024" t="s">
        <v>11838</v>
      </c>
      <c r="S2024">
        <v>27642989</v>
      </c>
      <c r="T2024" t="s">
        <v>14523</v>
      </c>
      <c r="U2024">
        <v>27644108</v>
      </c>
      <c r="V2024" t="s">
        <v>32</v>
      </c>
      <c r="W2024" t="s">
        <v>2245</v>
      </c>
      <c r="X2024" t="s">
        <v>18036</v>
      </c>
      <c r="Y2024" t="s">
        <v>3788</v>
      </c>
    </row>
    <row r="2025" spans="1:25" x14ac:dyDescent="0.25">
      <c r="A2025" t="s">
        <v>4140</v>
      </c>
      <c r="B2025" t="s">
        <v>2170</v>
      </c>
      <c r="C2025" t="s">
        <v>4141</v>
      </c>
      <c r="D2025" t="s">
        <v>182</v>
      </c>
      <c r="E2025" t="s">
        <v>4</v>
      </c>
      <c r="F2025" t="s">
        <v>183</v>
      </c>
      <c r="G2025" t="s">
        <v>12</v>
      </c>
      <c r="H2025" t="s">
        <v>2</v>
      </c>
      <c r="I2025">
        <v>41001</v>
      </c>
      <c r="J2025" t="s">
        <v>12674</v>
      </c>
      <c r="K2025" t="s">
        <v>184</v>
      </c>
      <c r="L2025" t="s">
        <v>182</v>
      </c>
      <c r="M2025" t="s">
        <v>3023</v>
      </c>
      <c r="N2025" t="s">
        <v>10980</v>
      </c>
      <c r="O2025" t="s">
        <v>13535</v>
      </c>
      <c r="P2025">
        <v>44056302</v>
      </c>
      <c r="Q2025">
        <v>88816393</v>
      </c>
      <c r="R2025" t="s">
        <v>15066</v>
      </c>
      <c r="S2025">
        <v>88816393</v>
      </c>
      <c r="T2025" t="s">
        <v>14522</v>
      </c>
      <c r="U2025">
        <v>27666283</v>
      </c>
      <c r="V2025" t="s">
        <v>32</v>
      </c>
      <c r="W2025" t="s">
        <v>2889</v>
      </c>
      <c r="X2025" t="s">
        <v>18037</v>
      </c>
      <c r="Y2025" t="s">
        <v>4141</v>
      </c>
    </row>
    <row r="2026" spans="1:25" x14ac:dyDescent="0.25">
      <c r="A2026" t="s">
        <v>6043</v>
      </c>
      <c r="B2026" t="s">
        <v>2227</v>
      </c>
      <c r="C2026" t="s">
        <v>1893</v>
      </c>
      <c r="D2026" t="s">
        <v>79</v>
      </c>
      <c r="E2026" t="s">
        <v>11</v>
      </c>
      <c r="F2026" t="s">
        <v>35</v>
      </c>
      <c r="G2026" t="s">
        <v>11</v>
      </c>
      <c r="H2026" t="s">
        <v>5</v>
      </c>
      <c r="I2026">
        <v>20904</v>
      </c>
      <c r="J2026" t="s">
        <v>11518</v>
      </c>
      <c r="K2026" t="s">
        <v>79</v>
      </c>
      <c r="L2026" t="s">
        <v>11351</v>
      </c>
      <c r="M2026" t="s">
        <v>10518</v>
      </c>
      <c r="N2026" t="s">
        <v>1893</v>
      </c>
      <c r="O2026" t="s">
        <v>13535</v>
      </c>
      <c r="P2026">
        <v>47074706</v>
      </c>
      <c r="Q2026">
        <v>85415695</v>
      </c>
      <c r="R2026" t="s">
        <v>13134</v>
      </c>
      <c r="S2026">
        <v>85415695</v>
      </c>
      <c r="T2026" t="s">
        <v>15429</v>
      </c>
      <c r="U2026">
        <v>24289926</v>
      </c>
      <c r="V2026" t="s">
        <v>32</v>
      </c>
      <c r="W2026" t="s">
        <v>7109</v>
      </c>
      <c r="X2026" t="s">
        <v>18038</v>
      </c>
      <c r="Y2026" t="s">
        <v>1893</v>
      </c>
    </row>
    <row r="2027" spans="1:25" x14ac:dyDescent="0.25">
      <c r="A2027" t="s">
        <v>9094</v>
      </c>
      <c r="B2027" t="s">
        <v>9093</v>
      </c>
      <c r="C2027" t="s">
        <v>9095</v>
      </c>
      <c r="D2027" t="s">
        <v>500</v>
      </c>
      <c r="E2027" t="s">
        <v>2</v>
      </c>
      <c r="F2027" t="s">
        <v>32</v>
      </c>
      <c r="G2027" t="s">
        <v>6</v>
      </c>
      <c r="H2027" t="s">
        <v>4</v>
      </c>
      <c r="I2027">
        <v>10503</v>
      </c>
      <c r="J2027" t="s">
        <v>12648</v>
      </c>
      <c r="K2027" t="s">
        <v>33</v>
      </c>
      <c r="L2027" t="s">
        <v>12839</v>
      </c>
      <c r="M2027" t="s">
        <v>197</v>
      </c>
      <c r="N2027" t="s">
        <v>10981</v>
      </c>
      <c r="O2027" t="s">
        <v>13535</v>
      </c>
      <c r="P2027">
        <v>25465671</v>
      </c>
      <c r="Q2027" t="s">
        <v>15386</v>
      </c>
      <c r="R2027" t="s">
        <v>9932</v>
      </c>
      <c r="S2027">
        <v>25465671</v>
      </c>
      <c r="T2027" t="s">
        <v>14384</v>
      </c>
      <c r="U2027">
        <v>21004869</v>
      </c>
      <c r="V2027" t="s">
        <v>32</v>
      </c>
      <c r="W2027" t="s">
        <v>3069</v>
      </c>
      <c r="X2027" t="s">
        <v>18039</v>
      </c>
      <c r="Y2027" t="s">
        <v>9095</v>
      </c>
    </row>
    <row r="2028" spans="1:25" x14ac:dyDescent="0.25">
      <c r="A2028" t="s">
        <v>5805</v>
      </c>
      <c r="B2028" t="s">
        <v>4790</v>
      </c>
      <c r="C2028" t="s">
        <v>5806</v>
      </c>
      <c r="D2028" t="s">
        <v>500</v>
      </c>
      <c r="E2028" t="s">
        <v>2</v>
      </c>
      <c r="F2028" t="s">
        <v>32</v>
      </c>
      <c r="G2028" t="s">
        <v>6</v>
      </c>
      <c r="H2028" t="s">
        <v>4</v>
      </c>
      <c r="I2028">
        <v>10503</v>
      </c>
      <c r="J2028" t="s">
        <v>12648</v>
      </c>
      <c r="K2028" t="s">
        <v>33</v>
      </c>
      <c r="L2028" t="s">
        <v>12839</v>
      </c>
      <c r="M2028" t="s">
        <v>197</v>
      </c>
      <c r="N2028" t="s">
        <v>470</v>
      </c>
      <c r="O2028" t="s">
        <v>13535</v>
      </c>
      <c r="P2028">
        <v>25463875</v>
      </c>
      <c r="Q2028">
        <v>25461730</v>
      </c>
      <c r="R2028" t="s">
        <v>12317</v>
      </c>
      <c r="S2028">
        <v>25461730</v>
      </c>
      <c r="T2028" t="s">
        <v>14384</v>
      </c>
      <c r="U2028">
        <v>21004869</v>
      </c>
      <c r="V2028" t="s">
        <v>32</v>
      </c>
      <c r="W2028" t="s">
        <v>7110</v>
      </c>
      <c r="X2028" t="s">
        <v>18040</v>
      </c>
      <c r="Y2028" t="s">
        <v>5806</v>
      </c>
    </row>
    <row r="2029" spans="1:25" x14ac:dyDescent="0.25">
      <c r="A2029" t="s">
        <v>3096</v>
      </c>
      <c r="B2029" t="s">
        <v>3097</v>
      </c>
      <c r="C2029" t="s">
        <v>657</v>
      </c>
      <c r="D2029" t="s">
        <v>500</v>
      </c>
      <c r="E2029" t="s">
        <v>3</v>
      </c>
      <c r="F2029" t="s">
        <v>64</v>
      </c>
      <c r="G2029" t="s">
        <v>10</v>
      </c>
      <c r="H2029" t="s">
        <v>3</v>
      </c>
      <c r="I2029">
        <v>30802</v>
      </c>
      <c r="J2029" t="s">
        <v>11460</v>
      </c>
      <c r="K2029" t="s">
        <v>214</v>
      </c>
      <c r="L2029" t="s">
        <v>12906</v>
      </c>
      <c r="M2029" t="s">
        <v>239</v>
      </c>
      <c r="N2029" t="s">
        <v>657</v>
      </c>
      <c r="O2029" t="s">
        <v>13535</v>
      </c>
      <c r="P2029">
        <v>25711503</v>
      </c>
      <c r="Q2029">
        <v>25711503</v>
      </c>
      <c r="R2029" t="s">
        <v>14926</v>
      </c>
      <c r="S2029">
        <v>25712744</v>
      </c>
      <c r="T2029" t="s">
        <v>13751</v>
      </c>
      <c r="U2029">
        <v>25412000</v>
      </c>
      <c r="V2029" t="s">
        <v>32</v>
      </c>
      <c r="W2029" t="s">
        <v>3095</v>
      </c>
      <c r="X2029" t="s">
        <v>18041</v>
      </c>
      <c r="Y2029" t="s">
        <v>657</v>
      </c>
    </row>
    <row r="2030" spans="1:25" x14ac:dyDescent="0.25">
      <c r="A2030" t="s">
        <v>9097</v>
      </c>
      <c r="B2030" t="s">
        <v>9096</v>
      </c>
      <c r="C2030" t="s">
        <v>3102</v>
      </c>
      <c r="D2030" t="s">
        <v>500</v>
      </c>
      <c r="E2030" t="s">
        <v>3</v>
      </c>
      <c r="F2030" t="s">
        <v>32</v>
      </c>
      <c r="G2030" t="s">
        <v>3086</v>
      </c>
      <c r="H2030" t="s">
        <v>4</v>
      </c>
      <c r="I2030">
        <v>11703</v>
      </c>
      <c r="J2030" t="s">
        <v>12725</v>
      </c>
      <c r="K2030" t="s">
        <v>33</v>
      </c>
      <c r="L2030" t="s">
        <v>12900</v>
      </c>
      <c r="M2030" t="s">
        <v>10802</v>
      </c>
      <c r="N2030" t="s">
        <v>3102</v>
      </c>
      <c r="O2030" t="s">
        <v>13535</v>
      </c>
      <c r="P2030">
        <v>22005052</v>
      </c>
      <c r="Q2030" t="s">
        <v>15386</v>
      </c>
      <c r="R2030" t="s">
        <v>13136</v>
      </c>
      <c r="S2030">
        <v>83279031</v>
      </c>
      <c r="T2030" t="s">
        <v>13751</v>
      </c>
      <c r="U2030">
        <v>25412000</v>
      </c>
      <c r="V2030" t="s">
        <v>32</v>
      </c>
      <c r="W2030" t="s">
        <v>3101</v>
      </c>
      <c r="X2030" t="s">
        <v>18042</v>
      </c>
      <c r="Y2030" t="s">
        <v>3102</v>
      </c>
    </row>
    <row r="2031" spans="1:25" x14ac:dyDescent="0.25">
      <c r="A2031" t="s">
        <v>3099</v>
      </c>
      <c r="B2031" t="s">
        <v>3100</v>
      </c>
      <c r="C2031" t="s">
        <v>2648</v>
      </c>
      <c r="D2031" t="s">
        <v>500</v>
      </c>
      <c r="E2031" t="s">
        <v>3</v>
      </c>
      <c r="F2031" t="s">
        <v>32</v>
      </c>
      <c r="G2031" t="s">
        <v>3086</v>
      </c>
      <c r="H2031" t="s">
        <v>3</v>
      </c>
      <c r="I2031">
        <v>11702</v>
      </c>
      <c r="J2031" t="s">
        <v>12724</v>
      </c>
      <c r="K2031" t="s">
        <v>33</v>
      </c>
      <c r="L2031" t="s">
        <v>12900</v>
      </c>
      <c r="M2031" t="s">
        <v>10817</v>
      </c>
      <c r="N2031" t="s">
        <v>2648</v>
      </c>
      <c r="O2031" t="s">
        <v>13535</v>
      </c>
      <c r="P2031">
        <v>25712349</v>
      </c>
      <c r="Q2031">
        <v>84005292</v>
      </c>
      <c r="R2031" t="s">
        <v>11947</v>
      </c>
      <c r="S2031">
        <v>25712349</v>
      </c>
      <c r="T2031" t="s">
        <v>13751</v>
      </c>
      <c r="U2031">
        <v>25412000</v>
      </c>
      <c r="V2031" t="s">
        <v>32</v>
      </c>
      <c r="W2031" t="s">
        <v>3098</v>
      </c>
      <c r="X2031" t="s">
        <v>18043</v>
      </c>
      <c r="Y2031" t="s">
        <v>2648</v>
      </c>
    </row>
    <row r="2032" spans="1:25" x14ac:dyDescent="0.25">
      <c r="A2032" t="s">
        <v>6029</v>
      </c>
      <c r="B2032" t="s">
        <v>4795</v>
      </c>
      <c r="C2032" t="s">
        <v>143</v>
      </c>
      <c r="D2032" t="s">
        <v>500</v>
      </c>
      <c r="E2032" t="s">
        <v>3</v>
      </c>
      <c r="F2032" t="s">
        <v>32</v>
      </c>
      <c r="G2032" t="s">
        <v>3086</v>
      </c>
      <c r="H2032" t="s">
        <v>2</v>
      </c>
      <c r="I2032">
        <v>11701</v>
      </c>
      <c r="J2032" t="s">
        <v>12722</v>
      </c>
      <c r="K2032" t="s">
        <v>33</v>
      </c>
      <c r="L2032" t="s">
        <v>12900</v>
      </c>
      <c r="M2032" t="s">
        <v>2825</v>
      </c>
      <c r="N2032" t="s">
        <v>143</v>
      </c>
      <c r="O2032" t="s">
        <v>13535</v>
      </c>
      <c r="P2032">
        <v>25411836</v>
      </c>
      <c r="Q2032" t="s">
        <v>15386</v>
      </c>
      <c r="R2032" t="s">
        <v>13993</v>
      </c>
      <c r="S2032">
        <v>25411836</v>
      </c>
      <c r="T2032" t="s">
        <v>13751</v>
      </c>
      <c r="U2032">
        <v>25412000</v>
      </c>
      <c r="V2032" t="s">
        <v>32</v>
      </c>
      <c r="W2032" t="s">
        <v>7111</v>
      </c>
      <c r="X2032" t="s">
        <v>18044</v>
      </c>
      <c r="Y2032" t="s">
        <v>143</v>
      </c>
    </row>
    <row r="2033" spans="1:25" x14ac:dyDescent="0.25">
      <c r="A2033" t="s">
        <v>6227</v>
      </c>
      <c r="B2033" t="s">
        <v>4797</v>
      </c>
      <c r="C2033" t="s">
        <v>10214</v>
      </c>
      <c r="D2033" t="s">
        <v>214</v>
      </c>
      <c r="E2033" t="s">
        <v>3</v>
      </c>
      <c r="F2033" t="s">
        <v>64</v>
      </c>
      <c r="G2033" t="s">
        <v>2</v>
      </c>
      <c r="H2033" t="s">
        <v>7</v>
      </c>
      <c r="I2033">
        <v>30106</v>
      </c>
      <c r="J2033" t="s">
        <v>14351</v>
      </c>
      <c r="K2033" t="s">
        <v>214</v>
      </c>
      <c r="L2033" t="s">
        <v>214</v>
      </c>
      <c r="M2033" t="s">
        <v>13574</v>
      </c>
      <c r="N2033" t="s">
        <v>10982</v>
      </c>
      <c r="O2033" t="s">
        <v>7832</v>
      </c>
      <c r="P2033">
        <v>25734336</v>
      </c>
      <c r="Q2033">
        <v>25735612</v>
      </c>
      <c r="R2033" t="s">
        <v>6440</v>
      </c>
      <c r="S2033">
        <v>25734336</v>
      </c>
      <c r="T2033" t="s">
        <v>14487</v>
      </c>
      <c r="U2033">
        <v>25371825</v>
      </c>
      <c r="V2033" t="s">
        <v>35</v>
      </c>
      <c r="W2033" t="s">
        <v>12230</v>
      </c>
    </row>
    <row r="2034" spans="1:25" x14ac:dyDescent="0.25">
      <c r="A2034" t="s">
        <v>5823</v>
      </c>
      <c r="B2034" t="s">
        <v>4799</v>
      </c>
      <c r="C2034" t="s">
        <v>2631</v>
      </c>
      <c r="D2034" t="s">
        <v>125</v>
      </c>
      <c r="E2034" t="s">
        <v>7</v>
      </c>
      <c r="F2034" t="s">
        <v>124</v>
      </c>
      <c r="G2034" t="s">
        <v>16</v>
      </c>
      <c r="H2034" t="s">
        <v>2</v>
      </c>
      <c r="I2034">
        <v>61201</v>
      </c>
      <c r="J2034" t="s">
        <v>13510</v>
      </c>
      <c r="K2034" t="s">
        <v>125</v>
      </c>
      <c r="L2034" t="s">
        <v>5307</v>
      </c>
      <c r="M2034" t="s">
        <v>5307</v>
      </c>
      <c r="N2034" t="s">
        <v>2631</v>
      </c>
      <c r="O2034" t="s">
        <v>13535</v>
      </c>
      <c r="P2034">
        <v>26455262</v>
      </c>
      <c r="Q2034">
        <v>26455262</v>
      </c>
      <c r="R2034" t="s">
        <v>13137</v>
      </c>
      <c r="S2034">
        <v>87187690</v>
      </c>
      <c r="T2034" t="s">
        <v>14551</v>
      </c>
      <c r="U2034">
        <v>26455244</v>
      </c>
      <c r="V2034" t="s">
        <v>32</v>
      </c>
      <c r="W2034" t="s">
        <v>7112</v>
      </c>
      <c r="X2034" t="s">
        <v>18045</v>
      </c>
      <c r="Y2034" t="s">
        <v>2631</v>
      </c>
    </row>
    <row r="2035" spans="1:25" x14ac:dyDescent="0.25">
      <c r="A2035" t="s">
        <v>3194</v>
      </c>
      <c r="B2035" t="s">
        <v>3196</v>
      </c>
      <c r="C2035" t="s">
        <v>3195</v>
      </c>
      <c r="D2035" t="s">
        <v>214</v>
      </c>
      <c r="E2035" t="s">
        <v>10</v>
      </c>
      <c r="F2035" t="s">
        <v>64</v>
      </c>
      <c r="G2035" t="s">
        <v>2</v>
      </c>
      <c r="H2035" t="s">
        <v>11</v>
      </c>
      <c r="I2035">
        <v>30109</v>
      </c>
      <c r="J2035" t="s">
        <v>15444</v>
      </c>
      <c r="K2035" t="s">
        <v>214</v>
      </c>
      <c r="L2035" t="s">
        <v>214</v>
      </c>
      <c r="M2035" t="s">
        <v>581</v>
      </c>
      <c r="N2035" t="s">
        <v>10984</v>
      </c>
      <c r="O2035" t="s">
        <v>13535</v>
      </c>
      <c r="P2035">
        <v>22016595</v>
      </c>
      <c r="Q2035">
        <v>25331105</v>
      </c>
      <c r="R2035" t="s">
        <v>13994</v>
      </c>
      <c r="S2035">
        <v>22016595</v>
      </c>
      <c r="T2035" t="s">
        <v>14497</v>
      </c>
      <c r="U2035">
        <v>25750008</v>
      </c>
      <c r="V2035" t="s">
        <v>32</v>
      </c>
      <c r="W2035" t="s">
        <v>167</v>
      </c>
      <c r="X2035" t="s">
        <v>18046</v>
      </c>
      <c r="Y2035" t="s">
        <v>3195</v>
      </c>
    </row>
    <row r="2036" spans="1:25" x14ac:dyDescent="0.25">
      <c r="A2036" t="s">
        <v>4617</v>
      </c>
      <c r="B2036" t="s">
        <v>1423</v>
      </c>
      <c r="C2036" t="s">
        <v>606</v>
      </c>
      <c r="D2036" t="s">
        <v>4304</v>
      </c>
      <c r="E2036" t="s">
        <v>5</v>
      </c>
      <c r="F2036" t="s">
        <v>124</v>
      </c>
      <c r="G2036" t="s">
        <v>2</v>
      </c>
      <c r="H2036" t="s">
        <v>5</v>
      </c>
      <c r="I2036">
        <v>60104</v>
      </c>
      <c r="J2036" t="s">
        <v>11534</v>
      </c>
      <c r="K2036" t="s">
        <v>125</v>
      </c>
      <c r="L2036" t="s">
        <v>125</v>
      </c>
      <c r="M2036" t="s">
        <v>4208</v>
      </c>
      <c r="N2036" t="s">
        <v>606</v>
      </c>
      <c r="O2036" t="s">
        <v>13535</v>
      </c>
      <c r="P2036">
        <v>22006579</v>
      </c>
      <c r="Q2036" t="s">
        <v>15386</v>
      </c>
      <c r="R2036" t="s">
        <v>11874</v>
      </c>
      <c r="S2036">
        <v>86900000</v>
      </c>
      <c r="T2036" t="s">
        <v>14549</v>
      </c>
      <c r="U2036">
        <v>86505339</v>
      </c>
      <c r="V2036" t="s">
        <v>32</v>
      </c>
      <c r="W2036" t="s">
        <v>2250</v>
      </c>
      <c r="X2036" t="s">
        <v>18047</v>
      </c>
      <c r="Y2036" t="s">
        <v>606</v>
      </c>
    </row>
    <row r="2037" spans="1:25" x14ac:dyDescent="0.25">
      <c r="A2037" t="s">
        <v>4631</v>
      </c>
      <c r="B2037" t="s">
        <v>4632</v>
      </c>
      <c r="C2037" t="s">
        <v>9046</v>
      </c>
      <c r="D2037" t="s">
        <v>4304</v>
      </c>
      <c r="E2037" t="s">
        <v>2</v>
      </c>
      <c r="F2037" t="s">
        <v>124</v>
      </c>
      <c r="G2037" t="s">
        <v>2</v>
      </c>
      <c r="H2037" t="s">
        <v>6</v>
      </c>
      <c r="I2037">
        <v>60105</v>
      </c>
      <c r="J2037" t="s">
        <v>11576</v>
      </c>
      <c r="K2037" t="s">
        <v>125</v>
      </c>
      <c r="L2037" t="s">
        <v>125</v>
      </c>
      <c r="M2037" t="s">
        <v>10595</v>
      </c>
      <c r="N2037" t="s">
        <v>9046</v>
      </c>
      <c r="O2037" t="s">
        <v>13535</v>
      </c>
      <c r="P2037">
        <v>26501968</v>
      </c>
      <c r="Q2037">
        <v>26501968</v>
      </c>
      <c r="R2037" t="s">
        <v>12368</v>
      </c>
      <c r="S2037">
        <v>85270100</v>
      </c>
      <c r="T2037" t="s">
        <v>14550</v>
      </c>
      <c r="U2037">
        <v>21007583</v>
      </c>
      <c r="V2037" t="s">
        <v>32</v>
      </c>
      <c r="W2037" t="s">
        <v>7113</v>
      </c>
      <c r="X2037" t="s">
        <v>18048</v>
      </c>
      <c r="Y2037" t="s">
        <v>9046</v>
      </c>
    </row>
    <row r="2038" spans="1:25" x14ac:dyDescent="0.25">
      <c r="A2038" t="s">
        <v>9098</v>
      </c>
      <c r="B2038" t="s">
        <v>6731</v>
      </c>
      <c r="C2038" t="s">
        <v>9099</v>
      </c>
      <c r="D2038" t="s">
        <v>4304</v>
      </c>
      <c r="E2038" t="s">
        <v>5</v>
      </c>
      <c r="F2038" t="s">
        <v>124</v>
      </c>
      <c r="G2038" t="s">
        <v>2</v>
      </c>
      <c r="H2038" t="s">
        <v>5</v>
      </c>
      <c r="I2038">
        <v>60104</v>
      </c>
      <c r="J2038" t="s">
        <v>11534</v>
      </c>
      <c r="K2038" t="s">
        <v>125</v>
      </c>
      <c r="L2038" t="s">
        <v>125</v>
      </c>
      <c r="M2038" t="s">
        <v>4208</v>
      </c>
      <c r="N2038" t="s">
        <v>9099</v>
      </c>
      <c r="O2038" t="s">
        <v>13535</v>
      </c>
      <c r="P2038">
        <v>22006528</v>
      </c>
      <c r="Q2038" t="s">
        <v>15386</v>
      </c>
      <c r="R2038" t="s">
        <v>12396</v>
      </c>
      <c r="S2038">
        <v>83437443</v>
      </c>
      <c r="T2038" t="s">
        <v>14549</v>
      </c>
      <c r="U2038">
        <v>86505339</v>
      </c>
      <c r="V2038" t="s">
        <v>32</v>
      </c>
      <c r="W2038" t="s">
        <v>3856</v>
      </c>
      <c r="X2038" t="s">
        <v>18049</v>
      </c>
      <c r="Y2038" t="s">
        <v>9099</v>
      </c>
    </row>
    <row r="2039" spans="1:25" x14ac:dyDescent="0.25">
      <c r="A2039" t="s">
        <v>3741</v>
      </c>
      <c r="B2039" t="s">
        <v>6311</v>
      </c>
      <c r="C2039" t="s">
        <v>3742</v>
      </c>
      <c r="D2039" t="s">
        <v>214</v>
      </c>
      <c r="E2039" t="s">
        <v>4</v>
      </c>
      <c r="F2039" t="s">
        <v>64</v>
      </c>
      <c r="G2039" t="s">
        <v>10</v>
      </c>
      <c r="H2039" t="s">
        <v>3</v>
      </c>
      <c r="I2039">
        <v>30802</v>
      </c>
      <c r="J2039" t="s">
        <v>11460</v>
      </c>
      <c r="K2039" t="s">
        <v>214</v>
      </c>
      <c r="L2039" t="s">
        <v>12906</v>
      </c>
      <c r="M2039" t="s">
        <v>239</v>
      </c>
      <c r="N2039" t="s">
        <v>3742</v>
      </c>
      <c r="O2039" t="s">
        <v>13535</v>
      </c>
      <c r="P2039">
        <v>25712775</v>
      </c>
      <c r="Q2039" t="s">
        <v>15386</v>
      </c>
      <c r="R2039" t="s">
        <v>13995</v>
      </c>
      <c r="S2039" t="s">
        <v>15386</v>
      </c>
      <c r="T2039" t="s">
        <v>15445</v>
      </c>
      <c r="U2039">
        <v>25521557</v>
      </c>
      <c r="V2039" t="s">
        <v>32</v>
      </c>
      <c r="W2039" t="s">
        <v>1441</v>
      </c>
      <c r="X2039" t="s">
        <v>18050</v>
      </c>
      <c r="Y2039" t="s">
        <v>3742</v>
      </c>
    </row>
    <row r="2040" spans="1:25" x14ac:dyDescent="0.25">
      <c r="A2040" t="s">
        <v>5532</v>
      </c>
      <c r="B2040" t="s">
        <v>1563</v>
      </c>
      <c r="C2040" t="s">
        <v>5533</v>
      </c>
      <c r="D2040" t="s">
        <v>3000</v>
      </c>
      <c r="E2040" t="s">
        <v>3</v>
      </c>
      <c r="F2040" t="s">
        <v>83</v>
      </c>
      <c r="G2040" t="s">
        <v>3</v>
      </c>
      <c r="H2040" t="s">
        <v>4</v>
      </c>
      <c r="I2040">
        <v>70203</v>
      </c>
      <c r="J2040" t="s">
        <v>14372</v>
      </c>
      <c r="K2040" t="s">
        <v>82</v>
      </c>
      <c r="L2040" t="s">
        <v>3001</v>
      </c>
      <c r="M2040" t="s">
        <v>12967</v>
      </c>
      <c r="N2040" t="s">
        <v>5533</v>
      </c>
      <c r="O2040" t="s">
        <v>13535</v>
      </c>
      <c r="P2040">
        <v>27632090</v>
      </c>
      <c r="Q2040" t="s">
        <v>15386</v>
      </c>
      <c r="R2040" t="s">
        <v>15751</v>
      </c>
      <c r="S2040">
        <v>85444060</v>
      </c>
      <c r="T2040" t="s">
        <v>15500</v>
      </c>
      <c r="U2040">
        <v>27632900</v>
      </c>
      <c r="V2040" t="s">
        <v>32</v>
      </c>
      <c r="W2040" t="s">
        <v>5531</v>
      </c>
      <c r="X2040" t="s">
        <v>18051</v>
      </c>
      <c r="Y2040" t="s">
        <v>5533</v>
      </c>
    </row>
    <row r="2041" spans="1:25" x14ac:dyDescent="0.25">
      <c r="A2041" t="s">
        <v>5582</v>
      </c>
      <c r="B2041" t="s">
        <v>2040</v>
      </c>
      <c r="C2041" t="s">
        <v>5583</v>
      </c>
      <c r="D2041" t="s">
        <v>3000</v>
      </c>
      <c r="E2041" t="s">
        <v>5</v>
      </c>
      <c r="F2041" t="s">
        <v>83</v>
      </c>
      <c r="G2041" t="s">
        <v>7</v>
      </c>
      <c r="H2041" t="s">
        <v>4</v>
      </c>
      <c r="I2041">
        <v>70603</v>
      </c>
      <c r="J2041" t="s">
        <v>12773</v>
      </c>
      <c r="K2041" t="s">
        <v>82</v>
      </c>
      <c r="L2041" t="s">
        <v>2140</v>
      </c>
      <c r="M2041" t="s">
        <v>4816</v>
      </c>
      <c r="N2041" t="s">
        <v>10514</v>
      </c>
      <c r="O2041" t="s">
        <v>13535</v>
      </c>
      <c r="P2041">
        <v>27600143</v>
      </c>
      <c r="Q2041">
        <v>22001418</v>
      </c>
      <c r="R2041" t="s">
        <v>14876</v>
      </c>
      <c r="S2041">
        <v>27109039</v>
      </c>
      <c r="T2041" t="s">
        <v>14591</v>
      </c>
      <c r="U2041">
        <v>27165048</v>
      </c>
      <c r="V2041" t="s">
        <v>32</v>
      </c>
      <c r="W2041" t="s">
        <v>6672</v>
      </c>
      <c r="X2041" t="s">
        <v>18052</v>
      </c>
      <c r="Y2041" t="s">
        <v>5583</v>
      </c>
    </row>
    <row r="2042" spans="1:25" x14ac:dyDescent="0.25">
      <c r="A2042" t="s">
        <v>5996</v>
      </c>
      <c r="B2042" t="s">
        <v>3683</v>
      </c>
      <c r="C2042" t="s">
        <v>13138</v>
      </c>
      <c r="D2042" t="s">
        <v>3000</v>
      </c>
      <c r="E2042" t="s">
        <v>5</v>
      </c>
      <c r="F2042" t="s">
        <v>83</v>
      </c>
      <c r="G2042" t="s">
        <v>7</v>
      </c>
      <c r="H2042" t="s">
        <v>3</v>
      </c>
      <c r="I2042">
        <v>70602</v>
      </c>
      <c r="J2042" t="s">
        <v>12736</v>
      </c>
      <c r="K2042" t="s">
        <v>82</v>
      </c>
      <c r="L2042" t="s">
        <v>2140</v>
      </c>
      <c r="M2042" t="s">
        <v>733</v>
      </c>
      <c r="N2042" t="s">
        <v>502</v>
      </c>
      <c r="O2042" t="s">
        <v>13535</v>
      </c>
      <c r="P2042" t="s">
        <v>15386</v>
      </c>
      <c r="Q2042" t="s">
        <v>15386</v>
      </c>
      <c r="R2042" t="s">
        <v>13139</v>
      </c>
      <c r="S2042">
        <v>85586516</v>
      </c>
      <c r="T2042" t="s">
        <v>14591</v>
      </c>
      <c r="U2042">
        <v>27165048</v>
      </c>
      <c r="V2042" t="s">
        <v>32</v>
      </c>
      <c r="W2042" t="s">
        <v>7114</v>
      </c>
      <c r="X2042" t="s">
        <v>18053</v>
      </c>
      <c r="Y2042" t="s">
        <v>13138</v>
      </c>
    </row>
    <row r="2043" spans="1:25" x14ac:dyDescent="0.25">
      <c r="A2043" t="s">
        <v>3405</v>
      </c>
      <c r="B2043" t="s">
        <v>3407</v>
      </c>
      <c r="C2043" t="s">
        <v>3406</v>
      </c>
      <c r="D2043" t="s">
        <v>3000</v>
      </c>
      <c r="E2043" t="s">
        <v>4</v>
      </c>
      <c r="F2043" t="s">
        <v>83</v>
      </c>
      <c r="G2043" t="s">
        <v>3</v>
      </c>
      <c r="H2043" t="s">
        <v>5</v>
      </c>
      <c r="I2043">
        <v>70204</v>
      </c>
      <c r="J2043" t="s">
        <v>12785</v>
      </c>
      <c r="K2043" t="s">
        <v>82</v>
      </c>
      <c r="L2043" t="s">
        <v>3001</v>
      </c>
      <c r="M2043" t="s">
        <v>3241</v>
      </c>
      <c r="N2043" t="s">
        <v>3406</v>
      </c>
      <c r="O2043" t="s">
        <v>13535</v>
      </c>
      <c r="P2043">
        <v>84607369</v>
      </c>
      <c r="Q2043" t="s">
        <v>15386</v>
      </c>
      <c r="R2043" t="s">
        <v>14877</v>
      </c>
      <c r="S2043">
        <v>84607369</v>
      </c>
      <c r="T2043" t="s">
        <v>14589</v>
      </c>
      <c r="U2043">
        <v>89865713</v>
      </c>
      <c r="V2043" t="s">
        <v>32</v>
      </c>
      <c r="W2043" t="s">
        <v>3312</v>
      </c>
      <c r="X2043" t="s">
        <v>18054</v>
      </c>
      <c r="Y2043" t="s">
        <v>3406</v>
      </c>
    </row>
    <row r="2044" spans="1:25" x14ac:dyDescent="0.25">
      <c r="A2044" t="s">
        <v>5623</v>
      </c>
      <c r="B2044" t="s">
        <v>4809</v>
      </c>
      <c r="C2044" t="s">
        <v>2882</v>
      </c>
      <c r="D2044" t="s">
        <v>3000</v>
      </c>
      <c r="E2044" t="s">
        <v>6</v>
      </c>
      <c r="F2044" t="s">
        <v>83</v>
      </c>
      <c r="G2044" t="s">
        <v>3</v>
      </c>
      <c r="H2044" t="s">
        <v>5</v>
      </c>
      <c r="I2044">
        <v>70204</v>
      </c>
      <c r="J2044" t="s">
        <v>12785</v>
      </c>
      <c r="K2044" t="s">
        <v>82</v>
      </c>
      <c r="L2044" t="s">
        <v>3001</v>
      </c>
      <c r="M2044" t="s">
        <v>3241</v>
      </c>
      <c r="N2044" t="s">
        <v>2882</v>
      </c>
      <c r="O2044" t="s">
        <v>13535</v>
      </c>
      <c r="P2044">
        <v>83166118</v>
      </c>
      <c r="Q2044" t="s">
        <v>15386</v>
      </c>
      <c r="R2044" t="s">
        <v>15752</v>
      </c>
      <c r="S2044">
        <v>89754652</v>
      </c>
      <c r="T2044" t="s">
        <v>15504</v>
      </c>
      <c r="U2044">
        <v>84699645</v>
      </c>
      <c r="V2044" t="s">
        <v>32</v>
      </c>
      <c r="W2044" t="s">
        <v>6676</v>
      </c>
      <c r="X2044" t="s">
        <v>18055</v>
      </c>
      <c r="Y2044" t="s">
        <v>2882</v>
      </c>
    </row>
    <row r="2045" spans="1:25" x14ac:dyDescent="0.25">
      <c r="A2045" t="s">
        <v>4440</v>
      </c>
      <c r="B2045" t="s">
        <v>4441</v>
      </c>
      <c r="C2045" t="s">
        <v>4128</v>
      </c>
      <c r="D2045" t="s">
        <v>1609</v>
      </c>
      <c r="E2045" t="s">
        <v>2</v>
      </c>
      <c r="F2045" t="s">
        <v>208</v>
      </c>
      <c r="G2045" t="s">
        <v>7</v>
      </c>
      <c r="H2045" t="s">
        <v>4</v>
      </c>
      <c r="I2045">
        <v>50603</v>
      </c>
      <c r="J2045" t="s">
        <v>11510</v>
      </c>
      <c r="K2045" t="s">
        <v>209</v>
      </c>
      <c r="L2045" t="s">
        <v>1609</v>
      </c>
      <c r="M2045" t="s">
        <v>51</v>
      </c>
      <c r="N2045" t="s">
        <v>4128</v>
      </c>
      <c r="O2045" t="s">
        <v>13535</v>
      </c>
      <c r="P2045">
        <v>22006921</v>
      </c>
      <c r="Q2045">
        <v>84457080</v>
      </c>
      <c r="R2045" t="s">
        <v>14878</v>
      </c>
      <c r="S2045">
        <v>22006921</v>
      </c>
      <c r="T2045" t="s">
        <v>14540</v>
      </c>
      <c r="U2045">
        <v>26692611</v>
      </c>
      <c r="V2045" t="s">
        <v>32</v>
      </c>
      <c r="W2045" t="s">
        <v>4439</v>
      </c>
      <c r="X2045" t="s">
        <v>18056</v>
      </c>
      <c r="Y2045" t="s">
        <v>4128</v>
      </c>
    </row>
    <row r="2046" spans="1:25" x14ac:dyDescent="0.25">
      <c r="A2046" t="s">
        <v>6047</v>
      </c>
      <c r="B2046" t="s">
        <v>4814</v>
      </c>
      <c r="C2046" t="s">
        <v>2651</v>
      </c>
      <c r="D2046" t="s">
        <v>3000</v>
      </c>
      <c r="E2046" t="s">
        <v>4</v>
      </c>
      <c r="F2046" t="s">
        <v>83</v>
      </c>
      <c r="G2046" t="s">
        <v>3</v>
      </c>
      <c r="H2046" t="s">
        <v>6</v>
      </c>
      <c r="I2046">
        <v>70205</v>
      </c>
      <c r="J2046" t="s">
        <v>12809</v>
      </c>
      <c r="K2046" t="s">
        <v>82</v>
      </c>
      <c r="L2046" t="s">
        <v>3001</v>
      </c>
      <c r="M2046" t="s">
        <v>10617</v>
      </c>
      <c r="N2046" t="s">
        <v>2651</v>
      </c>
      <c r="O2046" t="s">
        <v>13535</v>
      </c>
      <c r="P2046" t="s">
        <v>15386</v>
      </c>
      <c r="Q2046" t="s">
        <v>15386</v>
      </c>
      <c r="R2046" t="s">
        <v>11917</v>
      </c>
      <c r="S2046">
        <v>86168839</v>
      </c>
      <c r="T2046" t="s">
        <v>14589</v>
      </c>
      <c r="U2046">
        <v>21007274</v>
      </c>
      <c r="V2046" t="s">
        <v>32</v>
      </c>
      <c r="W2046" t="s">
        <v>7115</v>
      </c>
      <c r="X2046" t="s">
        <v>18057</v>
      </c>
      <c r="Y2046" t="s">
        <v>2651</v>
      </c>
    </row>
    <row r="2047" spans="1:25" x14ac:dyDescent="0.25">
      <c r="A2047" t="s">
        <v>6049</v>
      </c>
      <c r="B2047" t="s">
        <v>2589</v>
      </c>
      <c r="C2047" t="s">
        <v>1492</v>
      </c>
      <c r="D2047" t="s">
        <v>3000</v>
      </c>
      <c r="E2047" t="s">
        <v>5</v>
      </c>
      <c r="F2047" t="s">
        <v>83</v>
      </c>
      <c r="G2047" t="s">
        <v>7</v>
      </c>
      <c r="H2047" t="s">
        <v>2</v>
      </c>
      <c r="I2047">
        <v>70601</v>
      </c>
      <c r="J2047" t="s">
        <v>12650</v>
      </c>
      <c r="K2047" t="s">
        <v>82</v>
      </c>
      <c r="L2047" t="s">
        <v>2140</v>
      </c>
      <c r="M2047" t="s">
        <v>2140</v>
      </c>
      <c r="N2047" t="s">
        <v>3719</v>
      </c>
      <c r="O2047" t="s">
        <v>13535</v>
      </c>
      <c r="P2047">
        <v>27167592</v>
      </c>
      <c r="Q2047" t="s">
        <v>15386</v>
      </c>
      <c r="R2047" t="s">
        <v>12432</v>
      </c>
      <c r="S2047">
        <v>27167592</v>
      </c>
      <c r="T2047" t="s">
        <v>14591</v>
      </c>
      <c r="U2047">
        <v>27165048</v>
      </c>
      <c r="V2047" t="s">
        <v>32</v>
      </c>
      <c r="W2047" t="s">
        <v>7116</v>
      </c>
      <c r="X2047" t="s">
        <v>18058</v>
      </c>
      <c r="Y2047" t="s">
        <v>1492</v>
      </c>
    </row>
    <row r="2048" spans="1:25" x14ac:dyDescent="0.25">
      <c r="A2048" t="s">
        <v>4124</v>
      </c>
      <c r="B2048" t="s">
        <v>2835</v>
      </c>
      <c r="C2048" t="s">
        <v>4125</v>
      </c>
      <c r="D2048" t="s">
        <v>4010</v>
      </c>
      <c r="E2048" t="s">
        <v>6</v>
      </c>
      <c r="F2048" t="s">
        <v>208</v>
      </c>
      <c r="G2048" t="s">
        <v>15</v>
      </c>
      <c r="H2048" t="s">
        <v>2</v>
      </c>
      <c r="I2048">
        <v>51101</v>
      </c>
      <c r="J2048" t="s">
        <v>11438</v>
      </c>
      <c r="K2048" t="s">
        <v>209</v>
      </c>
      <c r="L2048" t="s">
        <v>4110</v>
      </c>
      <c r="M2048" t="s">
        <v>4110</v>
      </c>
      <c r="N2048" t="s">
        <v>4125</v>
      </c>
      <c r="O2048" t="s">
        <v>13535</v>
      </c>
      <c r="P2048">
        <v>22007576</v>
      </c>
      <c r="Q2048">
        <v>88143779</v>
      </c>
      <c r="R2048" t="s">
        <v>15753</v>
      </c>
      <c r="S2048">
        <v>86441194</v>
      </c>
      <c r="T2048" t="s">
        <v>15476</v>
      </c>
      <c r="U2048">
        <v>63790353</v>
      </c>
      <c r="V2048" t="s">
        <v>32</v>
      </c>
      <c r="W2048" t="s">
        <v>4123</v>
      </c>
      <c r="X2048" t="s">
        <v>18059</v>
      </c>
      <c r="Y2048" t="s">
        <v>4125</v>
      </c>
    </row>
    <row r="2049" spans="1:25" x14ac:dyDescent="0.25">
      <c r="A2049" t="s">
        <v>4901</v>
      </c>
      <c r="B2049" t="s">
        <v>2747</v>
      </c>
      <c r="C2049" t="s">
        <v>703</v>
      </c>
      <c r="D2049" t="s">
        <v>123</v>
      </c>
      <c r="E2049" t="s">
        <v>3</v>
      </c>
      <c r="F2049" t="s">
        <v>124</v>
      </c>
      <c r="G2049" t="s">
        <v>8</v>
      </c>
      <c r="H2049" t="s">
        <v>5</v>
      </c>
      <c r="I2049">
        <v>60704</v>
      </c>
      <c r="J2049" t="s">
        <v>12798</v>
      </c>
      <c r="K2049" t="s">
        <v>125</v>
      </c>
      <c r="L2049" t="s">
        <v>11123</v>
      </c>
      <c r="M2049" t="s">
        <v>11690</v>
      </c>
      <c r="N2049" t="s">
        <v>703</v>
      </c>
      <c r="O2049" t="s">
        <v>13535</v>
      </c>
      <c r="P2049">
        <v>27766470</v>
      </c>
      <c r="Q2049" t="s">
        <v>15386</v>
      </c>
      <c r="R2049" t="s">
        <v>9302</v>
      </c>
      <c r="S2049">
        <v>85918332</v>
      </c>
      <c r="T2049" t="s">
        <v>14762</v>
      </c>
      <c r="U2049">
        <v>27766129</v>
      </c>
      <c r="V2049" t="s">
        <v>32</v>
      </c>
      <c r="W2049" t="s">
        <v>4900</v>
      </c>
      <c r="X2049" t="s">
        <v>18060</v>
      </c>
      <c r="Y2049" t="s">
        <v>703</v>
      </c>
    </row>
    <row r="2050" spans="1:25" x14ac:dyDescent="0.25">
      <c r="A2050" t="s">
        <v>4898</v>
      </c>
      <c r="B2050" t="s">
        <v>4822</v>
      </c>
      <c r="C2050" t="s">
        <v>1775</v>
      </c>
      <c r="D2050" t="s">
        <v>123</v>
      </c>
      <c r="E2050" t="s">
        <v>3</v>
      </c>
      <c r="F2050" t="s">
        <v>124</v>
      </c>
      <c r="G2050" t="s">
        <v>8</v>
      </c>
      <c r="H2050" t="s">
        <v>5</v>
      </c>
      <c r="I2050">
        <v>60704</v>
      </c>
      <c r="J2050" t="s">
        <v>12798</v>
      </c>
      <c r="K2050" t="s">
        <v>125</v>
      </c>
      <c r="L2050" t="s">
        <v>11123</v>
      </c>
      <c r="M2050" t="s">
        <v>11690</v>
      </c>
      <c r="N2050" t="s">
        <v>1775</v>
      </c>
      <c r="O2050" t="s">
        <v>13535</v>
      </c>
      <c r="P2050">
        <v>27766366</v>
      </c>
      <c r="Q2050" t="s">
        <v>15386</v>
      </c>
      <c r="R2050" t="s">
        <v>12407</v>
      </c>
      <c r="S2050">
        <v>27766366</v>
      </c>
      <c r="T2050" t="s">
        <v>14762</v>
      </c>
      <c r="U2050">
        <v>27766129</v>
      </c>
      <c r="V2050" t="s">
        <v>32</v>
      </c>
      <c r="W2050" t="s">
        <v>4897</v>
      </c>
      <c r="X2050" t="s">
        <v>18061</v>
      </c>
      <c r="Y2050" t="s">
        <v>1775</v>
      </c>
    </row>
    <row r="2051" spans="1:25" x14ac:dyDescent="0.25">
      <c r="A2051" t="s">
        <v>4920</v>
      </c>
      <c r="B2051" t="s">
        <v>4823</v>
      </c>
      <c r="C2051" t="s">
        <v>4921</v>
      </c>
      <c r="D2051" t="s">
        <v>123</v>
      </c>
      <c r="E2051" t="s">
        <v>3</v>
      </c>
      <c r="F2051" t="s">
        <v>124</v>
      </c>
      <c r="G2051" t="s">
        <v>8</v>
      </c>
      <c r="H2051" t="s">
        <v>5</v>
      </c>
      <c r="I2051">
        <v>60704</v>
      </c>
      <c r="J2051" t="s">
        <v>12798</v>
      </c>
      <c r="K2051" t="s">
        <v>125</v>
      </c>
      <c r="L2051" t="s">
        <v>11123</v>
      </c>
      <c r="M2051" t="s">
        <v>11690</v>
      </c>
      <c r="N2051" t="s">
        <v>10604</v>
      </c>
      <c r="O2051" t="s">
        <v>13535</v>
      </c>
      <c r="P2051">
        <v>89494557</v>
      </c>
      <c r="Q2051" t="s">
        <v>15386</v>
      </c>
      <c r="R2051" t="s">
        <v>14879</v>
      </c>
      <c r="S2051">
        <v>89494557</v>
      </c>
      <c r="T2051" t="s">
        <v>14762</v>
      </c>
      <c r="U2051">
        <v>27766129</v>
      </c>
      <c r="V2051" t="s">
        <v>32</v>
      </c>
      <c r="W2051" t="s">
        <v>4919</v>
      </c>
      <c r="X2051" t="s">
        <v>18062</v>
      </c>
      <c r="Y2051" t="s">
        <v>4921</v>
      </c>
    </row>
    <row r="2052" spans="1:25" x14ac:dyDescent="0.25">
      <c r="A2052" t="s">
        <v>4916</v>
      </c>
      <c r="B2052" t="s">
        <v>4824</v>
      </c>
      <c r="C2052" t="s">
        <v>4917</v>
      </c>
      <c r="D2052" t="s">
        <v>123</v>
      </c>
      <c r="E2052" t="s">
        <v>3</v>
      </c>
      <c r="F2052" t="s">
        <v>124</v>
      </c>
      <c r="G2052" t="s">
        <v>8</v>
      </c>
      <c r="H2052" t="s">
        <v>5</v>
      </c>
      <c r="I2052">
        <v>60704</v>
      </c>
      <c r="J2052" t="s">
        <v>12798</v>
      </c>
      <c r="K2052" t="s">
        <v>125</v>
      </c>
      <c r="L2052" t="s">
        <v>11123</v>
      </c>
      <c r="M2052" t="s">
        <v>11690</v>
      </c>
      <c r="N2052" t="s">
        <v>10986</v>
      </c>
      <c r="O2052" t="s">
        <v>13535</v>
      </c>
      <c r="P2052">
        <v>22001745</v>
      </c>
      <c r="Q2052" t="s">
        <v>15386</v>
      </c>
      <c r="R2052" t="s">
        <v>9304</v>
      </c>
      <c r="S2052">
        <v>88867426</v>
      </c>
      <c r="T2052" t="s">
        <v>14762</v>
      </c>
      <c r="U2052">
        <v>86418400</v>
      </c>
      <c r="V2052" t="s">
        <v>32</v>
      </c>
      <c r="W2052" t="s">
        <v>4915</v>
      </c>
      <c r="X2052" t="s">
        <v>18063</v>
      </c>
      <c r="Y2052" t="s">
        <v>4917</v>
      </c>
    </row>
    <row r="2053" spans="1:25" x14ac:dyDescent="0.25">
      <c r="A2053" t="s">
        <v>4938</v>
      </c>
      <c r="B2053" t="s">
        <v>4825</v>
      </c>
      <c r="C2053" t="s">
        <v>4939</v>
      </c>
      <c r="D2053" t="s">
        <v>123</v>
      </c>
      <c r="E2053" t="s">
        <v>4</v>
      </c>
      <c r="F2053" t="s">
        <v>124</v>
      </c>
      <c r="G2053" t="s">
        <v>17</v>
      </c>
      <c r="H2053" t="s">
        <v>2</v>
      </c>
      <c r="I2053">
        <v>61301</v>
      </c>
      <c r="J2053" t="s">
        <v>13514</v>
      </c>
      <c r="K2053" t="s">
        <v>125</v>
      </c>
      <c r="L2053" t="s">
        <v>10603</v>
      </c>
      <c r="M2053" t="s">
        <v>10603</v>
      </c>
      <c r="N2053" t="s">
        <v>4939</v>
      </c>
      <c r="O2053" t="s">
        <v>13535</v>
      </c>
      <c r="P2053">
        <v>22005283</v>
      </c>
      <c r="Q2053">
        <v>27355041</v>
      </c>
      <c r="R2053" t="s">
        <v>14880</v>
      </c>
      <c r="S2053">
        <v>84533898</v>
      </c>
      <c r="T2053" t="s">
        <v>14561</v>
      </c>
      <c r="U2053">
        <v>27355041</v>
      </c>
      <c r="V2053" t="s">
        <v>32</v>
      </c>
      <c r="W2053" t="s">
        <v>630</v>
      </c>
      <c r="X2053" t="s">
        <v>18064</v>
      </c>
      <c r="Y2053" t="s">
        <v>4939</v>
      </c>
    </row>
    <row r="2054" spans="1:25" x14ac:dyDescent="0.25">
      <c r="A2054" t="s">
        <v>6593</v>
      </c>
      <c r="B2054" t="s">
        <v>6594</v>
      </c>
      <c r="C2054" t="s">
        <v>9100</v>
      </c>
      <c r="D2054" t="s">
        <v>123</v>
      </c>
      <c r="E2054" t="s">
        <v>4</v>
      </c>
      <c r="F2054" t="s">
        <v>124</v>
      </c>
      <c r="G2054" t="s">
        <v>17</v>
      </c>
      <c r="H2054" t="s">
        <v>2</v>
      </c>
      <c r="I2054">
        <v>61301</v>
      </c>
      <c r="J2054" t="s">
        <v>13514</v>
      </c>
      <c r="K2054" t="s">
        <v>125</v>
      </c>
      <c r="L2054" t="s">
        <v>10603</v>
      </c>
      <c r="M2054" t="s">
        <v>10603</v>
      </c>
      <c r="N2054" t="s">
        <v>9100</v>
      </c>
      <c r="O2054" t="s">
        <v>13535</v>
      </c>
      <c r="P2054">
        <v>22005047</v>
      </c>
      <c r="Q2054" t="s">
        <v>15386</v>
      </c>
      <c r="R2054" t="s">
        <v>13996</v>
      </c>
      <c r="S2054">
        <v>83199369</v>
      </c>
      <c r="T2054" t="s">
        <v>14561</v>
      </c>
      <c r="U2054">
        <v>27355041</v>
      </c>
      <c r="V2054" t="s">
        <v>32</v>
      </c>
      <c r="W2054" t="s">
        <v>6604</v>
      </c>
      <c r="X2054" t="s">
        <v>18065</v>
      </c>
      <c r="Y2054" t="s">
        <v>9100</v>
      </c>
    </row>
    <row r="2055" spans="1:25" x14ac:dyDescent="0.25">
      <c r="A2055" t="s">
        <v>4950</v>
      </c>
      <c r="B2055" t="s">
        <v>4827</v>
      </c>
      <c r="C2055" t="s">
        <v>884</v>
      </c>
      <c r="D2055" t="s">
        <v>123</v>
      </c>
      <c r="E2055" t="s">
        <v>5</v>
      </c>
      <c r="F2055" t="s">
        <v>124</v>
      </c>
      <c r="G2055" t="s">
        <v>8</v>
      </c>
      <c r="H2055" t="s">
        <v>4</v>
      </c>
      <c r="I2055">
        <v>60703</v>
      </c>
      <c r="J2055" t="s">
        <v>12777</v>
      </c>
      <c r="K2055" t="s">
        <v>125</v>
      </c>
      <c r="L2055" t="s">
        <v>11123</v>
      </c>
      <c r="M2055" t="s">
        <v>12954</v>
      </c>
      <c r="N2055" t="s">
        <v>10987</v>
      </c>
      <c r="O2055" t="s">
        <v>13535</v>
      </c>
      <c r="P2055">
        <v>27418134</v>
      </c>
      <c r="Q2055">
        <v>27418134</v>
      </c>
      <c r="R2055" t="s">
        <v>14618</v>
      </c>
      <c r="S2055">
        <v>27418134</v>
      </c>
      <c r="T2055" t="s">
        <v>14563</v>
      </c>
      <c r="U2055">
        <v>27899336</v>
      </c>
      <c r="V2055" t="s">
        <v>32</v>
      </c>
      <c r="W2055" t="s">
        <v>3457</v>
      </c>
      <c r="X2055" t="s">
        <v>18066</v>
      </c>
      <c r="Y2055" t="s">
        <v>884</v>
      </c>
    </row>
    <row r="2056" spans="1:25" x14ac:dyDescent="0.25">
      <c r="A2056" t="s">
        <v>4983</v>
      </c>
      <c r="B2056" t="s">
        <v>4828</v>
      </c>
      <c r="C2056" t="s">
        <v>4129</v>
      </c>
      <c r="D2056" t="s">
        <v>123</v>
      </c>
      <c r="E2056" t="s">
        <v>6</v>
      </c>
      <c r="F2056" t="s">
        <v>124</v>
      </c>
      <c r="G2056" t="s">
        <v>10</v>
      </c>
      <c r="H2056" t="s">
        <v>2</v>
      </c>
      <c r="I2056">
        <v>60801</v>
      </c>
      <c r="J2056" t="s">
        <v>11429</v>
      </c>
      <c r="K2056" t="s">
        <v>125</v>
      </c>
      <c r="L2056" t="s">
        <v>12955</v>
      </c>
      <c r="M2056" t="s">
        <v>2844</v>
      </c>
      <c r="N2056" t="s">
        <v>4129</v>
      </c>
      <c r="O2056" t="s">
        <v>13535</v>
      </c>
      <c r="P2056">
        <v>22001170</v>
      </c>
      <c r="Q2056" t="s">
        <v>15386</v>
      </c>
      <c r="R2056" t="s">
        <v>13141</v>
      </c>
      <c r="S2056">
        <v>22001170</v>
      </c>
      <c r="T2056" t="s">
        <v>14564</v>
      </c>
      <c r="U2056">
        <v>27733387</v>
      </c>
      <c r="V2056" t="s">
        <v>32</v>
      </c>
      <c r="W2056" t="s">
        <v>4761</v>
      </c>
      <c r="X2056" t="s">
        <v>18067</v>
      </c>
      <c r="Y2056" t="s">
        <v>4129</v>
      </c>
    </row>
    <row r="2057" spans="1:25" x14ac:dyDescent="0.25">
      <c r="A2057" t="s">
        <v>4980</v>
      </c>
      <c r="B2057" t="s">
        <v>6312</v>
      </c>
      <c r="C2057" t="s">
        <v>9101</v>
      </c>
      <c r="D2057" t="s">
        <v>123</v>
      </c>
      <c r="E2057" t="s">
        <v>6</v>
      </c>
      <c r="F2057" t="s">
        <v>124</v>
      </c>
      <c r="G2057" t="s">
        <v>10</v>
      </c>
      <c r="H2057" t="s">
        <v>7</v>
      </c>
      <c r="I2057">
        <v>60806</v>
      </c>
      <c r="J2057" t="s">
        <v>14371</v>
      </c>
      <c r="K2057" t="s">
        <v>125</v>
      </c>
      <c r="L2057" t="s">
        <v>12955</v>
      </c>
      <c r="M2057" t="s">
        <v>13024</v>
      </c>
      <c r="N2057" t="s">
        <v>10988</v>
      </c>
      <c r="O2057" t="s">
        <v>13535</v>
      </c>
      <c r="P2057">
        <v>27848200</v>
      </c>
      <c r="Q2057" t="s">
        <v>15386</v>
      </c>
      <c r="R2057" t="s">
        <v>15754</v>
      </c>
      <c r="S2057">
        <v>87852487</v>
      </c>
      <c r="T2057" t="s">
        <v>14564</v>
      </c>
      <c r="U2057">
        <v>27733387</v>
      </c>
      <c r="V2057" t="s">
        <v>32</v>
      </c>
      <c r="W2057" t="s">
        <v>4740</v>
      </c>
      <c r="X2057" t="s">
        <v>18068</v>
      </c>
      <c r="Y2057" t="s">
        <v>9101</v>
      </c>
    </row>
    <row r="2058" spans="1:25" x14ac:dyDescent="0.25">
      <c r="A2058" t="s">
        <v>5014</v>
      </c>
      <c r="B2058" t="s">
        <v>4699</v>
      </c>
      <c r="C2058" t="s">
        <v>51</v>
      </c>
      <c r="D2058" t="s">
        <v>123</v>
      </c>
      <c r="E2058" t="s">
        <v>7</v>
      </c>
      <c r="F2058" t="s">
        <v>124</v>
      </c>
      <c r="G2058" t="s">
        <v>10</v>
      </c>
      <c r="H2058" t="s">
        <v>3</v>
      </c>
      <c r="I2058">
        <v>60802</v>
      </c>
      <c r="J2058" t="s">
        <v>11462</v>
      </c>
      <c r="K2058" t="s">
        <v>125</v>
      </c>
      <c r="L2058" t="s">
        <v>12955</v>
      </c>
      <c r="M2058" t="s">
        <v>10230</v>
      </c>
      <c r="N2058" t="s">
        <v>51</v>
      </c>
      <c r="O2058" t="s">
        <v>13535</v>
      </c>
      <c r="P2058">
        <v>22001294</v>
      </c>
      <c r="Q2058">
        <v>27840580</v>
      </c>
      <c r="R2058" t="s">
        <v>9354</v>
      </c>
      <c r="S2058">
        <v>22001294</v>
      </c>
      <c r="T2058" t="s">
        <v>14565</v>
      </c>
      <c r="U2058">
        <v>27840230</v>
      </c>
      <c r="V2058" t="s">
        <v>32</v>
      </c>
      <c r="W2058" t="s">
        <v>2880</v>
      </c>
      <c r="X2058" t="s">
        <v>18069</v>
      </c>
      <c r="Y2058" t="s">
        <v>51</v>
      </c>
    </row>
    <row r="2059" spans="1:25" x14ac:dyDescent="0.25">
      <c r="A2059" t="s">
        <v>5006</v>
      </c>
      <c r="B2059" t="s">
        <v>4706</v>
      </c>
      <c r="C2059" t="s">
        <v>1241</v>
      </c>
      <c r="D2059" t="s">
        <v>123</v>
      </c>
      <c r="E2059" t="s">
        <v>16</v>
      </c>
      <c r="F2059" t="s">
        <v>124</v>
      </c>
      <c r="G2059" t="s">
        <v>10</v>
      </c>
      <c r="H2059" t="s">
        <v>7</v>
      </c>
      <c r="I2059">
        <v>60806</v>
      </c>
      <c r="J2059" t="s">
        <v>14371</v>
      </c>
      <c r="K2059" t="s">
        <v>125</v>
      </c>
      <c r="L2059" t="s">
        <v>12955</v>
      </c>
      <c r="M2059" t="s">
        <v>13024</v>
      </c>
      <c r="N2059" t="s">
        <v>1241</v>
      </c>
      <c r="O2059" t="s">
        <v>13535</v>
      </c>
      <c r="P2059">
        <v>22001153</v>
      </c>
      <c r="Q2059">
        <v>27848181</v>
      </c>
      <c r="R2059" t="s">
        <v>5007</v>
      </c>
      <c r="S2059">
        <v>87253858</v>
      </c>
      <c r="T2059" t="s">
        <v>14686</v>
      </c>
      <c r="U2059">
        <v>27848079</v>
      </c>
      <c r="V2059" t="s">
        <v>32</v>
      </c>
      <c r="W2059" t="s">
        <v>2534</v>
      </c>
      <c r="X2059" t="s">
        <v>18070</v>
      </c>
      <c r="Y2059" t="s">
        <v>1241</v>
      </c>
    </row>
    <row r="2060" spans="1:25" x14ac:dyDescent="0.25">
      <c r="A2060" t="s">
        <v>5012</v>
      </c>
      <c r="B2060" t="s">
        <v>6313</v>
      </c>
      <c r="C2060" t="s">
        <v>5013</v>
      </c>
      <c r="D2060" t="s">
        <v>123</v>
      </c>
      <c r="E2060" t="s">
        <v>7</v>
      </c>
      <c r="F2060" t="s">
        <v>124</v>
      </c>
      <c r="G2060" t="s">
        <v>10</v>
      </c>
      <c r="H2060" t="s">
        <v>3</v>
      </c>
      <c r="I2060">
        <v>60802</v>
      </c>
      <c r="J2060" t="s">
        <v>11462</v>
      </c>
      <c r="K2060" t="s">
        <v>125</v>
      </c>
      <c r="L2060" t="s">
        <v>12955</v>
      </c>
      <c r="M2060" t="s">
        <v>10230</v>
      </c>
      <c r="N2060" t="s">
        <v>641</v>
      </c>
      <c r="O2060" t="s">
        <v>13535</v>
      </c>
      <c r="P2060">
        <v>25400811</v>
      </c>
      <c r="Q2060">
        <v>22001746</v>
      </c>
      <c r="R2060" t="s">
        <v>9345</v>
      </c>
      <c r="S2060">
        <v>25400811</v>
      </c>
      <c r="T2060" t="s">
        <v>14565</v>
      </c>
      <c r="U2060">
        <v>27840230</v>
      </c>
      <c r="V2060" t="s">
        <v>32</v>
      </c>
      <c r="W2060" t="s">
        <v>2751</v>
      </c>
      <c r="X2060" t="s">
        <v>18071</v>
      </c>
      <c r="Y2060" t="s">
        <v>5013</v>
      </c>
    </row>
    <row r="2061" spans="1:25" x14ac:dyDescent="0.25">
      <c r="A2061" t="s">
        <v>4812</v>
      </c>
      <c r="B2061" t="s">
        <v>4114</v>
      </c>
      <c r="C2061" t="s">
        <v>4813</v>
      </c>
      <c r="D2061" t="s">
        <v>9019</v>
      </c>
      <c r="E2061" t="s">
        <v>7</v>
      </c>
      <c r="F2061" t="s">
        <v>124</v>
      </c>
      <c r="G2061" t="s">
        <v>6</v>
      </c>
      <c r="H2061" t="s">
        <v>2</v>
      </c>
      <c r="I2061">
        <v>60501</v>
      </c>
      <c r="J2061" t="s">
        <v>12642</v>
      </c>
      <c r="K2061" t="s">
        <v>125</v>
      </c>
      <c r="L2061" t="s">
        <v>12950</v>
      </c>
      <c r="M2061" t="s">
        <v>12951</v>
      </c>
      <c r="N2061" t="s">
        <v>10989</v>
      </c>
      <c r="O2061" t="s">
        <v>13535</v>
      </c>
      <c r="P2061">
        <v>27865775</v>
      </c>
      <c r="Q2061">
        <v>88211868</v>
      </c>
      <c r="R2061" t="s">
        <v>8688</v>
      </c>
      <c r="S2061">
        <v>87867500</v>
      </c>
      <c r="T2061" t="s">
        <v>14557</v>
      </c>
      <c r="U2061">
        <v>27869013</v>
      </c>
      <c r="V2061" t="s">
        <v>32</v>
      </c>
      <c r="W2061" t="s">
        <v>4441</v>
      </c>
      <c r="X2061" t="s">
        <v>18072</v>
      </c>
      <c r="Y2061" t="s">
        <v>4813</v>
      </c>
    </row>
    <row r="2062" spans="1:25" x14ac:dyDescent="0.25">
      <c r="A2062" t="s">
        <v>4889</v>
      </c>
      <c r="B2062" t="s">
        <v>6314</v>
      </c>
      <c r="C2062" t="s">
        <v>9102</v>
      </c>
      <c r="D2062" t="s">
        <v>123</v>
      </c>
      <c r="E2062" t="s">
        <v>2</v>
      </c>
      <c r="F2062" t="s">
        <v>124</v>
      </c>
      <c r="G2062" t="s">
        <v>8</v>
      </c>
      <c r="H2062" t="s">
        <v>2</v>
      </c>
      <c r="I2062">
        <v>60701</v>
      </c>
      <c r="J2062" t="s">
        <v>11428</v>
      </c>
      <c r="K2062" t="s">
        <v>125</v>
      </c>
      <c r="L2062" t="s">
        <v>11123</v>
      </c>
      <c r="M2062" t="s">
        <v>11123</v>
      </c>
      <c r="N2062" t="s">
        <v>9102</v>
      </c>
      <c r="O2062" t="s">
        <v>13535</v>
      </c>
      <c r="P2062">
        <v>27756310</v>
      </c>
      <c r="Q2062">
        <v>27756310</v>
      </c>
      <c r="R2062" t="s">
        <v>13997</v>
      </c>
      <c r="S2062">
        <v>84186022</v>
      </c>
      <c r="T2062" t="s">
        <v>14560</v>
      </c>
      <c r="U2062">
        <v>27750256</v>
      </c>
      <c r="V2062" t="s">
        <v>32</v>
      </c>
      <c r="W2062" t="s">
        <v>7117</v>
      </c>
      <c r="X2062" t="s">
        <v>18073</v>
      </c>
      <c r="Y2062" t="s">
        <v>9102</v>
      </c>
    </row>
    <row r="2063" spans="1:25" x14ac:dyDescent="0.25">
      <c r="A2063" t="s">
        <v>5773</v>
      </c>
      <c r="B2063" t="s">
        <v>4832</v>
      </c>
      <c r="C2063" t="s">
        <v>7119</v>
      </c>
      <c r="D2063" t="s">
        <v>4010</v>
      </c>
      <c r="E2063" t="s">
        <v>10</v>
      </c>
      <c r="F2063" t="s">
        <v>208</v>
      </c>
      <c r="G2063" t="s">
        <v>11</v>
      </c>
      <c r="H2063" t="s">
        <v>7</v>
      </c>
      <c r="I2063">
        <v>50906</v>
      </c>
      <c r="J2063" t="s">
        <v>11598</v>
      </c>
      <c r="K2063" t="s">
        <v>209</v>
      </c>
      <c r="L2063" t="s">
        <v>4134</v>
      </c>
      <c r="M2063" t="s">
        <v>12840</v>
      </c>
      <c r="N2063" t="s">
        <v>10990</v>
      </c>
      <c r="O2063" t="s">
        <v>13535</v>
      </c>
      <c r="P2063">
        <v>22006142</v>
      </c>
      <c r="Q2063" t="s">
        <v>15386</v>
      </c>
      <c r="R2063" t="s">
        <v>13998</v>
      </c>
      <c r="S2063">
        <v>83860044</v>
      </c>
      <c r="T2063" t="s">
        <v>14385</v>
      </c>
      <c r="U2063">
        <v>26577302</v>
      </c>
      <c r="V2063" t="s">
        <v>32</v>
      </c>
      <c r="W2063" t="s">
        <v>7118</v>
      </c>
      <c r="X2063" t="s">
        <v>18074</v>
      </c>
      <c r="Y2063" t="s">
        <v>7119</v>
      </c>
    </row>
    <row r="2064" spans="1:25" x14ac:dyDescent="0.25">
      <c r="A2064" t="s">
        <v>4217</v>
      </c>
      <c r="B2064" t="s">
        <v>4218</v>
      </c>
      <c r="C2064" t="s">
        <v>7924</v>
      </c>
      <c r="D2064" t="s">
        <v>207</v>
      </c>
      <c r="E2064" t="s">
        <v>2</v>
      </c>
      <c r="F2064" t="s">
        <v>208</v>
      </c>
      <c r="G2064" t="s">
        <v>4</v>
      </c>
      <c r="H2064" t="s">
        <v>2</v>
      </c>
      <c r="I2064">
        <v>50301</v>
      </c>
      <c r="J2064" t="s">
        <v>11409</v>
      </c>
      <c r="K2064" t="s">
        <v>209</v>
      </c>
      <c r="L2064" t="s">
        <v>207</v>
      </c>
      <c r="M2064" t="s">
        <v>207</v>
      </c>
      <c r="N2064" t="s">
        <v>7924</v>
      </c>
      <c r="O2064" t="s">
        <v>13535</v>
      </c>
      <c r="P2064">
        <v>26805307</v>
      </c>
      <c r="Q2064" t="s">
        <v>15386</v>
      </c>
      <c r="R2064" t="s">
        <v>12381</v>
      </c>
      <c r="S2064">
        <v>83205577</v>
      </c>
      <c r="T2064" t="s">
        <v>14534</v>
      </c>
      <c r="U2064">
        <v>71068358</v>
      </c>
      <c r="V2064" t="s">
        <v>32</v>
      </c>
      <c r="W2064" t="s">
        <v>3980</v>
      </c>
      <c r="X2064" t="s">
        <v>18075</v>
      </c>
      <c r="Y2064" t="s">
        <v>7924</v>
      </c>
    </row>
    <row r="2065" spans="1:25" x14ac:dyDescent="0.25">
      <c r="A2065" t="s">
        <v>4201</v>
      </c>
      <c r="B2065" t="s">
        <v>4203</v>
      </c>
      <c r="C2065" t="s">
        <v>4202</v>
      </c>
      <c r="D2065" t="s">
        <v>4010</v>
      </c>
      <c r="E2065" t="s">
        <v>10</v>
      </c>
      <c r="F2065" t="s">
        <v>208</v>
      </c>
      <c r="G2065" t="s">
        <v>11</v>
      </c>
      <c r="H2065" t="s">
        <v>7</v>
      </c>
      <c r="I2065">
        <v>50906</v>
      </c>
      <c r="J2065" t="s">
        <v>11598</v>
      </c>
      <c r="K2065" t="s">
        <v>209</v>
      </c>
      <c r="L2065" t="s">
        <v>4134</v>
      </c>
      <c r="M2065" t="s">
        <v>12840</v>
      </c>
      <c r="N2065" t="s">
        <v>10508</v>
      </c>
      <c r="O2065" t="s">
        <v>13535</v>
      </c>
      <c r="P2065">
        <v>22006147</v>
      </c>
      <c r="Q2065" t="s">
        <v>15386</v>
      </c>
      <c r="R2065" t="s">
        <v>13999</v>
      </c>
      <c r="S2065">
        <v>60461706</v>
      </c>
      <c r="T2065" t="s">
        <v>14385</v>
      </c>
      <c r="U2065">
        <v>26577302</v>
      </c>
      <c r="V2065" t="s">
        <v>32</v>
      </c>
      <c r="W2065" t="s">
        <v>7120</v>
      </c>
      <c r="X2065" t="s">
        <v>18076</v>
      </c>
      <c r="Y2065" t="s">
        <v>4202</v>
      </c>
    </row>
    <row r="2066" spans="1:25" x14ac:dyDescent="0.25">
      <c r="A2066" t="s">
        <v>6010</v>
      </c>
      <c r="B2066" t="s">
        <v>2997</v>
      </c>
      <c r="C2066" t="s">
        <v>8051</v>
      </c>
      <c r="D2066" t="s">
        <v>9004</v>
      </c>
      <c r="E2066" t="s">
        <v>7</v>
      </c>
      <c r="F2066" t="s">
        <v>32</v>
      </c>
      <c r="G2066" t="s">
        <v>12</v>
      </c>
      <c r="H2066" t="s">
        <v>5</v>
      </c>
      <c r="I2066">
        <v>11004</v>
      </c>
      <c r="J2066" t="s">
        <v>12686</v>
      </c>
      <c r="K2066" t="s">
        <v>33</v>
      </c>
      <c r="L2066" t="s">
        <v>10457</v>
      </c>
      <c r="M2066" t="s">
        <v>216</v>
      </c>
      <c r="N2066" t="s">
        <v>10452</v>
      </c>
      <c r="O2066" t="s">
        <v>7832</v>
      </c>
      <c r="P2066">
        <v>41019700</v>
      </c>
      <c r="Q2066">
        <v>41019700</v>
      </c>
      <c r="R2066" t="s">
        <v>14881</v>
      </c>
      <c r="S2066">
        <v>41019700</v>
      </c>
      <c r="T2066" t="s">
        <v>15396</v>
      </c>
      <c r="U2066">
        <v>22758542</v>
      </c>
      <c r="V2066" t="s">
        <v>32</v>
      </c>
      <c r="W2066" t="s">
        <v>7121</v>
      </c>
      <c r="X2066" t="s">
        <v>18077</v>
      </c>
      <c r="Y2066" t="s">
        <v>63</v>
      </c>
    </row>
    <row r="2067" spans="1:25" x14ac:dyDescent="0.25">
      <c r="A2067" t="s">
        <v>4317</v>
      </c>
      <c r="B2067" t="s">
        <v>4319</v>
      </c>
      <c r="C2067" t="s">
        <v>4318</v>
      </c>
      <c r="D2067" t="s">
        <v>207</v>
      </c>
      <c r="E2067" t="s">
        <v>6</v>
      </c>
      <c r="F2067" t="s">
        <v>208</v>
      </c>
      <c r="G2067" t="s">
        <v>6</v>
      </c>
      <c r="H2067" t="s">
        <v>5</v>
      </c>
      <c r="I2067">
        <v>50504</v>
      </c>
      <c r="J2067" t="s">
        <v>12792</v>
      </c>
      <c r="K2067" t="s">
        <v>209</v>
      </c>
      <c r="L2067" t="s">
        <v>12943</v>
      </c>
      <c r="M2067" t="s">
        <v>3626</v>
      </c>
      <c r="N2067" t="s">
        <v>4318</v>
      </c>
      <c r="O2067" t="s">
        <v>13535</v>
      </c>
      <c r="P2067">
        <v>22006776</v>
      </c>
      <c r="Q2067">
        <v>45001516</v>
      </c>
      <c r="R2067" t="s">
        <v>14000</v>
      </c>
      <c r="S2067">
        <v>85456601</v>
      </c>
      <c r="T2067" t="s">
        <v>15479</v>
      </c>
      <c r="U2067">
        <v>88359553</v>
      </c>
      <c r="V2067" t="s">
        <v>32</v>
      </c>
      <c r="W2067" t="s">
        <v>3035</v>
      </c>
      <c r="X2067" t="s">
        <v>18078</v>
      </c>
      <c r="Y2067" t="s">
        <v>4318</v>
      </c>
    </row>
    <row r="2068" spans="1:25" x14ac:dyDescent="0.25">
      <c r="A2068" t="s">
        <v>4331</v>
      </c>
      <c r="B2068" t="s">
        <v>4332</v>
      </c>
      <c r="C2068" t="s">
        <v>1431</v>
      </c>
      <c r="D2068" t="s">
        <v>207</v>
      </c>
      <c r="E2068" t="s">
        <v>6</v>
      </c>
      <c r="F2068" t="s">
        <v>208</v>
      </c>
      <c r="G2068" t="s">
        <v>6</v>
      </c>
      <c r="H2068" t="s">
        <v>5</v>
      </c>
      <c r="I2068">
        <v>50504</v>
      </c>
      <c r="J2068" t="s">
        <v>12792</v>
      </c>
      <c r="K2068" t="s">
        <v>209</v>
      </c>
      <c r="L2068" t="s">
        <v>12943</v>
      </c>
      <c r="M2068" t="s">
        <v>3626</v>
      </c>
      <c r="N2068" t="s">
        <v>1431</v>
      </c>
      <c r="O2068" t="s">
        <v>13535</v>
      </c>
      <c r="P2068">
        <v>26511000</v>
      </c>
      <c r="Q2068">
        <v>26511000</v>
      </c>
      <c r="R2068" t="s">
        <v>6436</v>
      </c>
      <c r="S2068">
        <v>83287290</v>
      </c>
      <c r="T2068" t="s">
        <v>15479</v>
      </c>
      <c r="U2068">
        <v>88359553</v>
      </c>
      <c r="V2068" t="s">
        <v>32</v>
      </c>
      <c r="W2068" t="s">
        <v>2636</v>
      </c>
      <c r="X2068" t="s">
        <v>18079</v>
      </c>
      <c r="Y2068" t="s">
        <v>1431</v>
      </c>
    </row>
    <row r="2069" spans="1:25" x14ac:dyDescent="0.25">
      <c r="A2069" t="s">
        <v>5912</v>
      </c>
      <c r="B2069" t="s">
        <v>2568</v>
      </c>
      <c r="C2069" t="s">
        <v>522</v>
      </c>
      <c r="D2069" t="s">
        <v>4304</v>
      </c>
      <c r="E2069" t="s">
        <v>3</v>
      </c>
      <c r="F2069" t="s">
        <v>124</v>
      </c>
      <c r="G2069" t="s">
        <v>2</v>
      </c>
      <c r="H2069" t="s">
        <v>15</v>
      </c>
      <c r="I2069">
        <v>60111</v>
      </c>
      <c r="J2069" t="s">
        <v>12830</v>
      </c>
      <c r="K2069" t="s">
        <v>125</v>
      </c>
      <c r="L2069" t="s">
        <v>125</v>
      </c>
      <c r="M2069" t="s">
        <v>10646</v>
      </c>
      <c r="N2069" t="s">
        <v>522</v>
      </c>
      <c r="O2069" t="s">
        <v>13535</v>
      </c>
      <c r="P2069" t="s">
        <v>15386</v>
      </c>
      <c r="Q2069" t="s">
        <v>15386</v>
      </c>
      <c r="R2069" t="s">
        <v>12397</v>
      </c>
      <c r="S2069">
        <v>84401444</v>
      </c>
      <c r="T2069" t="s">
        <v>15520</v>
      </c>
      <c r="U2069">
        <v>26420211</v>
      </c>
      <c r="V2069" t="s">
        <v>32</v>
      </c>
      <c r="W2069" t="s">
        <v>7122</v>
      </c>
      <c r="X2069" t="s">
        <v>18080</v>
      </c>
      <c r="Y2069" t="s">
        <v>522</v>
      </c>
    </row>
    <row r="2070" spans="1:25" x14ac:dyDescent="0.25">
      <c r="A2070" t="s">
        <v>4579</v>
      </c>
      <c r="B2070" t="s">
        <v>4582</v>
      </c>
      <c r="C2070" t="s">
        <v>4580</v>
      </c>
      <c r="D2070" t="s">
        <v>125</v>
      </c>
      <c r="E2070" t="s">
        <v>4</v>
      </c>
      <c r="F2070" t="s">
        <v>124</v>
      </c>
      <c r="G2070" t="s">
        <v>2</v>
      </c>
      <c r="H2070" t="s">
        <v>7</v>
      </c>
      <c r="I2070">
        <v>60106</v>
      </c>
      <c r="J2070" t="s">
        <v>11594</v>
      </c>
      <c r="K2070" t="s">
        <v>125</v>
      </c>
      <c r="L2070" t="s">
        <v>125</v>
      </c>
      <c r="M2070" t="s">
        <v>4581</v>
      </c>
      <c r="N2070" t="s">
        <v>4580</v>
      </c>
      <c r="O2070" t="s">
        <v>13535</v>
      </c>
      <c r="P2070">
        <v>26613419</v>
      </c>
      <c r="Q2070">
        <v>26613219</v>
      </c>
      <c r="R2070" t="s">
        <v>11063</v>
      </c>
      <c r="S2070">
        <v>61232228</v>
      </c>
      <c r="T2070" t="s">
        <v>14606</v>
      </c>
      <c r="U2070" t="s">
        <v>15558</v>
      </c>
      <c r="V2070" t="s">
        <v>32</v>
      </c>
      <c r="W2070" t="s">
        <v>7123</v>
      </c>
      <c r="X2070" t="s">
        <v>18081</v>
      </c>
      <c r="Y2070" t="s">
        <v>4580</v>
      </c>
    </row>
    <row r="2071" spans="1:25" x14ac:dyDescent="0.25">
      <c r="A2071" t="s">
        <v>4940</v>
      </c>
      <c r="B2071" s="233" t="s">
        <v>2898</v>
      </c>
      <c r="C2071" t="s">
        <v>4941</v>
      </c>
      <c r="D2071" t="s">
        <v>123</v>
      </c>
      <c r="E2071" t="s">
        <v>4</v>
      </c>
      <c r="F2071" t="s">
        <v>124</v>
      </c>
      <c r="G2071" t="s">
        <v>17</v>
      </c>
      <c r="H2071" t="s">
        <v>2</v>
      </c>
      <c r="I2071">
        <v>61301</v>
      </c>
      <c r="J2071" t="s">
        <v>13514</v>
      </c>
      <c r="K2071" t="s">
        <v>125</v>
      </c>
      <c r="L2071" t="s">
        <v>10603</v>
      </c>
      <c r="M2071" t="s">
        <v>10603</v>
      </c>
      <c r="N2071" t="s">
        <v>4941</v>
      </c>
      <c r="O2071" t="s">
        <v>13535</v>
      </c>
      <c r="P2071">
        <v>27351079</v>
      </c>
      <c r="Q2071" t="s">
        <v>15386</v>
      </c>
      <c r="R2071" t="s">
        <v>15755</v>
      </c>
      <c r="S2071">
        <v>89172863</v>
      </c>
      <c r="T2071" t="s">
        <v>14561</v>
      </c>
      <c r="U2071">
        <v>27355041</v>
      </c>
      <c r="V2071" t="s">
        <v>32</v>
      </c>
      <c r="W2071" t="s">
        <v>6605</v>
      </c>
      <c r="X2071" t="s">
        <v>18082</v>
      </c>
      <c r="Y2071" t="s">
        <v>4941</v>
      </c>
    </row>
    <row r="2072" spans="1:25" x14ac:dyDescent="0.25">
      <c r="A2072" t="s">
        <v>4657</v>
      </c>
      <c r="B2072" t="s">
        <v>3632</v>
      </c>
      <c r="C2072" t="s">
        <v>4658</v>
      </c>
      <c r="D2072" t="s">
        <v>125</v>
      </c>
      <c r="E2072" t="s">
        <v>7</v>
      </c>
      <c r="F2072" t="s">
        <v>124</v>
      </c>
      <c r="G2072" t="s">
        <v>16</v>
      </c>
      <c r="H2072" t="s">
        <v>2</v>
      </c>
      <c r="I2072">
        <v>61201</v>
      </c>
      <c r="J2072" t="s">
        <v>13510</v>
      </c>
      <c r="K2072" t="s">
        <v>125</v>
      </c>
      <c r="L2072" t="s">
        <v>5307</v>
      </c>
      <c r="M2072" t="s">
        <v>5307</v>
      </c>
      <c r="N2072" t="s">
        <v>4658</v>
      </c>
      <c r="O2072" t="s">
        <v>13535</v>
      </c>
      <c r="P2072">
        <v>26456545</v>
      </c>
      <c r="Q2072" t="s">
        <v>15386</v>
      </c>
      <c r="R2072" t="s">
        <v>9305</v>
      </c>
      <c r="S2072">
        <v>26456545</v>
      </c>
      <c r="T2072" t="s">
        <v>14551</v>
      </c>
      <c r="U2072">
        <v>26455244</v>
      </c>
      <c r="V2072" t="s">
        <v>32</v>
      </c>
      <c r="W2072" t="s">
        <v>4656</v>
      </c>
      <c r="X2072" t="s">
        <v>18083</v>
      </c>
      <c r="Y2072" t="s">
        <v>4658</v>
      </c>
    </row>
    <row r="2073" spans="1:25" x14ac:dyDescent="0.25">
      <c r="A2073" t="s">
        <v>4262</v>
      </c>
      <c r="B2073" t="s">
        <v>4263</v>
      </c>
      <c r="C2073" t="s">
        <v>470</v>
      </c>
      <c r="D2073" t="s">
        <v>207</v>
      </c>
      <c r="E2073" t="s">
        <v>3</v>
      </c>
      <c r="F2073" t="s">
        <v>208</v>
      </c>
      <c r="G2073" t="s">
        <v>4</v>
      </c>
      <c r="H2073" t="s">
        <v>4</v>
      </c>
      <c r="I2073">
        <v>50303</v>
      </c>
      <c r="J2073" t="s">
        <v>11489</v>
      </c>
      <c r="K2073" t="s">
        <v>209</v>
      </c>
      <c r="L2073" t="s">
        <v>207</v>
      </c>
      <c r="M2073" t="s">
        <v>12942</v>
      </c>
      <c r="N2073" t="s">
        <v>470</v>
      </c>
      <c r="O2073" t="s">
        <v>13535</v>
      </c>
      <c r="P2073">
        <v>26580951</v>
      </c>
      <c r="Q2073">
        <v>84816062</v>
      </c>
      <c r="R2073" t="s">
        <v>15756</v>
      </c>
      <c r="S2073">
        <v>85564518</v>
      </c>
      <c r="T2073" t="s">
        <v>14536</v>
      </c>
      <c r="U2073">
        <v>83769266</v>
      </c>
      <c r="V2073" t="s">
        <v>32</v>
      </c>
      <c r="W2073" t="s">
        <v>7124</v>
      </c>
      <c r="X2073" t="s">
        <v>18084</v>
      </c>
      <c r="Y2073" t="s">
        <v>470</v>
      </c>
    </row>
    <row r="2074" spans="1:25" x14ac:dyDescent="0.25">
      <c r="A2074" t="s">
        <v>5891</v>
      </c>
      <c r="B2074" t="s">
        <v>4846</v>
      </c>
      <c r="C2074" t="s">
        <v>5892</v>
      </c>
      <c r="D2074" t="s">
        <v>788</v>
      </c>
      <c r="E2074" t="s">
        <v>5</v>
      </c>
      <c r="F2074" t="s">
        <v>208</v>
      </c>
      <c r="G2074" t="s">
        <v>2</v>
      </c>
      <c r="H2074" t="s">
        <v>4</v>
      </c>
      <c r="I2074">
        <v>50103</v>
      </c>
      <c r="J2074" t="s">
        <v>11480</v>
      </c>
      <c r="K2074" t="s">
        <v>209</v>
      </c>
      <c r="L2074" t="s">
        <v>788</v>
      </c>
      <c r="M2074" t="s">
        <v>13018</v>
      </c>
      <c r="N2074" t="s">
        <v>5892</v>
      </c>
      <c r="O2074" t="s">
        <v>13535</v>
      </c>
      <c r="P2074">
        <v>22006730</v>
      </c>
      <c r="Q2074" t="s">
        <v>15386</v>
      </c>
      <c r="R2074" t="s">
        <v>14001</v>
      </c>
      <c r="S2074">
        <v>86679077</v>
      </c>
      <c r="T2074" t="s">
        <v>14525</v>
      </c>
      <c r="U2074">
        <v>87100992</v>
      </c>
      <c r="V2074" t="s">
        <v>32</v>
      </c>
      <c r="W2074" t="s">
        <v>7125</v>
      </c>
      <c r="X2074" t="s">
        <v>18085</v>
      </c>
      <c r="Y2074" t="s">
        <v>5892</v>
      </c>
    </row>
    <row r="2075" spans="1:25" x14ac:dyDescent="0.25">
      <c r="A2075" t="s">
        <v>5827</v>
      </c>
      <c r="B2075" t="s">
        <v>4839</v>
      </c>
      <c r="C2075" t="s">
        <v>5293</v>
      </c>
      <c r="D2075" t="s">
        <v>1235</v>
      </c>
      <c r="E2075" t="s">
        <v>7</v>
      </c>
      <c r="F2075" t="s">
        <v>124</v>
      </c>
      <c r="G2075" t="s">
        <v>7</v>
      </c>
      <c r="H2075" t="s">
        <v>2</v>
      </c>
      <c r="I2075">
        <v>60601</v>
      </c>
      <c r="J2075" t="s">
        <v>15488</v>
      </c>
      <c r="K2075" t="s">
        <v>125</v>
      </c>
      <c r="L2075" t="s">
        <v>12841</v>
      </c>
      <c r="M2075" t="s">
        <v>12841</v>
      </c>
      <c r="N2075" t="s">
        <v>5293</v>
      </c>
      <c r="O2075" t="s">
        <v>13535</v>
      </c>
      <c r="P2075">
        <v>27770920</v>
      </c>
      <c r="Q2075" t="s">
        <v>15386</v>
      </c>
      <c r="R2075" t="s">
        <v>10016</v>
      </c>
      <c r="S2075">
        <v>27770920</v>
      </c>
      <c r="T2075" t="s">
        <v>6537</v>
      </c>
      <c r="U2075">
        <v>27770062</v>
      </c>
      <c r="V2075" t="s">
        <v>32</v>
      </c>
      <c r="W2075" t="s">
        <v>7126</v>
      </c>
      <c r="X2075" t="s">
        <v>18086</v>
      </c>
      <c r="Y2075" t="s">
        <v>5293</v>
      </c>
    </row>
    <row r="2076" spans="1:25" x14ac:dyDescent="0.25">
      <c r="A2076" t="s">
        <v>3138</v>
      </c>
      <c r="B2076" t="s">
        <v>3140</v>
      </c>
      <c r="C2076" t="s">
        <v>3139</v>
      </c>
      <c r="D2076" t="s">
        <v>500</v>
      </c>
      <c r="E2076" t="s">
        <v>4</v>
      </c>
      <c r="F2076" t="s">
        <v>32</v>
      </c>
      <c r="G2076" t="s">
        <v>3082</v>
      </c>
      <c r="H2076" t="s">
        <v>7</v>
      </c>
      <c r="I2076">
        <v>12006</v>
      </c>
      <c r="J2076" t="s">
        <v>14340</v>
      </c>
      <c r="K2076" t="s">
        <v>33</v>
      </c>
      <c r="L2076" t="s">
        <v>10787</v>
      </c>
      <c r="M2076" t="s">
        <v>221</v>
      </c>
      <c r="N2076" t="s">
        <v>3139</v>
      </c>
      <c r="O2076" t="s">
        <v>13535</v>
      </c>
      <c r="P2076">
        <v>25463501</v>
      </c>
      <c r="Q2076">
        <v>25463501</v>
      </c>
      <c r="R2076" t="s">
        <v>14002</v>
      </c>
      <c r="S2076">
        <v>83434167</v>
      </c>
      <c r="T2076" t="s">
        <v>14483</v>
      </c>
      <c r="U2076">
        <v>25467360</v>
      </c>
      <c r="V2076" t="s">
        <v>32</v>
      </c>
      <c r="W2076" t="s">
        <v>3137</v>
      </c>
      <c r="X2076" t="s">
        <v>18087</v>
      </c>
      <c r="Y2076" t="s">
        <v>3139</v>
      </c>
    </row>
    <row r="2077" spans="1:25" x14ac:dyDescent="0.25">
      <c r="A2077" t="s">
        <v>4971</v>
      </c>
      <c r="B2077" t="s">
        <v>4858</v>
      </c>
      <c r="C2077" t="s">
        <v>9103</v>
      </c>
      <c r="D2077" t="s">
        <v>123</v>
      </c>
      <c r="E2077" t="s">
        <v>16</v>
      </c>
      <c r="F2077" t="s">
        <v>124</v>
      </c>
      <c r="G2077" t="s">
        <v>10</v>
      </c>
      <c r="H2077" t="s">
        <v>6</v>
      </c>
      <c r="I2077">
        <v>60805</v>
      </c>
      <c r="J2077" t="s">
        <v>11589</v>
      </c>
      <c r="K2077" t="s">
        <v>125</v>
      </c>
      <c r="L2077" t="s">
        <v>12955</v>
      </c>
      <c r="M2077" t="s">
        <v>13025</v>
      </c>
      <c r="N2077" t="s">
        <v>10991</v>
      </c>
      <c r="O2077" t="s">
        <v>13535</v>
      </c>
      <c r="P2077">
        <v>22001147</v>
      </c>
      <c r="Q2077" t="s">
        <v>15386</v>
      </c>
      <c r="R2077" t="s">
        <v>9306</v>
      </c>
      <c r="S2077">
        <v>87160054</v>
      </c>
      <c r="T2077" t="s">
        <v>14686</v>
      </c>
      <c r="U2077">
        <v>27848079</v>
      </c>
      <c r="V2077" t="s">
        <v>32</v>
      </c>
      <c r="W2077" t="s">
        <v>4649</v>
      </c>
      <c r="X2077" t="s">
        <v>18088</v>
      </c>
      <c r="Y2077" t="s">
        <v>9103</v>
      </c>
    </row>
    <row r="2078" spans="1:25" x14ac:dyDescent="0.25">
      <c r="A2078" t="s">
        <v>7675</v>
      </c>
      <c r="B2078" t="s">
        <v>7676</v>
      </c>
      <c r="C2078" t="s">
        <v>1568</v>
      </c>
      <c r="D2078" t="s">
        <v>123</v>
      </c>
      <c r="E2078" t="s">
        <v>6</v>
      </c>
      <c r="F2078" t="s">
        <v>124</v>
      </c>
      <c r="G2078" t="s">
        <v>10</v>
      </c>
      <c r="H2078" t="s">
        <v>2</v>
      </c>
      <c r="I2078">
        <v>60801</v>
      </c>
      <c r="J2078" t="s">
        <v>11429</v>
      </c>
      <c r="K2078" t="s">
        <v>125</v>
      </c>
      <c r="L2078" t="s">
        <v>12955</v>
      </c>
      <c r="M2078" t="s">
        <v>2844</v>
      </c>
      <c r="N2078" t="s">
        <v>1568</v>
      </c>
      <c r="O2078" t="s">
        <v>13535</v>
      </c>
      <c r="P2078">
        <v>27735635</v>
      </c>
      <c r="Q2078" t="s">
        <v>15386</v>
      </c>
      <c r="R2078" t="s">
        <v>14003</v>
      </c>
      <c r="S2078" t="s">
        <v>15386</v>
      </c>
      <c r="T2078" t="s">
        <v>14564</v>
      </c>
      <c r="U2078">
        <v>27733387</v>
      </c>
      <c r="V2078" t="s">
        <v>32</v>
      </c>
      <c r="W2078" t="s">
        <v>4998</v>
      </c>
      <c r="X2078" t="s">
        <v>18089</v>
      </c>
      <c r="Y2078" t="s">
        <v>1568</v>
      </c>
    </row>
    <row r="2079" spans="1:25" x14ac:dyDescent="0.25">
      <c r="A2079" t="s">
        <v>7511</v>
      </c>
      <c r="B2079" t="s">
        <v>7512</v>
      </c>
      <c r="C2079" t="s">
        <v>2079</v>
      </c>
      <c r="D2079" t="s">
        <v>123</v>
      </c>
      <c r="E2079" t="s">
        <v>16</v>
      </c>
      <c r="F2079" t="s">
        <v>124</v>
      </c>
      <c r="G2079" t="s">
        <v>10</v>
      </c>
      <c r="H2079" t="s">
        <v>7</v>
      </c>
      <c r="I2079">
        <v>60806</v>
      </c>
      <c r="J2079" t="s">
        <v>14371</v>
      </c>
      <c r="K2079" t="s">
        <v>125</v>
      </c>
      <c r="L2079" t="s">
        <v>12955</v>
      </c>
      <c r="M2079" t="s">
        <v>13024</v>
      </c>
      <c r="N2079" t="s">
        <v>2079</v>
      </c>
      <c r="O2079" t="s">
        <v>13535</v>
      </c>
      <c r="P2079">
        <v>22001231</v>
      </c>
      <c r="Q2079" t="s">
        <v>15386</v>
      </c>
      <c r="R2079" t="s">
        <v>12414</v>
      </c>
      <c r="S2079">
        <v>88699809</v>
      </c>
      <c r="T2079" t="s">
        <v>14686</v>
      </c>
      <c r="U2079">
        <v>27848079</v>
      </c>
      <c r="V2079" t="s">
        <v>32</v>
      </c>
      <c r="W2079" t="s">
        <v>4995</v>
      </c>
      <c r="X2079" t="s">
        <v>18090</v>
      </c>
      <c r="Y2079" t="s">
        <v>2079</v>
      </c>
    </row>
    <row r="2080" spans="1:25" x14ac:dyDescent="0.25">
      <c r="A2080" t="s">
        <v>13142</v>
      </c>
      <c r="B2080" t="s">
        <v>13143</v>
      </c>
      <c r="C2080" t="s">
        <v>1683</v>
      </c>
      <c r="D2080" t="s">
        <v>123</v>
      </c>
      <c r="E2080" t="s">
        <v>7</v>
      </c>
      <c r="F2080" t="s">
        <v>124</v>
      </c>
      <c r="G2080" t="s">
        <v>10</v>
      </c>
      <c r="H2080" t="s">
        <v>3</v>
      </c>
      <c r="I2080">
        <v>60802</v>
      </c>
      <c r="J2080" t="s">
        <v>11462</v>
      </c>
      <c r="K2080" t="s">
        <v>125</v>
      </c>
      <c r="L2080" t="s">
        <v>12955</v>
      </c>
      <c r="M2080" t="s">
        <v>10230</v>
      </c>
      <c r="N2080" t="s">
        <v>1683</v>
      </c>
      <c r="O2080" t="s">
        <v>13535</v>
      </c>
      <c r="P2080">
        <v>22002112</v>
      </c>
      <c r="Q2080" t="s">
        <v>15386</v>
      </c>
      <c r="R2080" t="s">
        <v>14004</v>
      </c>
      <c r="S2080">
        <v>22002112</v>
      </c>
      <c r="T2080" t="s">
        <v>14565</v>
      </c>
      <c r="U2080">
        <v>27840580</v>
      </c>
      <c r="V2080" t="s">
        <v>32</v>
      </c>
      <c r="W2080" t="s">
        <v>1086</v>
      </c>
      <c r="X2080" t="s">
        <v>18091</v>
      </c>
      <c r="Y2080" t="s">
        <v>1683</v>
      </c>
    </row>
    <row r="2081" spans="1:25" x14ac:dyDescent="0.25">
      <c r="A2081" t="s">
        <v>5035</v>
      </c>
      <c r="B2081" t="s">
        <v>4860</v>
      </c>
      <c r="C2081" t="s">
        <v>1313</v>
      </c>
      <c r="D2081" t="s">
        <v>123</v>
      </c>
      <c r="E2081" t="s">
        <v>7</v>
      </c>
      <c r="F2081" t="s">
        <v>124</v>
      </c>
      <c r="G2081" t="s">
        <v>10</v>
      </c>
      <c r="H2081" t="s">
        <v>3</v>
      </c>
      <c r="I2081">
        <v>60802</v>
      </c>
      <c r="J2081" t="s">
        <v>11462</v>
      </c>
      <c r="K2081" t="s">
        <v>125</v>
      </c>
      <c r="L2081" t="s">
        <v>12955</v>
      </c>
      <c r="M2081" t="s">
        <v>10230</v>
      </c>
      <c r="N2081" t="s">
        <v>1313</v>
      </c>
      <c r="O2081" t="s">
        <v>13535</v>
      </c>
      <c r="P2081">
        <v>22001174</v>
      </c>
      <c r="Q2081" t="s">
        <v>15386</v>
      </c>
      <c r="R2081" t="s">
        <v>15757</v>
      </c>
      <c r="S2081">
        <v>83186174</v>
      </c>
      <c r="T2081" t="s">
        <v>14565</v>
      </c>
      <c r="U2081">
        <v>27840230</v>
      </c>
      <c r="V2081" t="s">
        <v>32</v>
      </c>
      <c r="W2081" t="s">
        <v>1427</v>
      </c>
      <c r="X2081" t="s">
        <v>18092</v>
      </c>
      <c r="Y2081" t="s">
        <v>1313</v>
      </c>
    </row>
    <row r="2082" spans="1:25" x14ac:dyDescent="0.25">
      <c r="A2082" t="s">
        <v>5029</v>
      </c>
      <c r="B2082" t="s">
        <v>4861</v>
      </c>
      <c r="C2082" t="s">
        <v>470</v>
      </c>
      <c r="D2082" t="s">
        <v>123</v>
      </c>
      <c r="E2082" t="s">
        <v>7</v>
      </c>
      <c r="F2082" t="s">
        <v>124</v>
      </c>
      <c r="G2082" t="s">
        <v>10</v>
      </c>
      <c r="H2082" t="s">
        <v>3</v>
      </c>
      <c r="I2082">
        <v>60802</v>
      </c>
      <c r="J2082" t="s">
        <v>11462</v>
      </c>
      <c r="K2082" t="s">
        <v>125</v>
      </c>
      <c r="L2082" t="s">
        <v>12955</v>
      </c>
      <c r="M2082" t="s">
        <v>10230</v>
      </c>
      <c r="N2082" t="s">
        <v>470</v>
      </c>
      <c r="O2082" t="s">
        <v>13535</v>
      </c>
      <c r="P2082">
        <v>27845159</v>
      </c>
      <c r="Q2082" t="s">
        <v>15386</v>
      </c>
      <c r="R2082" t="s">
        <v>14883</v>
      </c>
      <c r="S2082">
        <v>84348738</v>
      </c>
      <c r="T2082" t="s">
        <v>14565</v>
      </c>
      <c r="U2082">
        <v>87179922</v>
      </c>
      <c r="V2082" t="s">
        <v>32</v>
      </c>
      <c r="W2082" t="s">
        <v>519</v>
      </c>
      <c r="X2082" t="s">
        <v>18093</v>
      </c>
      <c r="Y2082" t="s">
        <v>470</v>
      </c>
    </row>
    <row r="2083" spans="1:25" x14ac:dyDescent="0.25">
      <c r="A2083" t="s">
        <v>5059</v>
      </c>
      <c r="B2083" t="s">
        <v>4862</v>
      </c>
      <c r="C2083" t="s">
        <v>5060</v>
      </c>
      <c r="D2083" t="s">
        <v>123</v>
      </c>
      <c r="E2083" t="s">
        <v>8</v>
      </c>
      <c r="F2083" t="s">
        <v>124</v>
      </c>
      <c r="G2083" t="s">
        <v>10</v>
      </c>
      <c r="H2083" t="s">
        <v>4</v>
      </c>
      <c r="I2083">
        <v>60803</v>
      </c>
      <c r="J2083" t="s">
        <v>14370</v>
      </c>
      <c r="K2083" t="s">
        <v>125</v>
      </c>
      <c r="L2083" t="s">
        <v>12955</v>
      </c>
      <c r="M2083" t="s">
        <v>12956</v>
      </c>
      <c r="N2083" t="s">
        <v>5060</v>
      </c>
      <c r="O2083" t="s">
        <v>13535</v>
      </c>
      <c r="P2083">
        <v>87607445</v>
      </c>
      <c r="Q2083" t="s">
        <v>15386</v>
      </c>
      <c r="R2083" t="s">
        <v>9346</v>
      </c>
      <c r="S2083">
        <v>87607445</v>
      </c>
      <c r="T2083" t="s">
        <v>14566</v>
      </c>
      <c r="U2083">
        <v>27340120</v>
      </c>
      <c r="V2083" t="s">
        <v>32</v>
      </c>
      <c r="W2083" t="s">
        <v>3413</v>
      </c>
      <c r="X2083" t="s">
        <v>18094</v>
      </c>
      <c r="Y2083" t="s">
        <v>5060</v>
      </c>
    </row>
    <row r="2084" spans="1:25" x14ac:dyDescent="0.25">
      <c r="A2084" t="s">
        <v>5048</v>
      </c>
      <c r="B2084" t="s">
        <v>4863</v>
      </c>
      <c r="C2084" t="s">
        <v>4056</v>
      </c>
      <c r="D2084" t="s">
        <v>123</v>
      </c>
      <c r="E2084" t="s">
        <v>8</v>
      </c>
      <c r="F2084" t="s">
        <v>124</v>
      </c>
      <c r="G2084" t="s">
        <v>10</v>
      </c>
      <c r="H2084" t="s">
        <v>4</v>
      </c>
      <c r="I2084">
        <v>60803</v>
      </c>
      <c r="J2084" t="s">
        <v>14370</v>
      </c>
      <c r="K2084" t="s">
        <v>125</v>
      </c>
      <c r="L2084" t="s">
        <v>12955</v>
      </c>
      <c r="M2084" t="s">
        <v>12956</v>
      </c>
      <c r="N2084" t="s">
        <v>216</v>
      </c>
      <c r="O2084" t="s">
        <v>13535</v>
      </c>
      <c r="P2084">
        <v>84013855</v>
      </c>
      <c r="Q2084" t="s">
        <v>15386</v>
      </c>
      <c r="R2084" t="s">
        <v>14884</v>
      </c>
      <c r="S2084">
        <v>84013855</v>
      </c>
      <c r="T2084" t="s">
        <v>14566</v>
      </c>
      <c r="U2084">
        <v>27340120</v>
      </c>
      <c r="V2084" t="s">
        <v>32</v>
      </c>
      <c r="W2084" t="s">
        <v>1765</v>
      </c>
      <c r="X2084" t="s">
        <v>18095</v>
      </c>
      <c r="Y2084" t="s">
        <v>4056</v>
      </c>
    </row>
    <row r="2085" spans="1:25" x14ac:dyDescent="0.25">
      <c r="A2085" t="s">
        <v>7677</v>
      </c>
      <c r="B2085" t="s">
        <v>7267</v>
      </c>
      <c r="C2085" t="s">
        <v>7678</v>
      </c>
      <c r="D2085" t="s">
        <v>123</v>
      </c>
      <c r="E2085" t="s">
        <v>8</v>
      </c>
      <c r="F2085" t="s">
        <v>124</v>
      </c>
      <c r="G2085" t="s">
        <v>10</v>
      </c>
      <c r="H2085" t="s">
        <v>4</v>
      </c>
      <c r="I2085">
        <v>60803</v>
      </c>
      <c r="J2085" t="s">
        <v>14370</v>
      </c>
      <c r="K2085" t="s">
        <v>125</v>
      </c>
      <c r="L2085" t="s">
        <v>12955</v>
      </c>
      <c r="M2085" t="s">
        <v>12956</v>
      </c>
      <c r="N2085" t="s">
        <v>7678</v>
      </c>
      <c r="O2085" t="s">
        <v>13535</v>
      </c>
      <c r="P2085" t="s">
        <v>15386</v>
      </c>
      <c r="Q2085" t="s">
        <v>15386</v>
      </c>
      <c r="R2085" t="s">
        <v>9309</v>
      </c>
      <c r="S2085">
        <v>89199812</v>
      </c>
      <c r="T2085" t="s">
        <v>14566</v>
      </c>
      <c r="U2085">
        <v>27340120</v>
      </c>
      <c r="V2085" t="s">
        <v>32</v>
      </c>
      <c r="W2085" t="s">
        <v>1638</v>
      </c>
      <c r="X2085" t="s">
        <v>18096</v>
      </c>
      <c r="Y2085" t="s">
        <v>7678</v>
      </c>
    </row>
    <row r="2086" spans="1:25" x14ac:dyDescent="0.25">
      <c r="A2086" t="s">
        <v>4032</v>
      </c>
      <c r="B2086" t="s">
        <v>4034</v>
      </c>
      <c r="C2086" t="s">
        <v>4033</v>
      </c>
      <c r="D2086" t="s">
        <v>4010</v>
      </c>
      <c r="E2086" t="s">
        <v>2</v>
      </c>
      <c r="F2086" t="s">
        <v>208</v>
      </c>
      <c r="G2086" t="s">
        <v>3</v>
      </c>
      <c r="H2086" t="s">
        <v>2</v>
      </c>
      <c r="I2086">
        <v>50201</v>
      </c>
      <c r="J2086" t="s">
        <v>11406</v>
      </c>
      <c r="K2086" t="s">
        <v>209</v>
      </c>
      <c r="L2086" t="s">
        <v>4010</v>
      </c>
      <c r="M2086" t="s">
        <v>4010</v>
      </c>
      <c r="N2086" t="s">
        <v>4033</v>
      </c>
      <c r="O2086" t="s">
        <v>13535</v>
      </c>
      <c r="P2086">
        <v>63033050</v>
      </c>
      <c r="Q2086">
        <v>85978456</v>
      </c>
      <c r="R2086" t="s">
        <v>14885</v>
      </c>
      <c r="S2086">
        <v>89184743</v>
      </c>
      <c r="T2086" t="s">
        <v>14528</v>
      </c>
      <c r="U2086">
        <v>26867009</v>
      </c>
      <c r="V2086" t="s">
        <v>32</v>
      </c>
      <c r="W2086" t="s">
        <v>3328</v>
      </c>
      <c r="X2086" t="s">
        <v>18097</v>
      </c>
      <c r="Y2086" t="s">
        <v>4033</v>
      </c>
    </row>
    <row r="2087" spans="1:25" x14ac:dyDescent="0.25">
      <c r="A2087" t="s">
        <v>4172</v>
      </c>
      <c r="B2087" t="s">
        <v>6315</v>
      </c>
      <c r="C2087" t="s">
        <v>4173</v>
      </c>
      <c r="D2087" t="s">
        <v>4010</v>
      </c>
      <c r="E2087" t="s">
        <v>8</v>
      </c>
      <c r="F2087" t="s">
        <v>208</v>
      </c>
      <c r="G2087" t="s">
        <v>11</v>
      </c>
      <c r="H2087" t="s">
        <v>3</v>
      </c>
      <c r="I2087">
        <v>50902</v>
      </c>
      <c r="J2087" t="s">
        <v>11466</v>
      </c>
      <c r="K2087" t="s">
        <v>209</v>
      </c>
      <c r="L2087" t="s">
        <v>4134</v>
      </c>
      <c r="M2087" t="s">
        <v>1923</v>
      </c>
      <c r="N2087" t="s">
        <v>4173</v>
      </c>
      <c r="O2087" t="s">
        <v>13535</v>
      </c>
      <c r="P2087">
        <v>22006117</v>
      </c>
      <c r="Q2087">
        <v>84180184</v>
      </c>
      <c r="R2087" t="s">
        <v>14005</v>
      </c>
      <c r="S2087">
        <v>84180184</v>
      </c>
      <c r="T2087" t="s">
        <v>14531</v>
      </c>
      <c r="U2087">
        <v>88495890</v>
      </c>
      <c r="V2087" t="s">
        <v>32</v>
      </c>
      <c r="W2087" t="s">
        <v>1713</v>
      </c>
      <c r="X2087" t="s">
        <v>18098</v>
      </c>
      <c r="Y2087" t="s">
        <v>4173</v>
      </c>
    </row>
    <row r="2088" spans="1:25" x14ac:dyDescent="0.25">
      <c r="A2088" t="s">
        <v>14886</v>
      </c>
      <c r="B2088" t="s">
        <v>9620</v>
      </c>
      <c r="C2088" t="s">
        <v>14887</v>
      </c>
      <c r="D2088" t="s">
        <v>4010</v>
      </c>
      <c r="E2088" t="s">
        <v>8</v>
      </c>
      <c r="F2088" t="s">
        <v>208</v>
      </c>
      <c r="G2088" t="s">
        <v>11</v>
      </c>
      <c r="H2088" t="s">
        <v>5</v>
      </c>
      <c r="I2088">
        <v>50904</v>
      </c>
      <c r="J2088" t="s">
        <v>11571</v>
      </c>
      <c r="K2088" t="s">
        <v>209</v>
      </c>
      <c r="L2088" t="s">
        <v>4134</v>
      </c>
      <c r="M2088" t="s">
        <v>966</v>
      </c>
      <c r="N2088" t="s">
        <v>14887</v>
      </c>
      <c r="O2088" t="s">
        <v>13535</v>
      </c>
      <c r="P2088">
        <v>22006121</v>
      </c>
      <c r="Q2088" t="s">
        <v>15386</v>
      </c>
      <c r="R2088" t="s">
        <v>14888</v>
      </c>
      <c r="S2088">
        <v>86989353</v>
      </c>
      <c r="T2088" t="s">
        <v>14531</v>
      </c>
      <c r="U2088">
        <v>88495890</v>
      </c>
      <c r="V2088" t="s">
        <v>32</v>
      </c>
      <c r="W2088" t="s">
        <v>4138</v>
      </c>
      <c r="X2088" t="s">
        <v>18099</v>
      </c>
      <c r="Y2088" t="s">
        <v>14887</v>
      </c>
    </row>
    <row r="2089" spans="1:25" x14ac:dyDescent="0.25">
      <c r="A2089" t="s">
        <v>4807</v>
      </c>
      <c r="B2089" t="s">
        <v>4808</v>
      </c>
      <c r="C2089" t="s">
        <v>1116</v>
      </c>
      <c r="D2089" t="s">
        <v>9019</v>
      </c>
      <c r="E2089" t="s">
        <v>7</v>
      </c>
      <c r="F2089" t="s">
        <v>124</v>
      </c>
      <c r="G2089" t="s">
        <v>6</v>
      </c>
      <c r="H2089" t="s">
        <v>2</v>
      </c>
      <c r="I2089">
        <v>60501</v>
      </c>
      <c r="J2089" t="s">
        <v>12642</v>
      </c>
      <c r="K2089" t="s">
        <v>125</v>
      </c>
      <c r="L2089" t="s">
        <v>12950</v>
      </c>
      <c r="M2089" t="s">
        <v>12951</v>
      </c>
      <c r="N2089" t="s">
        <v>4477</v>
      </c>
      <c r="O2089" t="s">
        <v>13535</v>
      </c>
      <c r="P2089">
        <v>27864412</v>
      </c>
      <c r="Q2089">
        <v>27865476</v>
      </c>
      <c r="R2089" t="s">
        <v>11890</v>
      </c>
      <c r="S2089">
        <v>70163165</v>
      </c>
      <c r="T2089" t="s">
        <v>14557</v>
      </c>
      <c r="U2089">
        <v>27869013</v>
      </c>
      <c r="V2089" t="s">
        <v>32</v>
      </c>
      <c r="W2089" t="s">
        <v>3407</v>
      </c>
      <c r="X2089" t="s">
        <v>18100</v>
      </c>
      <c r="Y2089" t="s">
        <v>1116</v>
      </c>
    </row>
    <row r="2090" spans="1:25" x14ac:dyDescent="0.25">
      <c r="A2090" t="s">
        <v>4829</v>
      </c>
      <c r="B2090" s="233" t="s">
        <v>4830</v>
      </c>
      <c r="C2090" t="s">
        <v>13144</v>
      </c>
      <c r="D2090" t="s">
        <v>9019</v>
      </c>
      <c r="E2090" t="s">
        <v>11</v>
      </c>
      <c r="F2090" t="s">
        <v>124</v>
      </c>
      <c r="G2090" t="s">
        <v>6</v>
      </c>
      <c r="H2090" t="s">
        <v>6</v>
      </c>
      <c r="I2090">
        <v>60505</v>
      </c>
      <c r="J2090" t="s">
        <v>11587</v>
      </c>
      <c r="K2090" t="s">
        <v>125</v>
      </c>
      <c r="L2090" t="s">
        <v>12950</v>
      </c>
      <c r="M2090" t="s">
        <v>10706</v>
      </c>
      <c r="N2090" t="s">
        <v>13144</v>
      </c>
      <c r="O2090" t="s">
        <v>13535</v>
      </c>
      <c r="P2090">
        <v>22001455</v>
      </c>
      <c r="Q2090">
        <v>84721042</v>
      </c>
      <c r="R2090" t="s">
        <v>14006</v>
      </c>
      <c r="S2090">
        <v>84721042</v>
      </c>
      <c r="T2090" t="s">
        <v>14568</v>
      </c>
      <c r="U2090">
        <v>88903138</v>
      </c>
      <c r="V2090" t="s">
        <v>32</v>
      </c>
      <c r="W2090" t="s">
        <v>4114</v>
      </c>
      <c r="X2090" t="s">
        <v>18101</v>
      </c>
      <c r="Y2090" t="s">
        <v>13144</v>
      </c>
    </row>
    <row r="2091" spans="1:25" x14ac:dyDescent="0.25">
      <c r="A2091" t="s">
        <v>13145</v>
      </c>
      <c r="B2091" t="s">
        <v>6733</v>
      </c>
      <c r="C2091" t="s">
        <v>3803</v>
      </c>
      <c r="D2091" t="s">
        <v>9019</v>
      </c>
      <c r="E2091" t="s">
        <v>8</v>
      </c>
      <c r="F2091" t="s">
        <v>124</v>
      </c>
      <c r="G2091" t="s">
        <v>6</v>
      </c>
      <c r="H2091" t="s">
        <v>3</v>
      </c>
      <c r="I2091">
        <v>60502</v>
      </c>
      <c r="J2091" t="s">
        <v>11453</v>
      </c>
      <c r="K2091" t="s">
        <v>125</v>
      </c>
      <c r="L2091" t="s">
        <v>12950</v>
      </c>
      <c r="M2091" t="s">
        <v>12953</v>
      </c>
      <c r="N2091" t="s">
        <v>3803</v>
      </c>
      <c r="O2091" t="s">
        <v>13535</v>
      </c>
      <c r="P2091">
        <v>22006494</v>
      </c>
      <c r="Q2091">
        <v>27866209</v>
      </c>
      <c r="R2091" t="s">
        <v>15758</v>
      </c>
      <c r="S2091">
        <v>89738826</v>
      </c>
      <c r="T2091" t="s">
        <v>14559</v>
      </c>
      <c r="U2091">
        <v>83124487</v>
      </c>
      <c r="V2091" t="s">
        <v>32</v>
      </c>
      <c r="W2091" t="s">
        <v>4846</v>
      </c>
      <c r="X2091" t="s">
        <v>18102</v>
      </c>
      <c r="Y2091" t="s">
        <v>3803</v>
      </c>
    </row>
    <row r="2092" spans="1:25" x14ac:dyDescent="0.25">
      <c r="A2092" t="s">
        <v>4864</v>
      </c>
      <c r="B2092" t="s">
        <v>4867</v>
      </c>
      <c r="C2092" t="s">
        <v>4865</v>
      </c>
      <c r="D2092" t="s">
        <v>9019</v>
      </c>
      <c r="E2092" t="s">
        <v>10</v>
      </c>
      <c r="F2092" t="s">
        <v>124</v>
      </c>
      <c r="G2092" t="s">
        <v>6</v>
      </c>
      <c r="H2092" t="s">
        <v>7</v>
      </c>
      <c r="I2092">
        <v>60506</v>
      </c>
      <c r="J2092" t="s">
        <v>12822</v>
      </c>
      <c r="K2092" t="s">
        <v>125</v>
      </c>
      <c r="L2092" t="s">
        <v>12950</v>
      </c>
      <c r="M2092" t="s">
        <v>13146</v>
      </c>
      <c r="N2092" t="s">
        <v>10992</v>
      </c>
      <c r="O2092" t="s">
        <v>13535</v>
      </c>
      <c r="P2092">
        <v>22001206</v>
      </c>
      <c r="Q2092">
        <v>27751050</v>
      </c>
      <c r="R2092" t="s">
        <v>4866</v>
      </c>
      <c r="S2092">
        <v>88376925</v>
      </c>
      <c r="T2092" t="s">
        <v>14638</v>
      </c>
      <c r="U2092">
        <v>27881127</v>
      </c>
      <c r="V2092" t="s">
        <v>32</v>
      </c>
      <c r="W2092" t="s">
        <v>4863</v>
      </c>
      <c r="X2092" t="s">
        <v>18103</v>
      </c>
      <c r="Y2092" t="s">
        <v>4865</v>
      </c>
    </row>
    <row r="2093" spans="1:25" x14ac:dyDescent="0.25">
      <c r="A2093" t="s">
        <v>4855</v>
      </c>
      <c r="B2093" t="s">
        <v>4856</v>
      </c>
      <c r="C2093" t="s">
        <v>2847</v>
      </c>
      <c r="D2093" t="s">
        <v>9019</v>
      </c>
      <c r="E2093" t="s">
        <v>10</v>
      </c>
      <c r="F2093" t="s">
        <v>124</v>
      </c>
      <c r="G2093" t="s">
        <v>6</v>
      </c>
      <c r="H2093" t="s">
        <v>7</v>
      </c>
      <c r="I2093">
        <v>60506</v>
      </c>
      <c r="J2093" t="s">
        <v>12822</v>
      </c>
      <c r="K2093" t="s">
        <v>125</v>
      </c>
      <c r="L2093" t="s">
        <v>12950</v>
      </c>
      <c r="M2093" t="s">
        <v>13146</v>
      </c>
      <c r="N2093" t="s">
        <v>2847</v>
      </c>
      <c r="O2093" t="s">
        <v>13535</v>
      </c>
      <c r="P2093">
        <v>87206547</v>
      </c>
      <c r="Q2093" t="s">
        <v>15386</v>
      </c>
      <c r="R2093" t="s">
        <v>14007</v>
      </c>
      <c r="S2093">
        <v>87206547</v>
      </c>
      <c r="T2093" t="s">
        <v>14638</v>
      </c>
      <c r="U2093">
        <v>27881127</v>
      </c>
      <c r="V2093" t="s">
        <v>32</v>
      </c>
      <c r="W2093" t="s">
        <v>6598</v>
      </c>
      <c r="X2093" t="s">
        <v>18104</v>
      </c>
      <c r="Y2093" t="s">
        <v>2847</v>
      </c>
    </row>
    <row r="2094" spans="1:25" x14ac:dyDescent="0.25">
      <c r="A2094" t="s">
        <v>4905</v>
      </c>
      <c r="B2094" t="s">
        <v>4875</v>
      </c>
      <c r="C2094" t="s">
        <v>1683</v>
      </c>
      <c r="D2094" t="s">
        <v>123</v>
      </c>
      <c r="E2094" t="s">
        <v>198</v>
      </c>
      <c r="F2094" t="s">
        <v>124</v>
      </c>
      <c r="G2094" t="s">
        <v>8</v>
      </c>
      <c r="H2094" t="s">
        <v>5</v>
      </c>
      <c r="I2094">
        <v>60704</v>
      </c>
      <c r="J2094" t="s">
        <v>12798</v>
      </c>
      <c r="K2094" t="s">
        <v>125</v>
      </c>
      <c r="L2094" t="s">
        <v>11123</v>
      </c>
      <c r="M2094" t="s">
        <v>11690</v>
      </c>
      <c r="N2094" t="s">
        <v>1683</v>
      </c>
      <c r="O2094" t="s">
        <v>13535</v>
      </c>
      <c r="P2094">
        <v>83013049</v>
      </c>
      <c r="Q2094" t="s">
        <v>15386</v>
      </c>
      <c r="R2094" t="s">
        <v>7771</v>
      </c>
      <c r="S2094">
        <v>83013049</v>
      </c>
      <c r="T2094" t="s">
        <v>14889</v>
      </c>
      <c r="U2094">
        <v>84062648</v>
      </c>
      <c r="V2094" t="s">
        <v>32</v>
      </c>
      <c r="W2094" t="s">
        <v>4904</v>
      </c>
      <c r="X2094" t="s">
        <v>18105</v>
      </c>
      <c r="Y2094" t="s">
        <v>1683</v>
      </c>
    </row>
    <row r="2095" spans="1:25" x14ac:dyDescent="0.25">
      <c r="A2095" t="s">
        <v>4882</v>
      </c>
      <c r="B2095" t="s">
        <v>4876</v>
      </c>
      <c r="C2095" t="s">
        <v>4883</v>
      </c>
      <c r="D2095" t="s">
        <v>123</v>
      </c>
      <c r="E2095" t="s">
        <v>3</v>
      </c>
      <c r="F2095" t="s">
        <v>124</v>
      </c>
      <c r="G2095" t="s">
        <v>8</v>
      </c>
      <c r="H2095" t="s">
        <v>5</v>
      </c>
      <c r="I2095">
        <v>60704</v>
      </c>
      <c r="J2095" t="s">
        <v>12798</v>
      </c>
      <c r="K2095" t="s">
        <v>125</v>
      </c>
      <c r="L2095" t="s">
        <v>11123</v>
      </c>
      <c r="M2095" t="s">
        <v>11690</v>
      </c>
      <c r="N2095" t="s">
        <v>4883</v>
      </c>
      <c r="O2095" t="s">
        <v>13535</v>
      </c>
      <c r="P2095">
        <v>27760003</v>
      </c>
      <c r="Q2095">
        <v>22001451</v>
      </c>
      <c r="R2095" t="s">
        <v>9993</v>
      </c>
      <c r="S2095">
        <v>86130110</v>
      </c>
      <c r="T2095" t="s">
        <v>14762</v>
      </c>
      <c r="U2095">
        <v>86418400</v>
      </c>
      <c r="V2095" t="s">
        <v>32</v>
      </c>
      <c r="W2095" t="s">
        <v>4881</v>
      </c>
      <c r="X2095" t="s">
        <v>18106</v>
      </c>
      <c r="Y2095" t="s">
        <v>4883</v>
      </c>
    </row>
    <row r="2096" spans="1:25" x14ac:dyDescent="0.25">
      <c r="A2096" t="s">
        <v>121</v>
      </c>
      <c r="B2096" t="s">
        <v>126</v>
      </c>
      <c r="C2096" t="s">
        <v>122</v>
      </c>
      <c r="D2096" t="s">
        <v>123</v>
      </c>
      <c r="E2096" t="s">
        <v>4</v>
      </c>
      <c r="F2096" t="s">
        <v>124</v>
      </c>
      <c r="G2096" t="s">
        <v>17</v>
      </c>
      <c r="H2096" t="s">
        <v>2</v>
      </c>
      <c r="I2096">
        <v>61301</v>
      </c>
      <c r="J2096" t="s">
        <v>13514</v>
      </c>
      <c r="K2096" t="s">
        <v>125</v>
      </c>
      <c r="L2096" t="s">
        <v>10603</v>
      </c>
      <c r="M2096" t="s">
        <v>10603</v>
      </c>
      <c r="N2096" t="s">
        <v>122</v>
      </c>
      <c r="O2096" t="s">
        <v>13535</v>
      </c>
      <c r="P2096">
        <v>62502136</v>
      </c>
      <c r="Q2096" t="s">
        <v>15386</v>
      </c>
      <c r="R2096" t="s">
        <v>14890</v>
      </c>
      <c r="S2096">
        <v>62502136</v>
      </c>
      <c r="T2096" t="s">
        <v>14561</v>
      </c>
      <c r="U2096">
        <v>27355041</v>
      </c>
      <c r="V2096" t="s">
        <v>32</v>
      </c>
      <c r="W2096" t="s">
        <v>100</v>
      </c>
      <c r="X2096" t="s">
        <v>18107</v>
      </c>
      <c r="Y2096" t="s">
        <v>122</v>
      </c>
    </row>
    <row r="2097" spans="1:25" x14ac:dyDescent="0.25">
      <c r="A2097" t="s">
        <v>4928</v>
      </c>
      <c r="B2097" t="s">
        <v>4879</v>
      </c>
      <c r="C2097" t="s">
        <v>2695</v>
      </c>
      <c r="D2097" t="s">
        <v>123</v>
      </c>
      <c r="E2097" t="s">
        <v>4</v>
      </c>
      <c r="F2097" t="s">
        <v>124</v>
      </c>
      <c r="G2097" t="s">
        <v>17</v>
      </c>
      <c r="H2097" t="s">
        <v>2</v>
      </c>
      <c r="I2097">
        <v>61301</v>
      </c>
      <c r="J2097" t="s">
        <v>13514</v>
      </c>
      <c r="K2097" t="s">
        <v>125</v>
      </c>
      <c r="L2097" t="s">
        <v>10603</v>
      </c>
      <c r="M2097" t="s">
        <v>10603</v>
      </c>
      <c r="N2097" t="s">
        <v>2695</v>
      </c>
      <c r="O2097" t="s">
        <v>13535</v>
      </c>
      <c r="P2097">
        <v>22001278</v>
      </c>
      <c r="Q2097">
        <v>22001278</v>
      </c>
      <c r="R2097" t="s">
        <v>13147</v>
      </c>
      <c r="S2097">
        <v>89436785</v>
      </c>
      <c r="T2097" t="s">
        <v>14561</v>
      </c>
      <c r="U2097">
        <v>27355041</v>
      </c>
      <c r="V2097" t="s">
        <v>32</v>
      </c>
      <c r="W2097" t="s">
        <v>4411</v>
      </c>
      <c r="X2097" t="s">
        <v>18108</v>
      </c>
      <c r="Y2097" t="s">
        <v>2695</v>
      </c>
    </row>
    <row r="2098" spans="1:25" x14ac:dyDescent="0.25">
      <c r="A2098" t="s">
        <v>6060</v>
      </c>
      <c r="B2098" t="s">
        <v>4881</v>
      </c>
      <c r="C2098" t="s">
        <v>6061</v>
      </c>
      <c r="D2098" t="s">
        <v>123</v>
      </c>
      <c r="E2098" t="s">
        <v>5</v>
      </c>
      <c r="F2098" t="s">
        <v>124</v>
      </c>
      <c r="G2098" t="s">
        <v>8</v>
      </c>
      <c r="H2098" t="s">
        <v>4</v>
      </c>
      <c r="I2098">
        <v>60703</v>
      </c>
      <c r="J2098" t="s">
        <v>12777</v>
      </c>
      <c r="K2098" t="s">
        <v>125</v>
      </c>
      <c r="L2098" t="s">
        <v>11123</v>
      </c>
      <c r="M2098" t="s">
        <v>12954</v>
      </c>
      <c r="N2098" t="s">
        <v>10993</v>
      </c>
      <c r="O2098" t="s">
        <v>13535</v>
      </c>
      <c r="P2098">
        <v>27897145</v>
      </c>
      <c r="Q2098" t="s">
        <v>15386</v>
      </c>
      <c r="R2098" t="s">
        <v>14008</v>
      </c>
      <c r="S2098">
        <v>85978022</v>
      </c>
      <c r="T2098" t="s">
        <v>14563</v>
      </c>
      <c r="U2098">
        <v>27899336</v>
      </c>
      <c r="V2098" t="s">
        <v>32</v>
      </c>
      <c r="W2098" t="s">
        <v>7127</v>
      </c>
      <c r="X2098" t="s">
        <v>18109</v>
      </c>
      <c r="Y2098" t="s">
        <v>6061</v>
      </c>
    </row>
    <row r="2099" spans="1:25" x14ac:dyDescent="0.25">
      <c r="A2099" t="s">
        <v>8593</v>
      </c>
      <c r="B2099" t="s">
        <v>6732</v>
      </c>
      <c r="C2099" t="s">
        <v>8594</v>
      </c>
      <c r="D2099" t="s">
        <v>123</v>
      </c>
      <c r="E2099" t="s">
        <v>4</v>
      </c>
      <c r="F2099" t="s">
        <v>124</v>
      </c>
      <c r="G2099" t="s">
        <v>17</v>
      </c>
      <c r="H2099" t="s">
        <v>2</v>
      </c>
      <c r="I2099">
        <v>61301</v>
      </c>
      <c r="J2099" t="s">
        <v>13514</v>
      </c>
      <c r="K2099" t="s">
        <v>125</v>
      </c>
      <c r="L2099" t="s">
        <v>10603</v>
      </c>
      <c r="M2099" t="s">
        <v>10603</v>
      </c>
      <c r="N2099" t="s">
        <v>10994</v>
      </c>
      <c r="O2099" t="s">
        <v>13535</v>
      </c>
      <c r="P2099">
        <v>22006422</v>
      </c>
      <c r="Q2099" t="s">
        <v>15386</v>
      </c>
      <c r="R2099" t="s">
        <v>14009</v>
      </c>
      <c r="S2099">
        <v>85833399</v>
      </c>
      <c r="T2099" t="s">
        <v>14561</v>
      </c>
      <c r="U2099">
        <v>27355041</v>
      </c>
      <c r="V2099" t="s">
        <v>32</v>
      </c>
      <c r="W2099" t="s">
        <v>7519</v>
      </c>
      <c r="X2099" t="s">
        <v>18110</v>
      </c>
      <c r="Y2099" t="s">
        <v>8594</v>
      </c>
    </row>
    <row r="2100" spans="1:25" x14ac:dyDescent="0.25">
      <c r="A2100" t="s">
        <v>6075</v>
      </c>
      <c r="B2100" t="s">
        <v>4886</v>
      </c>
      <c r="C2100" t="s">
        <v>470</v>
      </c>
      <c r="D2100" t="s">
        <v>197</v>
      </c>
      <c r="E2100" t="s">
        <v>12</v>
      </c>
      <c r="F2100" t="s">
        <v>35</v>
      </c>
      <c r="G2100" t="s">
        <v>198</v>
      </c>
      <c r="H2100" t="s">
        <v>4</v>
      </c>
      <c r="I2100">
        <v>21403</v>
      </c>
      <c r="J2100" t="s">
        <v>11554</v>
      </c>
      <c r="K2100" t="s">
        <v>79</v>
      </c>
      <c r="L2100" t="s">
        <v>199</v>
      </c>
      <c r="M2100" t="s">
        <v>12987</v>
      </c>
      <c r="N2100" t="s">
        <v>470</v>
      </c>
      <c r="O2100" t="s">
        <v>13535</v>
      </c>
      <c r="P2100">
        <v>41051059</v>
      </c>
      <c r="Q2100">
        <v>24717306</v>
      </c>
      <c r="R2100" t="s">
        <v>11799</v>
      </c>
      <c r="S2100">
        <v>62525715</v>
      </c>
      <c r="T2100" t="s">
        <v>9210</v>
      </c>
      <c r="U2100">
        <v>89649288</v>
      </c>
      <c r="V2100" t="s">
        <v>32</v>
      </c>
      <c r="W2100" t="s">
        <v>7128</v>
      </c>
      <c r="X2100" t="s">
        <v>18111</v>
      </c>
      <c r="Y2100" t="s">
        <v>470</v>
      </c>
    </row>
    <row r="2101" spans="1:25" x14ac:dyDescent="0.25">
      <c r="A2101" t="s">
        <v>9811</v>
      </c>
      <c r="B2101" t="s">
        <v>9812</v>
      </c>
      <c r="C2101" t="s">
        <v>1241</v>
      </c>
      <c r="D2101" t="s">
        <v>1609</v>
      </c>
      <c r="E2101" t="s">
        <v>4</v>
      </c>
      <c r="F2101" t="s">
        <v>208</v>
      </c>
      <c r="G2101" t="s">
        <v>10</v>
      </c>
      <c r="H2101" t="s">
        <v>4</v>
      </c>
      <c r="I2101">
        <v>50803</v>
      </c>
      <c r="J2101" t="s">
        <v>12780</v>
      </c>
      <c r="K2101" t="s">
        <v>209</v>
      </c>
      <c r="L2101" t="s">
        <v>2685</v>
      </c>
      <c r="M2101" t="s">
        <v>4514</v>
      </c>
      <c r="N2101" t="s">
        <v>1241</v>
      </c>
      <c r="O2101" t="s">
        <v>13535</v>
      </c>
      <c r="P2101">
        <v>26931093</v>
      </c>
      <c r="Q2101">
        <v>26955509</v>
      </c>
      <c r="R2101" t="s">
        <v>14891</v>
      </c>
      <c r="S2101" t="s">
        <v>15386</v>
      </c>
      <c r="T2101" t="s">
        <v>14543</v>
      </c>
      <c r="U2101">
        <v>26955509</v>
      </c>
      <c r="V2101" t="s">
        <v>32</v>
      </c>
      <c r="W2101" t="s">
        <v>10050</v>
      </c>
      <c r="X2101" t="s">
        <v>18112</v>
      </c>
      <c r="Y2101" t="s">
        <v>1241</v>
      </c>
    </row>
    <row r="2102" spans="1:25" x14ac:dyDescent="0.25">
      <c r="A2102" t="s">
        <v>6070</v>
      </c>
      <c r="B2102" t="s">
        <v>4890</v>
      </c>
      <c r="C2102" t="s">
        <v>4774</v>
      </c>
      <c r="D2102" t="s">
        <v>182</v>
      </c>
      <c r="E2102" t="s">
        <v>5</v>
      </c>
      <c r="F2102" t="s">
        <v>183</v>
      </c>
      <c r="G2102" t="s">
        <v>12</v>
      </c>
      <c r="H2102" t="s">
        <v>4</v>
      </c>
      <c r="I2102">
        <v>41003</v>
      </c>
      <c r="J2102" t="s">
        <v>14359</v>
      </c>
      <c r="K2102" t="s">
        <v>184</v>
      </c>
      <c r="L2102" t="s">
        <v>182</v>
      </c>
      <c r="M2102" t="s">
        <v>10576</v>
      </c>
      <c r="N2102" t="s">
        <v>4774</v>
      </c>
      <c r="O2102" t="s">
        <v>13535</v>
      </c>
      <c r="P2102">
        <v>27640119</v>
      </c>
      <c r="Q2102" t="s">
        <v>15386</v>
      </c>
      <c r="R2102" t="s">
        <v>15759</v>
      </c>
      <c r="S2102">
        <v>84205399</v>
      </c>
      <c r="T2102" t="s">
        <v>12849</v>
      </c>
      <c r="U2102">
        <v>27640352</v>
      </c>
      <c r="V2102" t="s">
        <v>32</v>
      </c>
      <c r="W2102" t="s">
        <v>7129</v>
      </c>
      <c r="X2102" t="s">
        <v>18113</v>
      </c>
      <c r="Y2102" t="s">
        <v>4774</v>
      </c>
    </row>
    <row r="2103" spans="1:25" x14ac:dyDescent="0.25">
      <c r="A2103" t="s">
        <v>6067</v>
      </c>
      <c r="B2103" t="s">
        <v>4893</v>
      </c>
      <c r="C2103" t="s">
        <v>112</v>
      </c>
      <c r="D2103" t="s">
        <v>500</v>
      </c>
      <c r="E2103" t="s">
        <v>2</v>
      </c>
      <c r="F2103" t="s">
        <v>32</v>
      </c>
      <c r="G2103" t="s">
        <v>6</v>
      </c>
      <c r="H2103" t="s">
        <v>3</v>
      </c>
      <c r="I2103">
        <v>10502</v>
      </c>
      <c r="J2103" t="s">
        <v>12647</v>
      </c>
      <c r="K2103" t="s">
        <v>33</v>
      </c>
      <c r="L2103" t="s">
        <v>12839</v>
      </c>
      <c r="M2103" t="s">
        <v>1248</v>
      </c>
      <c r="N2103" t="s">
        <v>112</v>
      </c>
      <c r="O2103" t="s">
        <v>13535</v>
      </c>
      <c r="P2103">
        <v>25461300</v>
      </c>
      <c r="Q2103">
        <v>25461300</v>
      </c>
      <c r="R2103" t="s">
        <v>14892</v>
      </c>
      <c r="S2103">
        <v>83187625</v>
      </c>
      <c r="T2103" t="s">
        <v>14384</v>
      </c>
      <c r="U2103">
        <v>25466486</v>
      </c>
      <c r="V2103" t="s">
        <v>32</v>
      </c>
      <c r="W2103" t="s">
        <v>7130</v>
      </c>
      <c r="X2103" t="s">
        <v>18114</v>
      </c>
      <c r="Y2103" t="s">
        <v>112</v>
      </c>
    </row>
    <row r="2104" spans="1:25" x14ac:dyDescent="0.25">
      <c r="A2104" t="s">
        <v>10215</v>
      </c>
      <c r="B2104" t="s">
        <v>10216</v>
      </c>
      <c r="C2104" t="s">
        <v>143</v>
      </c>
      <c r="D2104" t="s">
        <v>3000</v>
      </c>
      <c r="E2104" t="s">
        <v>7</v>
      </c>
      <c r="F2104" t="s">
        <v>83</v>
      </c>
      <c r="G2104" t="s">
        <v>3</v>
      </c>
      <c r="H2104" t="s">
        <v>4</v>
      </c>
      <c r="I2104">
        <v>70203</v>
      </c>
      <c r="J2104" t="s">
        <v>14372</v>
      </c>
      <c r="K2104" t="s">
        <v>82</v>
      </c>
      <c r="L2104" t="s">
        <v>3001</v>
      </c>
      <c r="M2104" t="s">
        <v>12967</v>
      </c>
      <c r="N2104" t="s">
        <v>10995</v>
      </c>
      <c r="O2104" t="s">
        <v>13535</v>
      </c>
      <c r="P2104">
        <v>44091719</v>
      </c>
      <c r="Q2104" t="s">
        <v>15386</v>
      </c>
      <c r="R2104" t="s">
        <v>14893</v>
      </c>
      <c r="S2104">
        <v>60368105</v>
      </c>
      <c r="T2104" t="s">
        <v>14650</v>
      </c>
      <c r="U2104">
        <v>88756410</v>
      </c>
      <c r="V2104" t="s">
        <v>32</v>
      </c>
      <c r="W2104" t="s">
        <v>10350</v>
      </c>
      <c r="X2104" t="s">
        <v>18115</v>
      </c>
      <c r="Y2104" t="s">
        <v>143</v>
      </c>
    </row>
    <row r="2105" spans="1:25" x14ac:dyDescent="0.25">
      <c r="A2105" t="s">
        <v>5065</v>
      </c>
      <c r="B2105" t="s">
        <v>4896</v>
      </c>
      <c r="C2105" t="s">
        <v>5066</v>
      </c>
      <c r="D2105" t="s">
        <v>123</v>
      </c>
      <c r="E2105" t="s">
        <v>10</v>
      </c>
      <c r="F2105" t="s">
        <v>124</v>
      </c>
      <c r="G2105" t="s">
        <v>10</v>
      </c>
      <c r="H2105" t="s">
        <v>5</v>
      </c>
      <c r="I2105">
        <v>60804</v>
      </c>
      <c r="J2105" t="s">
        <v>11570</v>
      </c>
      <c r="K2105" t="s">
        <v>125</v>
      </c>
      <c r="L2105" t="s">
        <v>12955</v>
      </c>
      <c r="M2105" t="s">
        <v>11100</v>
      </c>
      <c r="N2105" t="s">
        <v>700</v>
      </c>
      <c r="O2105" t="s">
        <v>13535</v>
      </c>
      <c r="P2105">
        <v>27735242</v>
      </c>
      <c r="Q2105">
        <v>27735242</v>
      </c>
      <c r="R2105" t="s">
        <v>14894</v>
      </c>
      <c r="S2105">
        <v>89212818</v>
      </c>
      <c r="T2105" t="s">
        <v>6590</v>
      </c>
      <c r="U2105">
        <v>27735242</v>
      </c>
      <c r="V2105" t="s">
        <v>32</v>
      </c>
      <c r="W2105" t="s">
        <v>4568</v>
      </c>
      <c r="X2105" t="s">
        <v>18116</v>
      </c>
      <c r="Y2105" t="s">
        <v>5066</v>
      </c>
    </row>
    <row r="2106" spans="1:25" x14ac:dyDescent="0.25">
      <c r="A2106" t="s">
        <v>7488</v>
      </c>
      <c r="B2106" t="s">
        <v>7489</v>
      </c>
      <c r="C2106" t="s">
        <v>2848</v>
      </c>
      <c r="D2106" t="s">
        <v>123</v>
      </c>
      <c r="E2106" t="s">
        <v>10</v>
      </c>
      <c r="F2106" t="s">
        <v>124</v>
      </c>
      <c r="G2106" t="s">
        <v>4</v>
      </c>
      <c r="H2106" t="s">
        <v>8</v>
      </c>
      <c r="I2106">
        <v>60307</v>
      </c>
      <c r="J2106" t="s">
        <v>12826</v>
      </c>
      <c r="K2106" t="s">
        <v>125</v>
      </c>
      <c r="L2106" t="s">
        <v>1490</v>
      </c>
      <c r="M2106" t="s">
        <v>13089</v>
      </c>
      <c r="N2106" t="s">
        <v>10996</v>
      </c>
      <c r="O2106" t="s">
        <v>13535</v>
      </c>
      <c r="P2106">
        <v>22001071</v>
      </c>
      <c r="Q2106" t="s">
        <v>15386</v>
      </c>
      <c r="R2106" t="s">
        <v>14895</v>
      </c>
      <c r="S2106">
        <v>84618002</v>
      </c>
      <c r="T2106" t="s">
        <v>6590</v>
      </c>
      <c r="U2106">
        <v>27735242</v>
      </c>
      <c r="V2106" t="s">
        <v>32</v>
      </c>
      <c r="W2106" t="s">
        <v>5067</v>
      </c>
      <c r="X2106" t="s">
        <v>18117</v>
      </c>
      <c r="Y2106" t="s">
        <v>2848</v>
      </c>
    </row>
    <row r="2107" spans="1:25" x14ac:dyDescent="0.25">
      <c r="A2107" t="s">
        <v>5079</v>
      </c>
      <c r="B2107" t="s">
        <v>4897</v>
      </c>
      <c r="C2107" t="s">
        <v>5080</v>
      </c>
      <c r="D2107" t="s">
        <v>123</v>
      </c>
      <c r="E2107" t="s">
        <v>17</v>
      </c>
      <c r="F2107" t="s">
        <v>124</v>
      </c>
      <c r="G2107" t="s">
        <v>10</v>
      </c>
      <c r="H2107" t="s">
        <v>5</v>
      </c>
      <c r="I2107">
        <v>60804</v>
      </c>
      <c r="J2107" t="s">
        <v>11570</v>
      </c>
      <c r="K2107" t="s">
        <v>125</v>
      </c>
      <c r="L2107" t="s">
        <v>12955</v>
      </c>
      <c r="M2107" t="s">
        <v>11100</v>
      </c>
      <c r="N2107" t="s">
        <v>5080</v>
      </c>
      <c r="O2107" t="s">
        <v>13535</v>
      </c>
      <c r="P2107">
        <v>86900311</v>
      </c>
      <c r="Q2107" t="s">
        <v>15386</v>
      </c>
      <c r="R2107" t="s">
        <v>15760</v>
      </c>
      <c r="S2107">
        <v>86900311</v>
      </c>
      <c r="T2107" t="s">
        <v>9313</v>
      </c>
      <c r="U2107">
        <v>87794171</v>
      </c>
      <c r="V2107" t="s">
        <v>32</v>
      </c>
      <c r="W2107" t="s">
        <v>6614</v>
      </c>
      <c r="X2107" t="s">
        <v>18118</v>
      </c>
      <c r="Y2107" t="s">
        <v>5080</v>
      </c>
    </row>
    <row r="2108" spans="1:25" x14ac:dyDescent="0.25">
      <c r="A2108" t="s">
        <v>5068</v>
      </c>
      <c r="B2108" t="s">
        <v>4899</v>
      </c>
      <c r="C2108" t="s">
        <v>5069</v>
      </c>
      <c r="D2108" t="s">
        <v>123</v>
      </c>
      <c r="E2108" t="s">
        <v>17</v>
      </c>
      <c r="F2108" t="s">
        <v>124</v>
      </c>
      <c r="G2108" t="s">
        <v>10</v>
      </c>
      <c r="H2108" t="s">
        <v>5</v>
      </c>
      <c r="I2108">
        <v>60804</v>
      </c>
      <c r="J2108" t="s">
        <v>11570</v>
      </c>
      <c r="K2108" t="s">
        <v>125</v>
      </c>
      <c r="L2108" t="s">
        <v>12955</v>
      </c>
      <c r="M2108" t="s">
        <v>11100</v>
      </c>
      <c r="N2108" t="s">
        <v>5069</v>
      </c>
      <c r="O2108" t="s">
        <v>13535</v>
      </c>
      <c r="P2108">
        <v>22006165</v>
      </c>
      <c r="Q2108" t="s">
        <v>15386</v>
      </c>
      <c r="R2108" t="s">
        <v>14896</v>
      </c>
      <c r="S2108">
        <v>88836219</v>
      </c>
      <c r="T2108" t="s">
        <v>9313</v>
      </c>
      <c r="U2108">
        <v>87794171</v>
      </c>
      <c r="V2108" t="s">
        <v>32</v>
      </c>
      <c r="W2108" t="s">
        <v>4019</v>
      </c>
      <c r="X2108" t="s">
        <v>18119</v>
      </c>
      <c r="Y2108" t="s">
        <v>5069</v>
      </c>
    </row>
    <row r="2109" spans="1:25" x14ac:dyDescent="0.25">
      <c r="A2109" t="s">
        <v>5114</v>
      </c>
      <c r="B2109" t="s">
        <v>4900</v>
      </c>
      <c r="C2109" t="s">
        <v>5115</v>
      </c>
      <c r="D2109" t="s">
        <v>123</v>
      </c>
      <c r="E2109" t="s">
        <v>11</v>
      </c>
      <c r="F2109" t="s">
        <v>124</v>
      </c>
      <c r="G2109" t="s">
        <v>12</v>
      </c>
      <c r="H2109" t="s">
        <v>5</v>
      </c>
      <c r="I2109">
        <v>61004</v>
      </c>
      <c r="J2109" t="s">
        <v>11573</v>
      </c>
      <c r="K2109" t="s">
        <v>125</v>
      </c>
      <c r="L2109" t="s">
        <v>12957</v>
      </c>
      <c r="M2109" t="s">
        <v>5099</v>
      </c>
      <c r="N2109" t="s">
        <v>10997</v>
      </c>
      <c r="O2109" t="s">
        <v>13535</v>
      </c>
      <c r="P2109">
        <v>27766053</v>
      </c>
      <c r="Q2109" t="s">
        <v>15386</v>
      </c>
      <c r="R2109" t="s">
        <v>14897</v>
      </c>
      <c r="S2109">
        <v>85151094</v>
      </c>
      <c r="T2109" t="s">
        <v>14570</v>
      </c>
      <c r="U2109">
        <v>21010746</v>
      </c>
      <c r="V2109" t="s">
        <v>32</v>
      </c>
      <c r="W2109" t="s">
        <v>5113</v>
      </c>
      <c r="X2109" t="s">
        <v>18120</v>
      </c>
      <c r="Y2109" t="s">
        <v>5115</v>
      </c>
    </row>
    <row r="2110" spans="1:25" x14ac:dyDescent="0.25">
      <c r="A2110" t="s">
        <v>5182</v>
      </c>
      <c r="B2110" t="s">
        <v>4902</v>
      </c>
      <c r="C2110" t="s">
        <v>3246</v>
      </c>
      <c r="D2110" t="s">
        <v>123</v>
      </c>
      <c r="E2110" t="s">
        <v>3</v>
      </c>
      <c r="F2110" t="s">
        <v>124</v>
      </c>
      <c r="G2110" t="s">
        <v>8</v>
      </c>
      <c r="H2110" t="s">
        <v>5</v>
      </c>
      <c r="I2110">
        <v>60704</v>
      </c>
      <c r="J2110" t="s">
        <v>12798</v>
      </c>
      <c r="K2110" t="s">
        <v>125</v>
      </c>
      <c r="L2110" t="s">
        <v>11123</v>
      </c>
      <c r="M2110" t="s">
        <v>11690</v>
      </c>
      <c r="N2110" t="s">
        <v>3246</v>
      </c>
      <c r="O2110" t="s">
        <v>13535</v>
      </c>
      <c r="P2110">
        <v>27766561</v>
      </c>
      <c r="Q2110" t="s">
        <v>15386</v>
      </c>
      <c r="R2110" t="s">
        <v>15761</v>
      </c>
      <c r="S2110">
        <v>84819608</v>
      </c>
      <c r="T2110" t="s">
        <v>14762</v>
      </c>
      <c r="U2110">
        <v>27766129</v>
      </c>
      <c r="V2110" t="s">
        <v>32</v>
      </c>
      <c r="W2110" t="s">
        <v>2089</v>
      </c>
      <c r="X2110" t="s">
        <v>18121</v>
      </c>
      <c r="Y2110" t="s">
        <v>3246</v>
      </c>
    </row>
    <row r="2111" spans="1:25" x14ac:dyDescent="0.25">
      <c r="A2111" t="s">
        <v>5180</v>
      </c>
      <c r="B2111" t="s">
        <v>4904</v>
      </c>
      <c r="C2111" t="s">
        <v>5181</v>
      </c>
      <c r="D2111" t="s">
        <v>123</v>
      </c>
      <c r="E2111" t="s">
        <v>15</v>
      </c>
      <c r="F2111" t="s">
        <v>124</v>
      </c>
      <c r="G2111" t="s">
        <v>12</v>
      </c>
      <c r="H2111" t="s">
        <v>3</v>
      </c>
      <c r="I2111">
        <v>61002</v>
      </c>
      <c r="J2111" t="s">
        <v>11472</v>
      </c>
      <c r="K2111" t="s">
        <v>125</v>
      </c>
      <c r="L2111" t="s">
        <v>12957</v>
      </c>
      <c r="M2111" t="s">
        <v>3139</v>
      </c>
      <c r="N2111" t="s">
        <v>5181</v>
      </c>
      <c r="O2111" t="s">
        <v>13535</v>
      </c>
      <c r="P2111">
        <v>27321041</v>
      </c>
      <c r="Q2111">
        <v>63372663</v>
      </c>
      <c r="R2111" t="s">
        <v>13979</v>
      </c>
      <c r="S2111">
        <v>63372663</v>
      </c>
      <c r="T2111" t="s">
        <v>14571</v>
      </c>
      <c r="U2111">
        <v>89771930</v>
      </c>
      <c r="V2111" t="s">
        <v>32</v>
      </c>
      <c r="W2111" t="s">
        <v>2851</v>
      </c>
      <c r="X2111" t="s">
        <v>18122</v>
      </c>
      <c r="Y2111" t="s">
        <v>5181</v>
      </c>
    </row>
    <row r="2112" spans="1:25" x14ac:dyDescent="0.25">
      <c r="A2112" t="s">
        <v>6048</v>
      </c>
      <c r="B2112" t="s">
        <v>4906</v>
      </c>
      <c r="C2112" t="s">
        <v>7132</v>
      </c>
      <c r="D2112" t="s">
        <v>3000</v>
      </c>
      <c r="E2112" t="s">
        <v>7</v>
      </c>
      <c r="F2112" t="s">
        <v>83</v>
      </c>
      <c r="G2112" t="s">
        <v>3</v>
      </c>
      <c r="H2112" t="s">
        <v>7</v>
      </c>
      <c r="I2112">
        <v>70206</v>
      </c>
      <c r="J2112" t="s">
        <v>12820</v>
      </c>
      <c r="K2112" t="s">
        <v>82</v>
      </c>
      <c r="L2112" t="s">
        <v>3001</v>
      </c>
      <c r="M2112" t="s">
        <v>1700</v>
      </c>
      <c r="N2112" t="s">
        <v>470</v>
      </c>
      <c r="O2112" t="s">
        <v>13535</v>
      </c>
      <c r="P2112">
        <v>27679908</v>
      </c>
      <c r="Q2112" t="s">
        <v>15386</v>
      </c>
      <c r="R2112" t="s">
        <v>14898</v>
      </c>
      <c r="S2112">
        <v>85019811</v>
      </c>
      <c r="T2112" t="s">
        <v>14650</v>
      </c>
      <c r="U2112">
        <v>88756410</v>
      </c>
      <c r="V2112" t="s">
        <v>32</v>
      </c>
      <c r="W2112" t="s">
        <v>7131</v>
      </c>
      <c r="X2112" t="s">
        <v>18123</v>
      </c>
      <c r="Y2112" t="s">
        <v>7132</v>
      </c>
    </row>
    <row r="2113" spans="1:25" x14ac:dyDescent="0.25">
      <c r="A2113" t="s">
        <v>5809</v>
      </c>
      <c r="B2113" t="s">
        <v>4910</v>
      </c>
      <c r="C2113" t="s">
        <v>5810</v>
      </c>
      <c r="D2113" t="s">
        <v>3000</v>
      </c>
      <c r="E2113" t="s">
        <v>5</v>
      </c>
      <c r="F2113" t="s">
        <v>83</v>
      </c>
      <c r="G2113" t="s">
        <v>7</v>
      </c>
      <c r="H2113" t="s">
        <v>2</v>
      </c>
      <c r="I2113">
        <v>70601</v>
      </c>
      <c r="J2113" t="s">
        <v>12650</v>
      </c>
      <c r="K2113" t="s">
        <v>82</v>
      </c>
      <c r="L2113" t="s">
        <v>2140</v>
      </c>
      <c r="M2113" t="s">
        <v>2140</v>
      </c>
      <c r="N2113" t="s">
        <v>5810</v>
      </c>
      <c r="O2113" t="s">
        <v>13535</v>
      </c>
      <c r="P2113">
        <v>70040480</v>
      </c>
      <c r="Q2113" t="s">
        <v>15386</v>
      </c>
      <c r="R2113" t="s">
        <v>14010</v>
      </c>
      <c r="S2113">
        <v>70040480</v>
      </c>
      <c r="T2113" t="s">
        <v>14591</v>
      </c>
      <c r="U2113">
        <v>27165048</v>
      </c>
      <c r="V2113" t="s">
        <v>32</v>
      </c>
      <c r="W2113" t="s">
        <v>7133</v>
      </c>
      <c r="X2113" t="s">
        <v>18124</v>
      </c>
      <c r="Y2113" t="s">
        <v>5810</v>
      </c>
    </row>
    <row r="2114" spans="1:25" x14ac:dyDescent="0.25">
      <c r="A2114" t="s">
        <v>5876</v>
      </c>
      <c r="B2114" t="s">
        <v>4912</v>
      </c>
      <c r="C2114" t="s">
        <v>5877</v>
      </c>
      <c r="D2114" t="s">
        <v>3000</v>
      </c>
      <c r="E2114" t="s">
        <v>5</v>
      </c>
      <c r="F2114" t="s">
        <v>83</v>
      </c>
      <c r="G2114" t="s">
        <v>7</v>
      </c>
      <c r="H2114" t="s">
        <v>2</v>
      </c>
      <c r="I2114">
        <v>70601</v>
      </c>
      <c r="J2114" t="s">
        <v>12650</v>
      </c>
      <c r="K2114" t="s">
        <v>82</v>
      </c>
      <c r="L2114" t="s">
        <v>2140</v>
      </c>
      <c r="M2114" t="s">
        <v>2140</v>
      </c>
      <c r="N2114" t="s">
        <v>5877</v>
      </c>
      <c r="O2114" t="s">
        <v>13535</v>
      </c>
      <c r="P2114">
        <v>27166805</v>
      </c>
      <c r="Q2114">
        <v>62927878</v>
      </c>
      <c r="R2114" t="s">
        <v>12455</v>
      </c>
      <c r="S2114">
        <v>62927878</v>
      </c>
      <c r="T2114" t="s">
        <v>14591</v>
      </c>
      <c r="U2114">
        <v>27165048</v>
      </c>
      <c r="V2114" t="s">
        <v>32</v>
      </c>
      <c r="W2114" t="s">
        <v>7134</v>
      </c>
      <c r="X2114" t="s">
        <v>18125</v>
      </c>
      <c r="Y2114" t="s">
        <v>5877</v>
      </c>
    </row>
    <row r="2115" spans="1:25" x14ac:dyDescent="0.25">
      <c r="A2115" t="s">
        <v>14900</v>
      </c>
      <c r="B2115" t="s">
        <v>14899</v>
      </c>
      <c r="C2115" t="s">
        <v>265</v>
      </c>
      <c r="D2115" t="s">
        <v>3000</v>
      </c>
      <c r="E2115" t="s">
        <v>6</v>
      </c>
      <c r="F2115" t="s">
        <v>83</v>
      </c>
      <c r="G2115" t="s">
        <v>7</v>
      </c>
      <c r="H2115" t="s">
        <v>6</v>
      </c>
      <c r="I2115">
        <v>70605</v>
      </c>
      <c r="J2115" t="s">
        <v>12814</v>
      </c>
      <c r="K2115" t="s">
        <v>82</v>
      </c>
      <c r="L2115" t="s">
        <v>2140</v>
      </c>
      <c r="M2115" t="s">
        <v>12985</v>
      </c>
      <c r="N2115" t="s">
        <v>265</v>
      </c>
      <c r="O2115" t="s">
        <v>13535</v>
      </c>
      <c r="P2115">
        <v>22001453</v>
      </c>
      <c r="Q2115" t="s">
        <v>15386</v>
      </c>
      <c r="R2115" t="s">
        <v>14901</v>
      </c>
      <c r="S2115">
        <v>85514938</v>
      </c>
      <c r="T2115" t="s">
        <v>15504</v>
      </c>
      <c r="U2115">
        <v>24591100</v>
      </c>
      <c r="V2115" t="s">
        <v>32</v>
      </c>
      <c r="W2115" t="s">
        <v>7135</v>
      </c>
      <c r="X2115" t="s">
        <v>18126</v>
      </c>
      <c r="Y2115" t="s">
        <v>265</v>
      </c>
    </row>
    <row r="2116" spans="1:25" x14ac:dyDescent="0.25">
      <c r="A2116" t="s">
        <v>6600</v>
      </c>
      <c r="B2116" t="s">
        <v>6601</v>
      </c>
      <c r="C2116" t="s">
        <v>3415</v>
      </c>
      <c r="D2116" t="s">
        <v>3000</v>
      </c>
      <c r="E2116" t="s">
        <v>3</v>
      </c>
      <c r="F2116" t="s">
        <v>83</v>
      </c>
      <c r="G2116" t="s">
        <v>3</v>
      </c>
      <c r="H2116" t="s">
        <v>4</v>
      </c>
      <c r="I2116">
        <v>70203</v>
      </c>
      <c r="J2116" t="s">
        <v>14372</v>
      </c>
      <c r="K2116" t="s">
        <v>82</v>
      </c>
      <c r="L2116" t="s">
        <v>3001</v>
      </c>
      <c r="M2116" t="s">
        <v>12967</v>
      </c>
      <c r="N2116" t="s">
        <v>3415</v>
      </c>
      <c r="O2116" t="s">
        <v>13535</v>
      </c>
      <c r="P2116">
        <v>44092712</v>
      </c>
      <c r="Q2116" t="s">
        <v>15386</v>
      </c>
      <c r="R2116" t="s">
        <v>13140</v>
      </c>
      <c r="S2116">
        <v>44092712</v>
      </c>
      <c r="T2116" t="s">
        <v>15500</v>
      </c>
      <c r="U2116">
        <v>27632900</v>
      </c>
      <c r="V2116" t="s">
        <v>32</v>
      </c>
      <c r="W2116" t="s">
        <v>4601</v>
      </c>
      <c r="X2116" t="s">
        <v>18127</v>
      </c>
      <c r="Y2116" t="s">
        <v>3415</v>
      </c>
    </row>
    <row r="2117" spans="1:25" x14ac:dyDescent="0.25">
      <c r="A2117" t="s">
        <v>5500</v>
      </c>
      <c r="B2117" t="s">
        <v>4915</v>
      </c>
      <c r="C2117" t="s">
        <v>641</v>
      </c>
      <c r="D2117" t="s">
        <v>3000</v>
      </c>
      <c r="E2117" t="s">
        <v>6</v>
      </c>
      <c r="F2117" t="s">
        <v>83</v>
      </c>
      <c r="G2117" t="s">
        <v>3</v>
      </c>
      <c r="H2117" t="s">
        <v>3</v>
      </c>
      <c r="I2117">
        <v>70202</v>
      </c>
      <c r="J2117" t="s">
        <v>12701</v>
      </c>
      <c r="K2117" t="s">
        <v>82</v>
      </c>
      <c r="L2117" t="s">
        <v>3001</v>
      </c>
      <c r="M2117" t="s">
        <v>12913</v>
      </c>
      <c r="N2117" t="s">
        <v>641</v>
      </c>
      <c r="O2117" t="s">
        <v>13535</v>
      </c>
      <c r="P2117">
        <v>27638015</v>
      </c>
      <c r="Q2117" t="s">
        <v>15386</v>
      </c>
      <c r="R2117" t="s">
        <v>9219</v>
      </c>
      <c r="S2117">
        <v>60190802</v>
      </c>
      <c r="T2117" t="s">
        <v>15504</v>
      </c>
      <c r="U2117">
        <v>27633911</v>
      </c>
      <c r="V2117" t="s">
        <v>32</v>
      </c>
      <c r="W2117" t="s">
        <v>2802</v>
      </c>
      <c r="X2117" t="s">
        <v>18128</v>
      </c>
      <c r="Y2117" t="s">
        <v>641</v>
      </c>
    </row>
    <row r="2118" spans="1:25" x14ac:dyDescent="0.25">
      <c r="A2118" t="s">
        <v>5513</v>
      </c>
      <c r="B2118" t="s">
        <v>4918</v>
      </c>
      <c r="C2118" t="s">
        <v>5514</v>
      </c>
      <c r="D2118" t="s">
        <v>3000</v>
      </c>
      <c r="E2118" t="s">
        <v>3</v>
      </c>
      <c r="F2118" t="s">
        <v>83</v>
      </c>
      <c r="G2118" t="s">
        <v>3</v>
      </c>
      <c r="H2118" t="s">
        <v>4</v>
      </c>
      <c r="I2118">
        <v>70203</v>
      </c>
      <c r="J2118" t="s">
        <v>14372</v>
      </c>
      <c r="K2118" t="s">
        <v>82</v>
      </c>
      <c r="L2118" t="s">
        <v>3001</v>
      </c>
      <c r="M2118" t="s">
        <v>12967</v>
      </c>
      <c r="N2118" t="s">
        <v>5514</v>
      </c>
      <c r="O2118" t="s">
        <v>13535</v>
      </c>
      <c r="P2118" t="s">
        <v>15386</v>
      </c>
      <c r="Q2118" t="s">
        <v>15386</v>
      </c>
      <c r="R2118" t="s">
        <v>15762</v>
      </c>
      <c r="S2118">
        <v>89982326</v>
      </c>
      <c r="T2118" t="s">
        <v>15500</v>
      </c>
      <c r="U2118">
        <v>27632900</v>
      </c>
      <c r="V2118" t="s">
        <v>32</v>
      </c>
      <c r="W2118" t="s">
        <v>5512</v>
      </c>
      <c r="X2118" t="s">
        <v>18129</v>
      </c>
      <c r="Y2118" t="s">
        <v>5514</v>
      </c>
    </row>
    <row r="2119" spans="1:25" x14ac:dyDescent="0.25">
      <c r="A2119" t="s">
        <v>6065</v>
      </c>
      <c r="B2119" t="s">
        <v>4919</v>
      </c>
      <c r="C2119" t="s">
        <v>6066</v>
      </c>
      <c r="D2119" t="s">
        <v>3000</v>
      </c>
      <c r="E2119" t="s">
        <v>10</v>
      </c>
      <c r="F2119" t="s">
        <v>83</v>
      </c>
      <c r="G2119" t="s">
        <v>3</v>
      </c>
      <c r="H2119" t="s">
        <v>4</v>
      </c>
      <c r="I2119">
        <v>70203</v>
      </c>
      <c r="J2119" t="s">
        <v>14372</v>
      </c>
      <c r="K2119" t="s">
        <v>82</v>
      </c>
      <c r="L2119" t="s">
        <v>3001</v>
      </c>
      <c r="M2119" t="s">
        <v>12967</v>
      </c>
      <c r="N2119" t="s">
        <v>10998</v>
      </c>
      <c r="O2119" t="s">
        <v>13535</v>
      </c>
      <c r="P2119">
        <v>71585789</v>
      </c>
      <c r="Q2119" t="s">
        <v>15386</v>
      </c>
      <c r="R2119" t="s">
        <v>12449</v>
      </c>
      <c r="S2119">
        <v>89165021</v>
      </c>
      <c r="T2119" t="s">
        <v>14588</v>
      </c>
      <c r="U2119">
        <v>83947325</v>
      </c>
      <c r="V2119" t="s">
        <v>32</v>
      </c>
      <c r="W2119" t="s">
        <v>7136</v>
      </c>
      <c r="X2119" t="s">
        <v>18130</v>
      </c>
      <c r="Y2119" t="s">
        <v>6066</v>
      </c>
    </row>
    <row r="2120" spans="1:25" x14ac:dyDescent="0.25">
      <c r="A2120" t="s">
        <v>1420</v>
      </c>
      <c r="B2120" t="s">
        <v>1422</v>
      </c>
      <c r="C2120" t="s">
        <v>1421</v>
      </c>
      <c r="D2120" t="s">
        <v>1044</v>
      </c>
      <c r="E2120" t="s">
        <v>7</v>
      </c>
      <c r="F2120" t="s">
        <v>32</v>
      </c>
      <c r="G2120" t="s">
        <v>1045</v>
      </c>
      <c r="H2120" t="s">
        <v>10</v>
      </c>
      <c r="I2120">
        <v>11908</v>
      </c>
      <c r="J2120" t="s">
        <v>12738</v>
      </c>
      <c r="K2120" t="s">
        <v>33</v>
      </c>
      <c r="L2120" t="s">
        <v>1044</v>
      </c>
      <c r="M2120" t="s">
        <v>12878</v>
      </c>
      <c r="N2120" t="s">
        <v>1421</v>
      </c>
      <c r="O2120" t="s">
        <v>13535</v>
      </c>
      <c r="P2120">
        <v>44039454</v>
      </c>
      <c r="Q2120" t="s">
        <v>15386</v>
      </c>
      <c r="R2120" t="s">
        <v>9274</v>
      </c>
      <c r="S2120">
        <v>83106648</v>
      </c>
      <c r="T2120" t="s">
        <v>14437</v>
      </c>
      <c r="U2120">
        <v>27311075</v>
      </c>
      <c r="V2120" t="s">
        <v>32</v>
      </c>
      <c r="W2120" t="s">
        <v>6468</v>
      </c>
      <c r="X2120" t="s">
        <v>18131</v>
      </c>
      <c r="Y2120" t="s">
        <v>1421</v>
      </c>
    </row>
    <row r="2121" spans="1:25" x14ac:dyDescent="0.25">
      <c r="A2121" t="s">
        <v>4356</v>
      </c>
      <c r="B2121" t="s">
        <v>4358</v>
      </c>
      <c r="C2121" t="s">
        <v>4357</v>
      </c>
      <c r="D2121" t="s">
        <v>9030</v>
      </c>
      <c r="E2121" t="s">
        <v>5</v>
      </c>
      <c r="F2121" t="s">
        <v>35</v>
      </c>
      <c r="G2121" t="s">
        <v>17</v>
      </c>
      <c r="H2121" t="s">
        <v>10</v>
      </c>
      <c r="I2121">
        <v>21308</v>
      </c>
      <c r="J2121" t="s">
        <v>11550</v>
      </c>
      <c r="K2121" t="s">
        <v>79</v>
      </c>
      <c r="L2121" t="s">
        <v>10587</v>
      </c>
      <c r="M2121" t="s">
        <v>10725</v>
      </c>
      <c r="N2121" t="s">
        <v>4357</v>
      </c>
      <c r="O2121" t="s">
        <v>13535</v>
      </c>
      <c r="P2121">
        <v>24701217</v>
      </c>
      <c r="Q2121" t="s">
        <v>15386</v>
      </c>
      <c r="R2121" t="s">
        <v>14821</v>
      </c>
      <c r="S2121">
        <v>61655231</v>
      </c>
      <c r="T2121" t="s">
        <v>14539</v>
      </c>
      <c r="U2121">
        <v>21006045</v>
      </c>
      <c r="V2121" t="s">
        <v>32</v>
      </c>
      <c r="W2121" t="s">
        <v>4355</v>
      </c>
      <c r="X2121" t="s">
        <v>18132</v>
      </c>
      <c r="Y2121" t="s">
        <v>4357</v>
      </c>
    </row>
    <row r="2122" spans="1:25" x14ac:dyDescent="0.25">
      <c r="A2122" t="s">
        <v>4421</v>
      </c>
      <c r="B2122" t="s">
        <v>4422</v>
      </c>
      <c r="C2122" t="s">
        <v>3948</v>
      </c>
      <c r="D2122" t="s">
        <v>9030</v>
      </c>
      <c r="E2122" t="s">
        <v>5</v>
      </c>
      <c r="F2122" t="s">
        <v>35</v>
      </c>
      <c r="G2122" t="s">
        <v>17</v>
      </c>
      <c r="H2122" t="s">
        <v>5</v>
      </c>
      <c r="I2122">
        <v>21304</v>
      </c>
      <c r="J2122" t="s">
        <v>11545</v>
      </c>
      <c r="K2122" t="s">
        <v>79</v>
      </c>
      <c r="L2122" t="s">
        <v>10587</v>
      </c>
      <c r="M2122" t="s">
        <v>10588</v>
      </c>
      <c r="N2122" t="s">
        <v>3948</v>
      </c>
      <c r="O2122" t="s">
        <v>13535</v>
      </c>
      <c r="P2122">
        <v>44056285</v>
      </c>
      <c r="Q2122" t="s">
        <v>15386</v>
      </c>
      <c r="R2122" t="s">
        <v>14011</v>
      </c>
      <c r="S2122">
        <v>83412949</v>
      </c>
      <c r="T2122" t="s">
        <v>14539</v>
      </c>
      <c r="U2122">
        <v>21006045</v>
      </c>
      <c r="V2122" t="s">
        <v>32</v>
      </c>
      <c r="W2122" t="s">
        <v>4354</v>
      </c>
      <c r="X2122" t="s">
        <v>18133</v>
      </c>
      <c r="Y2122" t="s">
        <v>3948</v>
      </c>
    </row>
    <row r="2123" spans="1:25" x14ac:dyDescent="0.25">
      <c r="A2123" t="s">
        <v>5686</v>
      </c>
      <c r="B2123" t="s">
        <v>4925</v>
      </c>
      <c r="C2123" t="s">
        <v>2900</v>
      </c>
      <c r="D2123" t="s">
        <v>9030</v>
      </c>
      <c r="E2123" t="s">
        <v>10</v>
      </c>
      <c r="F2123" t="s">
        <v>35</v>
      </c>
      <c r="G2123" t="s">
        <v>17</v>
      </c>
      <c r="H2123" t="s">
        <v>2</v>
      </c>
      <c r="I2123">
        <v>21301</v>
      </c>
      <c r="J2123" t="s">
        <v>11541</v>
      </c>
      <c r="K2123" t="s">
        <v>79</v>
      </c>
      <c r="L2123" t="s">
        <v>10587</v>
      </c>
      <c r="M2123" t="s">
        <v>10587</v>
      </c>
      <c r="N2123" t="s">
        <v>2900</v>
      </c>
      <c r="O2123" t="s">
        <v>13535</v>
      </c>
      <c r="P2123">
        <v>24708169</v>
      </c>
      <c r="Q2123">
        <v>24708169</v>
      </c>
      <c r="R2123" t="s">
        <v>13228</v>
      </c>
      <c r="S2123">
        <v>83213644</v>
      </c>
      <c r="T2123" t="s">
        <v>14664</v>
      </c>
      <c r="U2123">
        <v>87067098</v>
      </c>
      <c r="V2123" t="s">
        <v>32</v>
      </c>
      <c r="W2123" t="s">
        <v>7137</v>
      </c>
      <c r="X2123" t="s">
        <v>18134</v>
      </c>
      <c r="Y2123" t="s">
        <v>2900</v>
      </c>
    </row>
    <row r="2124" spans="1:25" x14ac:dyDescent="0.25">
      <c r="A2124" t="s">
        <v>4409</v>
      </c>
      <c r="B2124" t="s">
        <v>4411</v>
      </c>
      <c r="C2124" t="s">
        <v>4410</v>
      </c>
      <c r="D2124" t="s">
        <v>9030</v>
      </c>
      <c r="E2124" t="s">
        <v>5</v>
      </c>
      <c r="F2124" t="s">
        <v>35</v>
      </c>
      <c r="G2124" t="s">
        <v>17</v>
      </c>
      <c r="H2124" t="s">
        <v>10</v>
      </c>
      <c r="I2124">
        <v>21308</v>
      </c>
      <c r="J2124" t="s">
        <v>11550</v>
      </c>
      <c r="K2124" t="s">
        <v>79</v>
      </c>
      <c r="L2124" t="s">
        <v>10587</v>
      </c>
      <c r="M2124" t="s">
        <v>10725</v>
      </c>
      <c r="N2124" t="s">
        <v>4410</v>
      </c>
      <c r="O2124" t="s">
        <v>13535</v>
      </c>
      <c r="P2124">
        <v>84685715</v>
      </c>
      <c r="Q2124">
        <v>84685715</v>
      </c>
      <c r="R2124" t="s">
        <v>15763</v>
      </c>
      <c r="S2124">
        <v>84685715</v>
      </c>
      <c r="T2124" t="s">
        <v>14539</v>
      </c>
      <c r="U2124">
        <v>21006045</v>
      </c>
      <c r="V2124" t="s">
        <v>32</v>
      </c>
      <c r="W2124" t="s">
        <v>4408</v>
      </c>
      <c r="X2124" t="s">
        <v>18135</v>
      </c>
      <c r="Y2124" t="s">
        <v>4410</v>
      </c>
    </row>
    <row r="2125" spans="1:25" x14ac:dyDescent="0.25">
      <c r="A2125" t="s">
        <v>5832</v>
      </c>
      <c r="B2125" t="s">
        <v>4929</v>
      </c>
      <c r="C2125" t="s">
        <v>5833</v>
      </c>
      <c r="D2125" t="s">
        <v>9030</v>
      </c>
      <c r="E2125" t="s">
        <v>10</v>
      </c>
      <c r="F2125" t="s">
        <v>35</v>
      </c>
      <c r="G2125" t="s">
        <v>17</v>
      </c>
      <c r="H2125" t="s">
        <v>8</v>
      </c>
      <c r="I2125">
        <v>21307</v>
      </c>
      <c r="J2125" t="s">
        <v>11549</v>
      </c>
      <c r="K2125" t="s">
        <v>79</v>
      </c>
      <c r="L2125" t="s">
        <v>10587</v>
      </c>
      <c r="M2125" t="s">
        <v>12998</v>
      </c>
      <c r="N2125" t="s">
        <v>5833</v>
      </c>
      <c r="O2125" t="s">
        <v>13535</v>
      </c>
      <c r="P2125">
        <v>24708049</v>
      </c>
      <c r="Q2125" t="s">
        <v>15386</v>
      </c>
      <c r="R2125" t="s">
        <v>11000</v>
      </c>
      <c r="S2125">
        <v>72663978</v>
      </c>
      <c r="T2125" t="s">
        <v>14664</v>
      </c>
      <c r="U2125">
        <v>87067098</v>
      </c>
      <c r="V2125" t="s">
        <v>32</v>
      </c>
      <c r="W2125" t="s">
        <v>7138</v>
      </c>
      <c r="X2125" t="s">
        <v>18136</v>
      </c>
      <c r="Y2125" t="s">
        <v>5833</v>
      </c>
    </row>
    <row r="2126" spans="1:25" x14ac:dyDescent="0.25">
      <c r="A2126" t="s">
        <v>3051</v>
      </c>
      <c r="B2126" t="s">
        <v>3052</v>
      </c>
      <c r="C2126" t="s">
        <v>384</v>
      </c>
      <c r="D2126" t="s">
        <v>500</v>
      </c>
      <c r="E2126" t="s">
        <v>2</v>
      </c>
      <c r="F2126" t="s">
        <v>32</v>
      </c>
      <c r="G2126" t="s">
        <v>6</v>
      </c>
      <c r="H2126" t="s">
        <v>4</v>
      </c>
      <c r="I2126">
        <v>10503</v>
      </c>
      <c r="J2126" t="s">
        <v>12648</v>
      </c>
      <c r="K2126" t="s">
        <v>33</v>
      </c>
      <c r="L2126" t="s">
        <v>12839</v>
      </c>
      <c r="M2126" t="s">
        <v>197</v>
      </c>
      <c r="N2126" t="s">
        <v>197</v>
      </c>
      <c r="O2126" t="s">
        <v>13535</v>
      </c>
      <c r="P2126">
        <v>21007885</v>
      </c>
      <c r="Q2126" t="s">
        <v>15386</v>
      </c>
      <c r="R2126" t="s">
        <v>14902</v>
      </c>
      <c r="S2126">
        <v>87995482</v>
      </c>
      <c r="T2126" t="s">
        <v>14384</v>
      </c>
      <c r="U2126">
        <v>21004869</v>
      </c>
      <c r="V2126" t="s">
        <v>32</v>
      </c>
      <c r="W2126" t="s">
        <v>3050</v>
      </c>
      <c r="X2126" t="s">
        <v>18137</v>
      </c>
      <c r="Y2126" t="s">
        <v>384</v>
      </c>
    </row>
    <row r="2127" spans="1:25" x14ac:dyDescent="0.25">
      <c r="A2127" t="s">
        <v>3761</v>
      </c>
      <c r="B2127" t="s">
        <v>3762</v>
      </c>
      <c r="C2127" t="s">
        <v>6418</v>
      </c>
      <c r="D2127" t="s">
        <v>182</v>
      </c>
      <c r="E2127" t="s">
        <v>2</v>
      </c>
      <c r="F2127" t="s">
        <v>183</v>
      </c>
      <c r="G2127" t="s">
        <v>12</v>
      </c>
      <c r="H2127" t="s">
        <v>3</v>
      </c>
      <c r="I2127">
        <v>41002</v>
      </c>
      <c r="J2127" t="s">
        <v>12745</v>
      </c>
      <c r="K2127" t="s">
        <v>184</v>
      </c>
      <c r="L2127" t="s">
        <v>182</v>
      </c>
      <c r="M2127" t="s">
        <v>1775</v>
      </c>
      <c r="N2127" t="s">
        <v>11003</v>
      </c>
      <c r="O2127" t="s">
        <v>13535</v>
      </c>
      <c r="P2127">
        <v>88273906</v>
      </c>
      <c r="Q2127" t="s">
        <v>15386</v>
      </c>
      <c r="R2127" t="s">
        <v>15764</v>
      </c>
      <c r="S2127">
        <v>88273906</v>
      </c>
      <c r="T2127" t="s">
        <v>14471</v>
      </c>
      <c r="U2127">
        <v>27611126</v>
      </c>
      <c r="V2127" t="s">
        <v>32</v>
      </c>
      <c r="W2127" t="s">
        <v>2872</v>
      </c>
      <c r="X2127" t="s">
        <v>18138</v>
      </c>
      <c r="Y2127" t="s">
        <v>6418</v>
      </c>
    </row>
    <row r="2128" spans="1:25" x14ac:dyDescent="0.25">
      <c r="A2128" t="s">
        <v>887</v>
      </c>
      <c r="B2128" t="s">
        <v>6316</v>
      </c>
      <c r="C2128" t="s">
        <v>807</v>
      </c>
      <c r="D2128" t="s">
        <v>311</v>
      </c>
      <c r="E2128" t="s">
        <v>5</v>
      </c>
      <c r="F2128" t="s">
        <v>32</v>
      </c>
      <c r="G2128" t="s">
        <v>8</v>
      </c>
      <c r="H2128" t="s">
        <v>6</v>
      </c>
      <c r="I2128">
        <v>10705</v>
      </c>
      <c r="J2128" t="s">
        <v>12662</v>
      </c>
      <c r="K2128" t="s">
        <v>33</v>
      </c>
      <c r="L2128" t="s">
        <v>12875</v>
      </c>
      <c r="M2128" t="s">
        <v>11092</v>
      </c>
      <c r="N2128" t="s">
        <v>807</v>
      </c>
      <c r="O2128" t="s">
        <v>13535</v>
      </c>
      <c r="P2128">
        <v>24166951</v>
      </c>
      <c r="Q2128" t="s">
        <v>15386</v>
      </c>
      <c r="R2128" t="s">
        <v>14903</v>
      </c>
      <c r="S2128">
        <v>24166951</v>
      </c>
      <c r="T2128" t="s">
        <v>14425</v>
      </c>
      <c r="U2128">
        <v>24161444</v>
      </c>
      <c r="V2128" t="s">
        <v>32</v>
      </c>
      <c r="W2128" t="s">
        <v>886</v>
      </c>
      <c r="X2128" t="s">
        <v>18139</v>
      </c>
      <c r="Y2128" t="s">
        <v>807</v>
      </c>
    </row>
    <row r="2129" spans="1:25" x14ac:dyDescent="0.25">
      <c r="A2129" t="s">
        <v>5937</v>
      </c>
      <c r="B2129" t="s">
        <v>6317</v>
      </c>
      <c r="C2129" t="s">
        <v>5938</v>
      </c>
      <c r="D2129" t="s">
        <v>3398</v>
      </c>
      <c r="E2129" t="s">
        <v>7</v>
      </c>
      <c r="F2129" t="s">
        <v>64</v>
      </c>
      <c r="G2129" t="s">
        <v>6</v>
      </c>
      <c r="H2129" t="s">
        <v>16</v>
      </c>
      <c r="I2129">
        <v>30512</v>
      </c>
      <c r="J2129" t="s">
        <v>12810</v>
      </c>
      <c r="K2129" t="s">
        <v>214</v>
      </c>
      <c r="L2129" t="s">
        <v>3398</v>
      </c>
      <c r="M2129" t="s">
        <v>14815</v>
      </c>
      <c r="N2129" t="s">
        <v>11004</v>
      </c>
      <c r="O2129" t="s">
        <v>13535</v>
      </c>
      <c r="P2129">
        <v>22064797</v>
      </c>
      <c r="Q2129" t="s">
        <v>15386</v>
      </c>
      <c r="R2129" t="s">
        <v>14904</v>
      </c>
      <c r="S2129">
        <v>83058101</v>
      </c>
      <c r="T2129" t="s">
        <v>14012</v>
      </c>
      <c r="U2129">
        <v>25567876</v>
      </c>
      <c r="V2129" t="s">
        <v>32</v>
      </c>
      <c r="W2129" t="s">
        <v>7139</v>
      </c>
      <c r="X2129" t="s">
        <v>18140</v>
      </c>
      <c r="Y2129" t="s">
        <v>5938</v>
      </c>
    </row>
    <row r="2130" spans="1:25" x14ac:dyDescent="0.25">
      <c r="A2130" t="s">
        <v>3885</v>
      </c>
      <c r="B2130" t="s">
        <v>6318</v>
      </c>
      <c r="C2130" t="s">
        <v>1775</v>
      </c>
      <c r="D2130" t="s">
        <v>788</v>
      </c>
      <c r="E2130" t="s">
        <v>6</v>
      </c>
      <c r="F2130" t="s">
        <v>208</v>
      </c>
      <c r="G2130" t="s">
        <v>12</v>
      </c>
      <c r="H2130" t="s">
        <v>3</v>
      </c>
      <c r="I2130">
        <v>51002</v>
      </c>
      <c r="J2130" t="s">
        <v>11471</v>
      </c>
      <c r="K2130" t="s">
        <v>209</v>
      </c>
      <c r="L2130" t="s">
        <v>661</v>
      </c>
      <c r="M2130" t="s">
        <v>1418</v>
      </c>
      <c r="N2130" t="s">
        <v>1775</v>
      </c>
      <c r="O2130" t="s">
        <v>13535</v>
      </c>
      <c r="P2130">
        <v>44108042</v>
      </c>
      <c r="Q2130">
        <v>26777025</v>
      </c>
      <c r="R2130" t="s">
        <v>12360</v>
      </c>
      <c r="S2130">
        <v>61356702</v>
      </c>
      <c r="T2130" t="s">
        <v>14524</v>
      </c>
      <c r="U2130">
        <v>26777022</v>
      </c>
      <c r="V2130" t="s">
        <v>32</v>
      </c>
      <c r="W2130" t="s">
        <v>3884</v>
      </c>
      <c r="X2130" t="s">
        <v>18141</v>
      </c>
      <c r="Y2130" t="s">
        <v>1775</v>
      </c>
    </row>
    <row r="2131" spans="1:25" x14ac:dyDescent="0.25">
      <c r="A2131" t="s">
        <v>4583</v>
      </c>
      <c r="B2131" t="s">
        <v>6319</v>
      </c>
      <c r="C2131" t="s">
        <v>809</v>
      </c>
      <c r="D2131" t="s">
        <v>125</v>
      </c>
      <c r="E2131" t="s">
        <v>4</v>
      </c>
      <c r="F2131" t="s">
        <v>124</v>
      </c>
      <c r="G2131" t="s">
        <v>2</v>
      </c>
      <c r="H2131" t="s">
        <v>17</v>
      </c>
      <c r="I2131">
        <v>60113</v>
      </c>
      <c r="J2131" t="s">
        <v>11607</v>
      </c>
      <c r="K2131" t="s">
        <v>125</v>
      </c>
      <c r="L2131" t="s">
        <v>125</v>
      </c>
      <c r="M2131" t="s">
        <v>13130</v>
      </c>
      <c r="N2131" t="s">
        <v>15765</v>
      </c>
      <c r="O2131" t="s">
        <v>13535</v>
      </c>
      <c r="P2131">
        <v>26615290</v>
      </c>
      <c r="Q2131">
        <v>26615290</v>
      </c>
      <c r="R2131" t="s">
        <v>14905</v>
      </c>
      <c r="S2131">
        <v>88990760</v>
      </c>
      <c r="T2131" t="s">
        <v>14606</v>
      </c>
      <c r="U2131" t="s">
        <v>15558</v>
      </c>
      <c r="V2131" t="s">
        <v>32</v>
      </c>
      <c r="W2131" t="s">
        <v>1087</v>
      </c>
      <c r="X2131" t="s">
        <v>18142</v>
      </c>
      <c r="Y2131" t="s">
        <v>809</v>
      </c>
    </row>
    <row r="2132" spans="1:25" x14ac:dyDescent="0.25">
      <c r="A2132" t="s">
        <v>627</v>
      </c>
      <c r="B2132" t="s">
        <v>630</v>
      </c>
      <c r="C2132" t="s">
        <v>628</v>
      </c>
      <c r="D2132" t="s">
        <v>47</v>
      </c>
      <c r="E2132" t="s">
        <v>6</v>
      </c>
      <c r="F2132" t="s">
        <v>32</v>
      </c>
      <c r="G2132" t="s">
        <v>16</v>
      </c>
      <c r="H2132" t="s">
        <v>3</v>
      </c>
      <c r="I2132">
        <v>11202</v>
      </c>
      <c r="J2132" t="s">
        <v>12694</v>
      </c>
      <c r="K2132" t="s">
        <v>33</v>
      </c>
      <c r="L2132" t="s">
        <v>12867</v>
      </c>
      <c r="M2132" t="s">
        <v>629</v>
      </c>
      <c r="N2132" t="s">
        <v>628</v>
      </c>
      <c r="O2132" t="s">
        <v>13535</v>
      </c>
      <c r="P2132">
        <v>24102009</v>
      </c>
      <c r="Q2132">
        <v>24102009</v>
      </c>
      <c r="R2132" t="s">
        <v>13075</v>
      </c>
      <c r="S2132">
        <v>24107533</v>
      </c>
      <c r="T2132" t="s">
        <v>14417</v>
      </c>
      <c r="U2132">
        <v>24107397</v>
      </c>
      <c r="V2132" t="s">
        <v>32</v>
      </c>
      <c r="W2132" t="s">
        <v>591</v>
      </c>
      <c r="X2132" t="s">
        <v>18143</v>
      </c>
      <c r="Y2132" t="s">
        <v>628</v>
      </c>
    </row>
    <row r="2133" spans="1:25" x14ac:dyDescent="0.25">
      <c r="A2133" t="s">
        <v>351</v>
      </c>
      <c r="B2133" t="s">
        <v>352</v>
      </c>
      <c r="C2133" t="s">
        <v>9104</v>
      </c>
      <c r="D2133" t="s">
        <v>9003</v>
      </c>
      <c r="E2133" t="s">
        <v>5</v>
      </c>
      <c r="F2133" t="s">
        <v>32</v>
      </c>
      <c r="G2133" t="s">
        <v>11</v>
      </c>
      <c r="H2133" t="s">
        <v>3</v>
      </c>
      <c r="I2133">
        <v>10902</v>
      </c>
      <c r="J2133" t="s">
        <v>12675</v>
      </c>
      <c r="K2133" t="s">
        <v>33</v>
      </c>
      <c r="L2133" t="s">
        <v>296</v>
      </c>
      <c r="M2133" t="s">
        <v>324</v>
      </c>
      <c r="N2133" t="s">
        <v>11005</v>
      </c>
      <c r="O2133" t="s">
        <v>13535</v>
      </c>
      <c r="P2133">
        <v>22822669</v>
      </c>
      <c r="Q2133">
        <v>22822669</v>
      </c>
      <c r="R2133" t="s">
        <v>13016</v>
      </c>
      <c r="S2133">
        <v>85875653</v>
      </c>
      <c r="T2133" t="s">
        <v>14409</v>
      </c>
      <c r="U2133">
        <v>85594033</v>
      </c>
      <c r="V2133" t="s">
        <v>32</v>
      </c>
      <c r="W2133" t="s">
        <v>350</v>
      </c>
      <c r="X2133" t="s">
        <v>18144</v>
      </c>
      <c r="Y2133" t="s">
        <v>9104</v>
      </c>
    </row>
    <row r="2134" spans="1:25" x14ac:dyDescent="0.25">
      <c r="A2134" t="s">
        <v>1039</v>
      </c>
      <c r="B2134" t="s">
        <v>1040</v>
      </c>
      <c r="C2134" t="s">
        <v>561</v>
      </c>
      <c r="D2134" t="s">
        <v>311</v>
      </c>
      <c r="E2134" t="s">
        <v>8</v>
      </c>
      <c r="F2134" t="s">
        <v>32</v>
      </c>
      <c r="G2134" t="s">
        <v>820</v>
      </c>
      <c r="H2134" t="s">
        <v>6</v>
      </c>
      <c r="I2134">
        <v>11605</v>
      </c>
      <c r="J2134" t="s">
        <v>12721</v>
      </c>
      <c r="K2134" t="s">
        <v>33</v>
      </c>
      <c r="L2134" t="s">
        <v>12992</v>
      </c>
      <c r="M2134" t="s">
        <v>12993</v>
      </c>
      <c r="N2134" t="s">
        <v>561</v>
      </c>
      <c r="O2134" t="s">
        <v>13535</v>
      </c>
      <c r="P2134">
        <v>22005498</v>
      </c>
      <c r="Q2134" t="s">
        <v>15386</v>
      </c>
      <c r="R2134" t="s">
        <v>12249</v>
      </c>
      <c r="S2134">
        <v>22005498</v>
      </c>
      <c r="T2134" t="s">
        <v>13941</v>
      </c>
      <c r="U2134">
        <v>27794406</v>
      </c>
      <c r="V2134" t="s">
        <v>32</v>
      </c>
      <c r="W2134" t="s">
        <v>1038</v>
      </c>
      <c r="X2134" t="s">
        <v>18145</v>
      </c>
      <c r="Y2134" t="s">
        <v>561</v>
      </c>
    </row>
    <row r="2135" spans="1:25" x14ac:dyDescent="0.25">
      <c r="A2135" t="s">
        <v>12157</v>
      </c>
      <c r="B2135" t="s">
        <v>12158</v>
      </c>
      <c r="C2135" t="s">
        <v>12159</v>
      </c>
      <c r="D2135" t="s">
        <v>79</v>
      </c>
      <c r="E2135" t="s">
        <v>10</v>
      </c>
      <c r="F2135" t="s">
        <v>35</v>
      </c>
      <c r="G2135" t="s">
        <v>6</v>
      </c>
      <c r="H2135" t="s">
        <v>3</v>
      </c>
      <c r="I2135">
        <v>20502</v>
      </c>
      <c r="J2135" t="s">
        <v>12723</v>
      </c>
      <c r="K2135" t="s">
        <v>79</v>
      </c>
      <c r="L2135" t="s">
        <v>10522</v>
      </c>
      <c r="M2135" t="s">
        <v>2102</v>
      </c>
      <c r="N2135" t="s">
        <v>12159</v>
      </c>
      <c r="O2135" t="s">
        <v>13535</v>
      </c>
      <c r="P2135">
        <v>24466140</v>
      </c>
      <c r="Q2135" t="s">
        <v>15386</v>
      </c>
      <c r="R2135" t="s">
        <v>13150</v>
      </c>
      <c r="S2135">
        <v>24466140</v>
      </c>
      <c r="T2135" t="s">
        <v>14440</v>
      </c>
      <c r="U2135">
        <v>24465922</v>
      </c>
      <c r="V2135" t="s">
        <v>32</v>
      </c>
      <c r="W2135" t="s">
        <v>871</v>
      </c>
      <c r="X2135" t="s">
        <v>18146</v>
      </c>
      <c r="Y2135" t="s">
        <v>12159</v>
      </c>
    </row>
    <row r="2136" spans="1:25" x14ac:dyDescent="0.25">
      <c r="A2136" t="s">
        <v>2070</v>
      </c>
      <c r="B2136" t="s">
        <v>2071</v>
      </c>
      <c r="C2136" t="s">
        <v>384</v>
      </c>
      <c r="D2136" t="s">
        <v>79</v>
      </c>
      <c r="E2136" t="s">
        <v>11</v>
      </c>
      <c r="F2136" t="s">
        <v>35</v>
      </c>
      <c r="G2136" t="s">
        <v>11</v>
      </c>
      <c r="H2136" t="s">
        <v>5</v>
      </c>
      <c r="I2136">
        <v>20904</v>
      </c>
      <c r="J2136" t="s">
        <v>11518</v>
      </c>
      <c r="K2136" t="s">
        <v>79</v>
      </c>
      <c r="L2136" t="s">
        <v>11351</v>
      </c>
      <c r="M2136" t="s">
        <v>10518</v>
      </c>
      <c r="N2136" t="s">
        <v>384</v>
      </c>
      <c r="O2136" t="s">
        <v>13535</v>
      </c>
      <c r="P2136">
        <v>24286812</v>
      </c>
      <c r="Q2136">
        <v>88486603</v>
      </c>
      <c r="R2136" t="s">
        <v>13151</v>
      </c>
      <c r="S2136">
        <v>88486603</v>
      </c>
      <c r="T2136" t="s">
        <v>15429</v>
      </c>
      <c r="U2136">
        <v>24289926</v>
      </c>
      <c r="V2136" t="s">
        <v>32</v>
      </c>
      <c r="W2136" t="s">
        <v>2069</v>
      </c>
      <c r="X2136" t="s">
        <v>18147</v>
      </c>
      <c r="Y2136" t="s">
        <v>384</v>
      </c>
    </row>
    <row r="2137" spans="1:25" x14ac:dyDescent="0.25">
      <c r="A2137" t="s">
        <v>2192</v>
      </c>
      <c r="B2137" t="s">
        <v>2193</v>
      </c>
      <c r="C2137" t="s">
        <v>9522</v>
      </c>
      <c r="D2137" t="s">
        <v>78</v>
      </c>
      <c r="E2137" t="s">
        <v>3</v>
      </c>
      <c r="F2137" t="s">
        <v>35</v>
      </c>
      <c r="G2137" t="s">
        <v>3</v>
      </c>
      <c r="H2137" t="s">
        <v>5</v>
      </c>
      <c r="I2137">
        <v>20204</v>
      </c>
      <c r="J2137" t="s">
        <v>15498</v>
      </c>
      <c r="K2137" t="s">
        <v>79</v>
      </c>
      <c r="L2137" t="s">
        <v>80</v>
      </c>
      <c r="M2137" t="s">
        <v>14578</v>
      </c>
      <c r="N2137" t="s">
        <v>11006</v>
      </c>
      <c r="O2137" t="s">
        <v>13535</v>
      </c>
      <c r="P2137">
        <v>24470008</v>
      </c>
      <c r="Q2137" t="s">
        <v>15386</v>
      </c>
      <c r="R2137" t="s">
        <v>14906</v>
      </c>
      <c r="S2137">
        <v>24470008</v>
      </c>
      <c r="T2137" t="s">
        <v>14463</v>
      </c>
      <c r="U2137">
        <v>24456861</v>
      </c>
      <c r="V2137" t="s">
        <v>32</v>
      </c>
      <c r="W2137" t="s">
        <v>2191</v>
      </c>
      <c r="X2137" t="s">
        <v>18148</v>
      </c>
      <c r="Y2137" t="s">
        <v>9522</v>
      </c>
    </row>
    <row r="2138" spans="1:25" x14ac:dyDescent="0.25">
      <c r="A2138" t="s">
        <v>2260</v>
      </c>
      <c r="B2138" t="s">
        <v>2261</v>
      </c>
      <c r="C2138" t="s">
        <v>704</v>
      </c>
      <c r="D2138" t="s">
        <v>78</v>
      </c>
      <c r="E2138" t="s">
        <v>4</v>
      </c>
      <c r="F2138" t="s">
        <v>35</v>
      </c>
      <c r="G2138" t="s">
        <v>3</v>
      </c>
      <c r="H2138" t="s">
        <v>6</v>
      </c>
      <c r="I2138">
        <v>20205</v>
      </c>
      <c r="J2138" t="s">
        <v>12752</v>
      </c>
      <c r="K2138" t="s">
        <v>79</v>
      </c>
      <c r="L2138" t="s">
        <v>80</v>
      </c>
      <c r="M2138" t="s">
        <v>10622</v>
      </c>
      <c r="N2138" t="s">
        <v>51</v>
      </c>
      <c r="O2138" t="s">
        <v>13535</v>
      </c>
      <c r="P2138">
        <v>22016150</v>
      </c>
      <c r="Q2138">
        <v>27470075</v>
      </c>
      <c r="R2138" t="s">
        <v>12281</v>
      </c>
      <c r="S2138">
        <v>89206692</v>
      </c>
      <c r="T2138" t="s">
        <v>14462</v>
      </c>
      <c r="U2138">
        <v>85201770</v>
      </c>
      <c r="V2138" t="s">
        <v>32</v>
      </c>
      <c r="W2138" t="s">
        <v>7141</v>
      </c>
      <c r="X2138" t="s">
        <v>18149</v>
      </c>
      <c r="Y2138" t="s">
        <v>704</v>
      </c>
    </row>
    <row r="2139" spans="1:25" x14ac:dyDescent="0.25">
      <c r="A2139" t="s">
        <v>2235</v>
      </c>
      <c r="B2139" t="s">
        <v>2237</v>
      </c>
      <c r="C2139" t="s">
        <v>2236</v>
      </c>
      <c r="D2139" t="s">
        <v>78</v>
      </c>
      <c r="E2139" t="s">
        <v>4</v>
      </c>
      <c r="F2139" t="s">
        <v>35</v>
      </c>
      <c r="G2139" t="s">
        <v>3</v>
      </c>
      <c r="H2139" t="s">
        <v>11</v>
      </c>
      <c r="I2139">
        <v>20209</v>
      </c>
      <c r="J2139" t="s">
        <v>12757</v>
      </c>
      <c r="K2139" t="s">
        <v>79</v>
      </c>
      <c r="L2139" t="s">
        <v>80</v>
      </c>
      <c r="M2139" t="s">
        <v>12895</v>
      </c>
      <c r="N2139" t="s">
        <v>11007</v>
      </c>
      <c r="O2139" t="s">
        <v>13535</v>
      </c>
      <c r="P2139">
        <v>21014190</v>
      </c>
      <c r="Q2139">
        <v>21014190</v>
      </c>
      <c r="R2139" t="s">
        <v>9314</v>
      </c>
      <c r="S2139">
        <v>21014190</v>
      </c>
      <c r="T2139" t="s">
        <v>14462</v>
      </c>
      <c r="U2139">
        <v>24560275</v>
      </c>
      <c r="V2139" t="s">
        <v>32</v>
      </c>
      <c r="W2139" t="s">
        <v>1594</v>
      </c>
      <c r="X2139" t="s">
        <v>18150</v>
      </c>
      <c r="Y2139" t="s">
        <v>2236</v>
      </c>
    </row>
    <row r="2140" spans="1:25" x14ac:dyDescent="0.25">
      <c r="A2140" t="s">
        <v>9560</v>
      </c>
      <c r="B2140" t="s">
        <v>9561</v>
      </c>
      <c r="C2140" t="s">
        <v>9562</v>
      </c>
      <c r="D2140" t="s">
        <v>500</v>
      </c>
      <c r="E2140" t="s">
        <v>2</v>
      </c>
      <c r="F2140" t="s">
        <v>32</v>
      </c>
      <c r="G2140" t="s">
        <v>6</v>
      </c>
      <c r="H2140" t="s">
        <v>3</v>
      </c>
      <c r="I2140">
        <v>10502</v>
      </c>
      <c r="J2140" t="s">
        <v>12647</v>
      </c>
      <c r="K2140" t="s">
        <v>33</v>
      </c>
      <c r="L2140" t="s">
        <v>12839</v>
      </c>
      <c r="M2140" t="s">
        <v>1248</v>
      </c>
      <c r="N2140" t="s">
        <v>9562</v>
      </c>
      <c r="O2140" t="s">
        <v>13535</v>
      </c>
      <c r="P2140">
        <v>25462950</v>
      </c>
      <c r="Q2140">
        <v>25462950</v>
      </c>
      <c r="R2140" t="s">
        <v>11824</v>
      </c>
      <c r="S2140">
        <v>89505061</v>
      </c>
      <c r="T2140" t="s">
        <v>14384</v>
      </c>
      <c r="U2140">
        <v>21004869</v>
      </c>
      <c r="V2140" t="s">
        <v>32</v>
      </c>
      <c r="W2140" t="s">
        <v>3074</v>
      </c>
      <c r="X2140" t="s">
        <v>18151</v>
      </c>
      <c r="Y2140" t="s">
        <v>9562</v>
      </c>
    </row>
    <row r="2141" spans="1:25" x14ac:dyDescent="0.25">
      <c r="A2141" t="s">
        <v>3302</v>
      </c>
      <c r="B2141" t="s">
        <v>3305</v>
      </c>
      <c r="C2141" t="s">
        <v>3303</v>
      </c>
      <c r="D2141" t="s">
        <v>214</v>
      </c>
      <c r="E2141" t="s">
        <v>5</v>
      </c>
      <c r="F2141" t="s">
        <v>64</v>
      </c>
      <c r="G2141" t="s">
        <v>7</v>
      </c>
      <c r="H2141" t="s">
        <v>2</v>
      </c>
      <c r="I2141">
        <v>30601</v>
      </c>
      <c r="J2141" t="s">
        <v>11422</v>
      </c>
      <c r="K2141" t="s">
        <v>214</v>
      </c>
      <c r="L2141" t="s">
        <v>12907</v>
      </c>
      <c r="M2141" t="s">
        <v>10554</v>
      </c>
      <c r="N2141" t="s">
        <v>3303</v>
      </c>
      <c r="O2141" t="s">
        <v>13535</v>
      </c>
      <c r="P2141">
        <v>86965491</v>
      </c>
      <c r="Q2141" t="s">
        <v>15386</v>
      </c>
      <c r="R2141" t="s">
        <v>14013</v>
      </c>
      <c r="S2141">
        <v>89209273</v>
      </c>
      <c r="T2141" t="s">
        <v>14494</v>
      </c>
      <c r="U2141">
        <v>25515483</v>
      </c>
      <c r="V2141" t="s">
        <v>32</v>
      </c>
      <c r="W2141" t="s">
        <v>1287</v>
      </c>
      <c r="X2141" t="s">
        <v>18152</v>
      </c>
      <c r="Y2141" t="s">
        <v>3303</v>
      </c>
    </row>
    <row r="2142" spans="1:25" x14ac:dyDescent="0.25">
      <c r="A2142" t="s">
        <v>3455</v>
      </c>
      <c r="B2142" t="s">
        <v>3457</v>
      </c>
      <c r="C2142" t="s">
        <v>3456</v>
      </c>
      <c r="D2142" t="s">
        <v>3398</v>
      </c>
      <c r="E2142" t="s">
        <v>3</v>
      </c>
      <c r="F2142" t="s">
        <v>64</v>
      </c>
      <c r="G2142" t="s">
        <v>6</v>
      </c>
      <c r="H2142" t="s">
        <v>2</v>
      </c>
      <c r="I2142">
        <v>30501</v>
      </c>
      <c r="J2142" t="s">
        <v>11417</v>
      </c>
      <c r="K2142" t="s">
        <v>214</v>
      </c>
      <c r="L2142" t="s">
        <v>3398</v>
      </c>
      <c r="M2142" t="s">
        <v>3398</v>
      </c>
      <c r="N2142" t="s">
        <v>416</v>
      </c>
      <c r="O2142" t="s">
        <v>13535</v>
      </c>
      <c r="P2142">
        <v>25562053</v>
      </c>
      <c r="Q2142" t="s">
        <v>15386</v>
      </c>
      <c r="R2142" t="s">
        <v>8672</v>
      </c>
      <c r="S2142">
        <v>88869261</v>
      </c>
      <c r="T2142" t="s">
        <v>15458</v>
      </c>
      <c r="U2142">
        <v>25567876</v>
      </c>
      <c r="V2142" t="s">
        <v>32</v>
      </c>
      <c r="W2142" t="s">
        <v>7142</v>
      </c>
      <c r="X2142" t="s">
        <v>18153</v>
      </c>
      <c r="Y2142" t="s">
        <v>3456</v>
      </c>
    </row>
    <row r="2143" spans="1:25" x14ac:dyDescent="0.25">
      <c r="A2143" t="s">
        <v>5935</v>
      </c>
      <c r="B2143" t="s">
        <v>4951</v>
      </c>
      <c r="C2143" t="s">
        <v>5936</v>
      </c>
      <c r="D2143" t="s">
        <v>3398</v>
      </c>
      <c r="E2143" t="s">
        <v>7</v>
      </c>
      <c r="F2143" t="s">
        <v>64</v>
      </c>
      <c r="G2143" t="s">
        <v>6</v>
      </c>
      <c r="H2143" t="s">
        <v>16</v>
      </c>
      <c r="I2143">
        <v>30512</v>
      </c>
      <c r="J2143" t="s">
        <v>12810</v>
      </c>
      <c r="K2143" t="s">
        <v>214</v>
      </c>
      <c r="L2143" t="s">
        <v>3398</v>
      </c>
      <c r="M2143" t="s">
        <v>14815</v>
      </c>
      <c r="N2143" t="s">
        <v>5936</v>
      </c>
      <c r="O2143" t="s">
        <v>13535</v>
      </c>
      <c r="P2143">
        <v>82020394</v>
      </c>
      <c r="Q2143">
        <v>87991818</v>
      </c>
      <c r="R2143" t="s">
        <v>8035</v>
      </c>
      <c r="S2143">
        <v>87991818</v>
      </c>
      <c r="T2143" t="s">
        <v>14012</v>
      </c>
      <c r="U2143">
        <v>25560698</v>
      </c>
      <c r="V2143" t="s">
        <v>32</v>
      </c>
      <c r="W2143" t="s">
        <v>7143</v>
      </c>
      <c r="X2143" t="s">
        <v>18154</v>
      </c>
      <c r="Y2143" t="s">
        <v>5936</v>
      </c>
    </row>
    <row r="2144" spans="1:25" x14ac:dyDescent="0.25">
      <c r="A2144" t="s">
        <v>6027</v>
      </c>
      <c r="B2144" t="s">
        <v>4954</v>
      </c>
      <c r="C2144" t="s">
        <v>6028</v>
      </c>
      <c r="D2144" t="s">
        <v>3398</v>
      </c>
      <c r="E2144" t="s">
        <v>8</v>
      </c>
      <c r="F2144" t="s">
        <v>64</v>
      </c>
      <c r="G2144" t="s">
        <v>6</v>
      </c>
      <c r="H2144" t="s">
        <v>16</v>
      </c>
      <c r="I2144">
        <v>30512</v>
      </c>
      <c r="J2144" t="s">
        <v>12810</v>
      </c>
      <c r="K2144" t="s">
        <v>214</v>
      </c>
      <c r="L2144" t="s">
        <v>3398</v>
      </c>
      <c r="M2144" t="s">
        <v>14815</v>
      </c>
      <c r="N2144" t="s">
        <v>11009</v>
      </c>
      <c r="O2144" t="s">
        <v>13535</v>
      </c>
      <c r="P2144">
        <v>88230830</v>
      </c>
      <c r="Q2144" t="s">
        <v>15386</v>
      </c>
      <c r="R2144" t="s">
        <v>14014</v>
      </c>
      <c r="S2144">
        <v>88230830</v>
      </c>
      <c r="T2144" t="s">
        <v>6667</v>
      </c>
      <c r="U2144">
        <v>25567876</v>
      </c>
      <c r="V2144" t="s">
        <v>32</v>
      </c>
      <c r="W2144" t="s">
        <v>7144</v>
      </c>
      <c r="X2144" t="s">
        <v>18155</v>
      </c>
      <c r="Y2144" t="s">
        <v>6028</v>
      </c>
    </row>
    <row r="2145" spans="1:25" x14ac:dyDescent="0.25">
      <c r="A2145" t="s">
        <v>7456</v>
      </c>
      <c r="B2145" t="s">
        <v>6851</v>
      </c>
      <c r="C2145" t="s">
        <v>598</v>
      </c>
      <c r="D2145" t="s">
        <v>182</v>
      </c>
      <c r="E2145" t="s">
        <v>2</v>
      </c>
      <c r="F2145" t="s">
        <v>183</v>
      </c>
      <c r="G2145" t="s">
        <v>12</v>
      </c>
      <c r="H2145" t="s">
        <v>3</v>
      </c>
      <c r="I2145">
        <v>41002</v>
      </c>
      <c r="J2145" t="s">
        <v>12745</v>
      </c>
      <c r="K2145" t="s">
        <v>184</v>
      </c>
      <c r="L2145" t="s">
        <v>182</v>
      </c>
      <c r="M2145" t="s">
        <v>1775</v>
      </c>
      <c r="N2145" t="s">
        <v>598</v>
      </c>
      <c r="O2145" t="s">
        <v>13535</v>
      </c>
      <c r="P2145">
        <v>44056172</v>
      </c>
      <c r="Q2145">
        <v>83139734</v>
      </c>
      <c r="R2145" t="s">
        <v>13152</v>
      </c>
      <c r="S2145">
        <v>83139734</v>
      </c>
      <c r="T2145" t="s">
        <v>14471</v>
      </c>
      <c r="U2145">
        <v>27611126</v>
      </c>
      <c r="V2145" t="s">
        <v>32</v>
      </c>
      <c r="W2145" t="s">
        <v>3750</v>
      </c>
      <c r="X2145" t="s">
        <v>18156</v>
      </c>
      <c r="Y2145" t="s">
        <v>598</v>
      </c>
    </row>
    <row r="2146" spans="1:25" x14ac:dyDescent="0.25">
      <c r="A2146" t="s">
        <v>10217</v>
      </c>
      <c r="B2146" t="s">
        <v>7038</v>
      </c>
      <c r="C2146" t="s">
        <v>10218</v>
      </c>
      <c r="D2146" t="s">
        <v>182</v>
      </c>
      <c r="E2146" t="s">
        <v>4</v>
      </c>
      <c r="F2146" t="s">
        <v>183</v>
      </c>
      <c r="G2146" t="s">
        <v>12</v>
      </c>
      <c r="H2146" t="s">
        <v>2</v>
      </c>
      <c r="I2146">
        <v>41001</v>
      </c>
      <c r="J2146" t="s">
        <v>12674</v>
      </c>
      <c r="K2146" t="s">
        <v>184</v>
      </c>
      <c r="L2146" t="s">
        <v>182</v>
      </c>
      <c r="M2146" t="s">
        <v>3023</v>
      </c>
      <c r="N2146" t="s">
        <v>10218</v>
      </c>
      <c r="O2146" t="s">
        <v>13535</v>
      </c>
      <c r="P2146">
        <v>44060967</v>
      </c>
      <c r="Q2146">
        <v>70223443</v>
      </c>
      <c r="R2146" t="s">
        <v>14907</v>
      </c>
      <c r="S2146">
        <v>70223443</v>
      </c>
      <c r="T2146" t="s">
        <v>14522</v>
      </c>
      <c r="U2146">
        <v>27666283</v>
      </c>
      <c r="V2146" t="s">
        <v>32</v>
      </c>
      <c r="W2146" t="s">
        <v>7630</v>
      </c>
      <c r="X2146" t="s">
        <v>18157</v>
      </c>
      <c r="Y2146" t="s">
        <v>10218</v>
      </c>
    </row>
    <row r="2147" spans="1:25" x14ac:dyDescent="0.25">
      <c r="A2147" t="s">
        <v>6011</v>
      </c>
      <c r="B2147" t="s">
        <v>4959</v>
      </c>
      <c r="C2147" t="s">
        <v>7679</v>
      </c>
      <c r="D2147" t="s">
        <v>182</v>
      </c>
      <c r="E2147" t="s">
        <v>2</v>
      </c>
      <c r="F2147" t="s">
        <v>183</v>
      </c>
      <c r="G2147" t="s">
        <v>12</v>
      </c>
      <c r="H2147" t="s">
        <v>3</v>
      </c>
      <c r="I2147">
        <v>41002</v>
      </c>
      <c r="J2147" t="s">
        <v>12745</v>
      </c>
      <c r="K2147" t="s">
        <v>184</v>
      </c>
      <c r="L2147" t="s">
        <v>182</v>
      </c>
      <c r="M2147" t="s">
        <v>1775</v>
      </c>
      <c r="N2147" t="s">
        <v>11010</v>
      </c>
      <c r="O2147" t="s">
        <v>13535</v>
      </c>
      <c r="P2147">
        <v>44056168</v>
      </c>
      <c r="Q2147" t="s">
        <v>15386</v>
      </c>
      <c r="R2147" t="s">
        <v>8712</v>
      </c>
      <c r="S2147">
        <v>60406270</v>
      </c>
      <c r="T2147" t="s">
        <v>14471</v>
      </c>
      <c r="U2147">
        <v>27611126</v>
      </c>
      <c r="V2147" t="s">
        <v>32</v>
      </c>
      <c r="W2147" t="s">
        <v>7145</v>
      </c>
      <c r="X2147" t="s">
        <v>18158</v>
      </c>
      <c r="Y2147" t="s">
        <v>7679</v>
      </c>
    </row>
    <row r="2148" spans="1:25" x14ac:dyDescent="0.25">
      <c r="A2148" t="s">
        <v>5757</v>
      </c>
      <c r="B2148" t="s">
        <v>4962</v>
      </c>
      <c r="C2148" t="s">
        <v>5758</v>
      </c>
      <c r="D2148" t="s">
        <v>182</v>
      </c>
      <c r="E2148" t="s">
        <v>5</v>
      </c>
      <c r="F2148" t="s">
        <v>183</v>
      </c>
      <c r="G2148" t="s">
        <v>12</v>
      </c>
      <c r="H2148" t="s">
        <v>4</v>
      </c>
      <c r="I2148">
        <v>41003</v>
      </c>
      <c r="J2148" t="s">
        <v>14359</v>
      </c>
      <c r="K2148" t="s">
        <v>184</v>
      </c>
      <c r="L2148" t="s">
        <v>182</v>
      </c>
      <c r="M2148" t="s">
        <v>10576</v>
      </c>
      <c r="N2148" t="s">
        <v>5758</v>
      </c>
      <c r="O2148" t="s">
        <v>13535</v>
      </c>
      <c r="P2148">
        <v>27643708</v>
      </c>
      <c r="Q2148">
        <v>44056250</v>
      </c>
      <c r="R2148" t="s">
        <v>13153</v>
      </c>
      <c r="S2148">
        <v>85187906</v>
      </c>
      <c r="T2148" t="s">
        <v>12849</v>
      </c>
      <c r="U2148">
        <v>27640352</v>
      </c>
      <c r="V2148" t="s">
        <v>32</v>
      </c>
      <c r="W2148" t="s">
        <v>7146</v>
      </c>
      <c r="X2148" t="s">
        <v>18159</v>
      </c>
      <c r="Y2148" t="s">
        <v>5758</v>
      </c>
    </row>
    <row r="2149" spans="1:25" x14ac:dyDescent="0.25">
      <c r="A2149" t="s">
        <v>3799</v>
      </c>
      <c r="B2149" t="s">
        <v>3800</v>
      </c>
      <c r="C2149" t="s">
        <v>7462</v>
      </c>
      <c r="D2149" t="s">
        <v>182</v>
      </c>
      <c r="E2149" t="s">
        <v>5</v>
      </c>
      <c r="F2149" t="s">
        <v>183</v>
      </c>
      <c r="G2149" t="s">
        <v>12</v>
      </c>
      <c r="H2149" t="s">
        <v>4</v>
      </c>
      <c r="I2149">
        <v>41003</v>
      </c>
      <c r="J2149" t="s">
        <v>14359</v>
      </c>
      <c r="K2149" t="s">
        <v>184</v>
      </c>
      <c r="L2149" t="s">
        <v>182</v>
      </c>
      <c r="M2149" t="s">
        <v>10576</v>
      </c>
      <c r="N2149" t="s">
        <v>7462</v>
      </c>
      <c r="O2149" t="s">
        <v>13535</v>
      </c>
      <c r="P2149">
        <v>27641893</v>
      </c>
      <c r="Q2149">
        <v>27641893</v>
      </c>
      <c r="R2149" t="s">
        <v>14908</v>
      </c>
      <c r="S2149">
        <v>83884570</v>
      </c>
      <c r="T2149" t="s">
        <v>12849</v>
      </c>
      <c r="U2149">
        <v>27640352</v>
      </c>
      <c r="V2149" t="s">
        <v>32</v>
      </c>
      <c r="W2149" t="s">
        <v>2746</v>
      </c>
      <c r="X2149" t="s">
        <v>18160</v>
      </c>
      <c r="Y2149" t="s">
        <v>7462</v>
      </c>
    </row>
    <row r="2150" spans="1:25" x14ac:dyDescent="0.25">
      <c r="A2150" t="s">
        <v>7922</v>
      </c>
      <c r="B2150" t="s">
        <v>6320</v>
      </c>
      <c r="C2150" t="s">
        <v>3778</v>
      </c>
      <c r="D2150" t="s">
        <v>182</v>
      </c>
      <c r="E2150" t="s">
        <v>3</v>
      </c>
      <c r="F2150" t="s">
        <v>183</v>
      </c>
      <c r="G2150" t="s">
        <v>12</v>
      </c>
      <c r="H2150" t="s">
        <v>4</v>
      </c>
      <c r="I2150">
        <v>41003</v>
      </c>
      <c r="J2150" t="s">
        <v>14359</v>
      </c>
      <c r="K2150" t="s">
        <v>184</v>
      </c>
      <c r="L2150" t="s">
        <v>182</v>
      </c>
      <c r="M2150" t="s">
        <v>10576</v>
      </c>
      <c r="N2150" t="s">
        <v>3778</v>
      </c>
      <c r="O2150" t="s">
        <v>13535</v>
      </c>
      <c r="P2150">
        <v>70199349</v>
      </c>
      <c r="Q2150">
        <v>85617306</v>
      </c>
      <c r="R2150" t="s">
        <v>13154</v>
      </c>
      <c r="S2150">
        <v>85617306</v>
      </c>
      <c r="T2150" t="s">
        <v>14523</v>
      </c>
      <c r="U2150">
        <v>27644108</v>
      </c>
      <c r="V2150" t="s">
        <v>32</v>
      </c>
      <c r="W2150" t="s">
        <v>3777</v>
      </c>
      <c r="X2150" t="s">
        <v>18161</v>
      </c>
      <c r="Y2150" t="s">
        <v>3778</v>
      </c>
    </row>
    <row r="2151" spans="1:25" x14ac:dyDescent="0.25">
      <c r="A2151" t="s">
        <v>3737</v>
      </c>
      <c r="B2151" t="s">
        <v>3739</v>
      </c>
      <c r="C2151" t="s">
        <v>2853</v>
      </c>
      <c r="D2151" t="s">
        <v>182</v>
      </c>
      <c r="E2151" t="s">
        <v>6</v>
      </c>
      <c r="F2151" t="s">
        <v>183</v>
      </c>
      <c r="G2151" t="s">
        <v>12</v>
      </c>
      <c r="H2151" t="s">
        <v>5</v>
      </c>
      <c r="I2151">
        <v>41004</v>
      </c>
      <c r="J2151" t="s">
        <v>12801</v>
      </c>
      <c r="K2151" t="s">
        <v>184</v>
      </c>
      <c r="L2151" t="s">
        <v>182</v>
      </c>
      <c r="M2151" t="s">
        <v>13155</v>
      </c>
      <c r="N2151" t="s">
        <v>2853</v>
      </c>
      <c r="O2151" t="s">
        <v>13535</v>
      </c>
      <c r="P2151">
        <v>22065913</v>
      </c>
      <c r="Q2151" t="s">
        <v>15386</v>
      </c>
      <c r="R2151" t="s">
        <v>3738</v>
      </c>
      <c r="S2151">
        <v>44122932</v>
      </c>
      <c r="T2151" t="s">
        <v>7735</v>
      </c>
      <c r="U2151">
        <v>27665821</v>
      </c>
      <c r="V2151" t="s">
        <v>32</v>
      </c>
      <c r="W2151" t="s">
        <v>2649</v>
      </c>
      <c r="X2151" t="s">
        <v>18162</v>
      </c>
      <c r="Y2151" t="s">
        <v>2853</v>
      </c>
    </row>
    <row r="2152" spans="1:25" x14ac:dyDescent="0.25">
      <c r="A2152" t="s">
        <v>3973</v>
      </c>
      <c r="B2152" t="s">
        <v>3975</v>
      </c>
      <c r="C2152" t="s">
        <v>3974</v>
      </c>
      <c r="D2152" t="s">
        <v>788</v>
      </c>
      <c r="E2152" t="s">
        <v>3</v>
      </c>
      <c r="F2152" t="s">
        <v>208</v>
      </c>
      <c r="G2152" t="s">
        <v>2</v>
      </c>
      <c r="H2152" t="s">
        <v>5</v>
      </c>
      <c r="I2152">
        <v>50104</v>
      </c>
      <c r="J2152" t="s">
        <v>11533</v>
      </c>
      <c r="K2152" t="s">
        <v>209</v>
      </c>
      <c r="L2152" t="s">
        <v>788</v>
      </c>
      <c r="M2152" t="s">
        <v>12935</v>
      </c>
      <c r="N2152" t="s">
        <v>3974</v>
      </c>
      <c r="O2152" t="s">
        <v>13535</v>
      </c>
      <c r="P2152">
        <v>22006740</v>
      </c>
      <c r="Q2152" t="s">
        <v>15386</v>
      </c>
      <c r="R2152" t="s">
        <v>15766</v>
      </c>
      <c r="S2152">
        <v>83193691</v>
      </c>
      <c r="T2152" t="s">
        <v>14542</v>
      </c>
      <c r="U2152">
        <v>85976933</v>
      </c>
      <c r="V2152" t="s">
        <v>32</v>
      </c>
      <c r="W2152" t="s">
        <v>3832</v>
      </c>
      <c r="X2152" t="s">
        <v>18163</v>
      </c>
      <c r="Y2152" t="s">
        <v>3974</v>
      </c>
    </row>
    <row r="2153" spans="1:25" x14ac:dyDescent="0.25">
      <c r="A2153" t="s">
        <v>4300</v>
      </c>
      <c r="B2153" t="s">
        <v>4301</v>
      </c>
      <c r="C2153" t="s">
        <v>2327</v>
      </c>
      <c r="D2153" t="s">
        <v>207</v>
      </c>
      <c r="E2153" t="s">
        <v>5</v>
      </c>
      <c r="F2153" t="s">
        <v>208</v>
      </c>
      <c r="G2153" t="s">
        <v>4</v>
      </c>
      <c r="H2153" t="s">
        <v>7</v>
      </c>
      <c r="I2153">
        <v>50306</v>
      </c>
      <c r="J2153" t="s">
        <v>14361</v>
      </c>
      <c r="K2153" t="s">
        <v>209</v>
      </c>
      <c r="L2153" t="s">
        <v>207</v>
      </c>
      <c r="M2153" t="s">
        <v>3906</v>
      </c>
      <c r="N2153" t="s">
        <v>2327</v>
      </c>
      <c r="O2153" t="s">
        <v>13535</v>
      </c>
      <c r="P2153">
        <v>26825037</v>
      </c>
      <c r="Q2153">
        <v>85765736</v>
      </c>
      <c r="R2153" t="s">
        <v>8684</v>
      </c>
      <c r="S2153">
        <v>26825037</v>
      </c>
      <c r="T2153" t="s">
        <v>14668</v>
      </c>
      <c r="U2153">
        <v>26809036</v>
      </c>
      <c r="V2153" t="s">
        <v>32</v>
      </c>
      <c r="W2153" t="s">
        <v>2734</v>
      </c>
      <c r="X2153" t="s">
        <v>18164</v>
      </c>
      <c r="Y2153" t="s">
        <v>2327</v>
      </c>
    </row>
    <row r="2154" spans="1:25" x14ac:dyDescent="0.25">
      <c r="A2154" t="s">
        <v>4338</v>
      </c>
      <c r="B2154" t="s">
        <v>4340</v>
      </c>
      <c r="C2154" t="s">
        <v>4339</v>
      </c>
      <c r="D2154" t="s">
        <v>207</v>
      </c>
      <c r="E2154" t="s">
        <v>6</v>
      </c>
      <c r="F2154" t="s">
        <v>208</v>
      </c>
      <c r="G2154" t="s">
        <v>6</v>
      </c>
      <c r="H2154" t="s">
        <v>5</v>
      </c>
      <c r="I2154">
        <v>50504</v>
      </c>
      <c r="J2154" t="s">
        <v>12792</v>
      </c>
      <c r="K2154" t="s">
        <v>209</v>
      </c>
      <c r="L2154" t="s">
        <v>12943</v>
      </c>
      <c r="M2154" t="s">
        <v>3626</v>
      </c>
      <c r="N2154" t="s">
        <v>4339</v>
      </c>
      <c r="O2154" t="s">
        <v>13535</v>
      </c>
      <c r="P2154">
        <v>26511898</v>
      </c>
      <c r="Q2154">
        <v>26511898</v>
      </c>
      <c r="R2154" t="s">
        <v>15767</v>
      </c>
      <c r="S2154">
        <v>22096799</v>
      </c>
      <c r="T2154" t="s">
        <v>15479</v>
      </c>
      <c r="U2154">
        <v>26886207</v>
      </c>
      <c r="V2154" t="s">
        <v>32</v>
      </c>
      <c r="W2154" t="s">
        <v>6567</v>
      </c>
      <c r="X2154" t="s">
        <v>18165</v>
      </c>
      <c r="Y2154" t="s">
        <v>4339</v>
      </c>
    </row>
    <row r="2155" spans="1:25" x14ac:dyDescent="0.25">
      <c r="A2155" t="s">
        <v>6087</v>
      </c>
      <c r="B2155" t="s">
        <v>4965</v>
      </c>
      <c r="C2155" t="s">
        <v>2186</v>
      </c>
      <c r="D2155" t="s">
        <v>788</v>
      </c>
      <c r="E2155" t="s">
        <v>3</v>
      </c>
      <c r="F2155" t="s">
        <v>208</v>
      </c>
      <c r="G2155" t="s">
        <v>2</v>
      </c>
      <c r="H2155" t="s">
        <v>2</v>
      </c>
      <c r="I2155">
        <v>50101</v>
      </c>
      <c r="J2155" t="s">
        <v>11403</v>
      </c>
      <c r="K2155" t="s">
        <v>209</v>
      </c>
      <c r="L2155" t="s">
        <v>788</v>
      </c>
      <c r="M2155" t="s">
        <v>788</v>
      </c>
      <c r="N2155" t="s">
        <v>2186</v>
      </c>
      <c r="O2155" t="s">
        <v>13535</v>
      </c>
      <c r="P2155">
        <v>26671071</v>
      </c>
      <c r="Q2155" t="s">
        <v>15386</v>
      </c>
      <c r="R2155" t="s">
        <v>15768</v>
      </c>
      <c r="S2155">
        <v>26671071</v>
      </c>
      <c r="T2155" t="s">
        <v>14542</v>
      </c>
      <c r="U2155">
        <v>85976933</v>
      </c>
      <c r="V2155" t="s">
        <v>32</v>
      </c>
      <c r="W2155" t="s">
        <v>7147</v>
      </c>
      <c r="X2155" t="s">
        <v>18166</v>
      </c>
      <c r="Y2155" t="s">
        <v>2186</v>
      </c>
    </row>
    <row r="2156" spans="1:25" x14ac:dyDescent="0.25">
      <c r="A2156" t="s">
        <v>4426</v>
      </c>
      <c r="B2156" t="s">
        <v>4427</v>
      </c>
      <c r="C2156" t="s">
        <v>221</v>
      </c>
      <c r="D2156" t="s">
        <v>1609</v>
      </c>
      <c r="E2156" t="s">
        <v>2</v>
      </c>
      <c r="F2156" t="s">
        <v>208</v>
      </c>
      <c r="G2156" t="s">
        <v>7</v>
      </c>
      <c r="H2156" t="s">
        <v>2</v>
      </c>
      <c r="I2156">
        <v>50601</v>
      </c>
      <c r="J2156" t="s">
        <v>11424</v>
      </c>
      <c r="K2156" t="s">
        <v>209</v>
      </c>
      <c r="L2156" t="s">
        <v>1609</v>
      </c>
      <c r="M2156" t="s">
        <v>1609</v>
      </c>
      <c r="N2156" t="s">
        <v>11011</v>
      </c>
      <c r="O2156" t="s">
        <v>13535</v>
      </c>
      <c r="P2156">
        <v>26692233</v>
      </c>
      <c r="Q2156">
        <v>26692233</v>
      </c>
      <c r="R2156" t="s">
        <v>13156</v>
      </c>
      <c r="S2156">
        <v>63359006</v>
      </c>
      <c r="T2156" t="s">
        <v>14540</v>
      </c>
      <c r="U2156">
        <v>87309259</v>
      </c>
      <c r="V2156" t="s">
        <v>32</v>
      </c>
      <c r="W2156" t="s">
        <v>6571</v>
      </c>
      <c r="X2156" t="s">
        <v>18167</v>
      </c>
      <c r="Y2156" t="s">
        <v>221</v>
      </c>
    </row>
    <row r="2157" spans="1:25" x14ac:dyDescent="0.25">
      <c r="A2157" t="s">
        <v>5889</v>
      </c>
      <c r="B2157" t="s">
        <v>4966</v>
      </c>
      <c r="C2157" t="s">
        <v>5890</v>
      </c>
      <c r="D2157" t="s">
        <v>1609</v>
      </c>
      <c r="E2157" t="s">
        <v>5</v>
      </c>
      <c r="F2157" t="s">
        <v>208</v>
      </c>
      <c r="G2157" t="s">
        <v>8</v>
      </c>
      <c r="H2157" t="s">
        <v>2</v>
      </c>
      <c r="I2157">
        <v>50701</v>
      </c>
      <c r="J2157" t="s">
        <v>11427</v>
      </c>
      <c r="K2157" t="s">
        <v>209</v>
      </c>
      <c r="L2157" t="s">
        <v>12945</v>
      </c>
      <c r="M2157" t="s">
        <v>1568</v>
      </c>
      <c r="N2157" t="s">
        <v>5890</v>
      </c>
      <c r="O2157" t="s">
        <v>13535</v>
      </c>
      <c r="P2157">
        <v>26687894</v>
      </c>
      <c r="Q2157">
        <v>26628462</v>
      </c>
      <c r="R2157" t="s">
        <v>14909</v>
      </c>
      <c r="S2157">
        <v>89256753</v>
      </c>
      <c r="T2157" t="s">
        <v>14541</v>
      </c>
      <c r="U2157">
        <v>26687010</v>
      </c>
      <c r="V2157" t="s">
        <v>32</v>
      </c>
      <c r="W2157" t="s">
        <v>7148</v>
      </c>
      <c r="X2157" t="s">
        <v>18168</v>
      </c>
      <c r="Y2157" t="s">
        <v>5890</v>
      </c>
    </row>
    <row r="2158" spans="1:25" x14ac:dyDescent="0.25">
      <c r="A2158" t="s">
        <v>6608</v>
      </c>
      <c r="B2158" t="s">
        <v>6609</v>
      </c>
      <c r="C2158" t="s">
        <v>216</v>
      </c>
      <c r="D2158" t="s">
        <v>1609</v>
      </c>
      <c r="E2158" t="s">
        <v>5</v>
      </c>
      <c r="F2158" t="s">
        <v>208</v>
      </c>
      <c r="G2158" t="s">
        <v>8</v>
      </c>
      <c r="H2158" t="s">
        <v>5</v>
      </c>
      <c r="I2158">
        <v>50704</v>
      </c>
      <c r="J2158" t="s">
        <v>11564</v>
      </c>
      <c r="K2158" t="s">
        <v>209</v>
      </c>
      <c r="L2158" t="s">
        <v>12945</v>
      </c>
      <c r="M2158" t="s">
        <v>1700</v>
      </c>
      <c r="N2158" t="s">
        <v>11012</v>
      </c>
      <c r="O2158" t="s">
        <v>13535</v>
      </c>
      <c r="P2158">
        <v>22006887</v>
      </c>
      <c r="Q2158" t="s">
        <v>15386</v>
      </c>
      <c r="R2158" t="s">
        <v>15769</v>
      </c>
      <c r="S2158">
        <v>84226900</v>
      </c>
      <c r="T2158" t="s">
        <v>14541</v>
      </c>
      <c r="U2158">
        <v>26686836</v>
      </c>
      <c r="V2158" t="s">
        <v>32</v>
      </c>
      <c r="W2158" t="s">
        <v>7149</v>
      </c>
      <c r="X2158" t="s">
        <v>18169</v>
      </c>
      <c r="Y2158" t="s">
        <v>216</v>
      </c>
    </row>
    <row r="2159" spans="1:25" x14ac:dyDescent="0.25">
      <c r="A2159" t="s">
        <v>2683</v>
      </c>
      <c r="B2159" t="s">
        <v>2686</v>
      </c>
      <c r="C2159" t="s">
        <v>2684</v>
      </c>
      <c r="D2159" t="s">
        <v>1609</v>
      </c>
      <c r="E2159" t="s">
        <v>4</v>
      </c>
      <c r="F2159" t="s">
        <v>208</v>
      </c>
      <c r="G2159" t="s">
        <v>10</v>
      </c>
      <c r="H2159" t="s">
        <v>2</v>
      </c>
      <c r="I2159">
        <v>50801</v>
      </c>
      <c r="J2159" t="s">
        <v>12665</v>
      </c>
      <c r="K2159" t="s">
        <v>209</v>
      </c>
      <c r="L2159" t="s">
        <v>2685</v>
      </c>
      <c r="M2159" t="s">
        <v>2685</v>
      </c>
      <c r="N2159" t="s">
        <v>11013</v>
      </c>
      <c r="O2159" t="s">
        <v>13535</v>
      </c>
      <c r="P2159">
        <v>26956640</v>
      </c>
      <c r="Q2159">
        <v>26956640</v>
      </c>
      <c r="R2159" t="s">
        <v>15770</v>
      </c>
      <c r="S2159">
        <v>85123711</v>
      </c>
      <c r="T2159" t="s">
        <v>14543</v>
      </c>
      <c r="U2159">
        <v>26955509</v>
      </c>
      <c r="V2159" t="s">
        <v>32</v>
      </c>
      <c r="W2159" t="s">
        <v>2406</v>
      </c>
      <c r="X2159" t="s">
        <v>18170</v>
      </c>
      <c r="Y2159" t="s">
        <v>2684</v>
      </c>
    </row>
    <row r="2160" spans="1:25" x14ac:dyDescent="0.25">
      <c r="A2160" t="s">
        <v>4599</v>
      </c>
      <c r="B2160" t="s">
        <v>4601</v>
      </c>
      <c r="C2160" t="s">
        <v>4600</v>
      </c>
      <c r="D2160" t="s">
        <v>125</v>
      </c>
      <c r="E2160" t="s">
        <v>4</v>
      </c>
      <c r="F2160" t="s">
        <v>124</v>
      </c>
      <c r="G2160" t="s">
        <v>2</v>
      </c>
      <c r="H2160" t="s">
        <v>4</v>
      </c>
      <c r="I2160">
        <v>60103</v>
      </c>
      <c r="J2160" t="s">
        <v>11481</v>
      </c>
      <c r="K2160" t="s">
        <v>125</v>
      </c>
      <c r="L2160" t="s">
        <v>125</v>
      </c>
      <c r="M2160" t="s">
        <v>10797</v>
      </c>
      <c r="N2160" t="s">
        <v>4600</v>
      </c>
      <c r="O2160" t="s">
        <v>13535</v>
      </c>
      <c r="P2160">
        <v>22006134</v>
      </c>
      <c r="Q2160">
        <v>22006134</v>
      </c>
      <c r="R2160" t="s">
        <v>11871</v>
      </c>
      <c r="S2160">
        <v>22006134</v>
      </c>
      <c r="T2160" t="s">
        <v>14606</v>
      </c>
      <c r="U2160" t="s">
        <v>15558</v>
      </c>
      <c r="V2160" t="s">
        <v>32</v>
      </c>
      <c r="W2160" t="s">
        <v>927</v>
      </c>
      <c r="X2160" t="s">
        <v>18171</v>
      </c>
      <c r="Y2160" t="s">
        <v>4600</v>
      </c>
    </row>
    <row r="2161" spans="1:25" x14ac:dyDescent="0.25">
      <c r="A2161" t="s">
        <v>4584</v>
      </c>
      <c r="B2161" t="s">
        <v>4586</v>
      </c>
      <c r="C2161" t="s">
        <v>4585</v>
      </c>
      <c r="D2161" t="s">
        <v>125</v>
      </c>
      <c r="E2161" t="s">
        <v>4</v>
      </c>
      <c r="F2161" t="s">
        <v>124</v>
      </c>
      <c r="G2161" t="s">
        <v>2</v>
      </c>
      <c r="H2161" t="s">
        <v>17</v>
      </c>
      <c r="I2161">
        <v>60113</v>
      </c>
      <c r="J2161" t="s">
        <v>11607</v>
      </c>
      <c r="K2161" t="s">
        <v>125</v>
      </c>
      <c r="L2161" t="s">
        <v>125</v>
      </c>
      <c r="M2161" t="s">
        <v>13130</v>
      </c>
      <c r="N2161" t="s">
        <v>4585</v>
      </c>
      <c r="O2161" t="s">
        <v>13535</v>
      </c>
      <c r="P2161">
        <v>26615578</v>
      </c>
      <c r="Q2161">
        <v>26615578</v>
      </c>
      <c r="R2161" t="s">
        <v>7763</v>
      </c>
      <c r="S2161">
        <v>83626312</v>
      </c>
      <c r="T2161" t="s">
        <v>14606</v>
      </c>
      <c r="U2161" t="s">
        <v>15558</v>
      </c>
      <c r="V2161" t="s">
        <v>32</v>
      </c>
      <c r="W2161" t="s">
        <v>7150</v>
      </c>
      <c r="X2161" t="s">
        <v>18172</v>
      </c>
      <c r="Y2161" t="s">
        <v>4585</v>
      </c>
    </row>
    <row r="2162" spans="1:25" x14ac:dyDescent="0.25">
      <c r="A2162" t="s">
        <v>5886</v>
      </c>
      <c r="B2162" t="s">
        <v>4967</v>
      </c>
      <c r="C2162" t="s">
        <v>2767</v>
      </c>
      <c r="D2162" t="s">
        <v>125</v>
      </c>
      <c r="E2162" t="s">
        <v>2</v>
      </c>
      <c r="F2162" t="s">
        <v>124</v>
      </c>
      <c r="G2162" t="s">
        <v>2</v>
      </c>
      <c r="H2162" t="s">
        <v>10</v>
      </c>
      <c r="I2162">
        <v>60108</v>
      </c>
      <c r="J2162" t="s">
        <v>11602</v>
      </c>
      <c r="K2162" t="s">
        <v>125</v>
      </c>
      <c r="L2162" t="s">
        <v>125</v>
      </c>
      <c r="M2162" t="s">
        <v>10589</v>
      </c>
      <c r="N2162" t="s">
        <v>2767</v>
      </c>
      <c r="O2162" t="s">
        <v>13535</v>
      </c>
      <c r="P2162">
        <v>26636167</v>
      </c>
      <c r="Q2162" t="s">
        <v>15386</v>
      </c>
      <c r="R2162" t="s">
        <v>13157</v>
      </c>
      <c r="S2162">
        <v>86922997</v>
      </c>
      <c r="T2162" t="s">
        <v>14545</v>
      </c>
      <c r="U2162">
        <v>26639730</v>
      </c>
      <c r="V2162" t="s">
        <v>32</v>
      </c>
      <c r="W2162" t="s">
        <v>7151</v>
      </c>
      <c r="X2162" t="s">
        <v>18173</v>
      </c>
      <c r="Y2162" t="s">
        <v>2767</v>
      </c>
    </row>
    <row r="2163" spans="1:25" x14ac:dyDescent="0.25">
      <c r="A2163" t="s">
        <v>4603</v>
      </c>
      <c r="B2163" t="s">
        <v>4605</v>
      </c>
      <c r="C2163" t="s">
        <v>4604</v>
      </c>
      <c r="D2163" t="s">
        <v>125</v>
      </c>
      <c r="E2163" t="s">
        <v>4</v>
      </c>
      <c r="F2163" t="s">
        <v>124</v>
      </c>
      <c r="G2163" t="s">
        <v>2</v>
      </c>
      <c r="H2163" t="s">
        <v>4</v>
      </c>
      <c r="I2163">
        <v>60103</v>
      </c>
      <c r="J2163" t="s">
        <v>11481</v>
      </c>
      <c r="K2163" t="s">
        <v>125</v>
      </c>
      <c r="L2163" t="s">
        <v>125</v>
      </c>
      <c r="M2163" t="s">
        <v>10797</v>
      </c>
      <c r="N2163" t="s">
        <v>4604</v>
      </c>
      <c r="O2163" t="s">
        <v>13535</v>
      </c>
      <c r="P2163" t="s">
        <v>15771</v>
      </c>
      <c r="Q2163" t="s">
        <v>15772</v>
      </c>
      <c r="R2163" t="s">
        <v>14015</v>
      </c>
      <c r="S2163">
        <v>87024588</v>
      </c>
      <c r="T2163" t="s">
        <v>14606</v>
      </c>
      <c r="U2163" t="s">
        <v>15558</v>
      </c>
      <c r="V2163" t="s">
        <v>32</v>
      </c>
      <c r="W2163" t="s">
        <v>1019</v>
      </c>
      <c r="X2163" t="s">
        <v>18174</v>
      </c>
      <c r="Y2163" t="s">
        <v>4604</v>
      </c>
    </row>
    <row r="2164" spans="1:25" x14ac:dyDescent="0.25">
      <c r="A2164" t="s">
        <v>4621</v>
      </c>
      <c r="B2164" t="s">
        <v>4622</v>
      </c>
      <c r="C2164" t="s">
        <v>590</v>
      </c>
      <c r="D2164" t="s">
        <v>4304</v>
      </c>
      <c r="E2164" t="s">
        <v>5</v>
      </c>
      <c r="F2164" t="s">
        <v>124</v>
      </c>
      <c r="G2164" t="s">
        <v>2</v>
      </c>
      <c r="H2164" t="s">
        <v>5</v>
      </c>
      <c r="I2164">
        <v>60104</v>
      </c>
      <c r="J2164" t="s">
        <v>11534</v>
      </c>
      <c r="K2164" t="s">
        <v>125</v>
      </c>
      <c r="L2164" t="s">
        <v>125</v>
      </c>
      <c r="M2164" t="s">
        <v>4208</v>
      </c>
      <c r="N2164" t="s">
        <v>590</v>
      </c>
      <c r="O2164" t="s">
        <v>13535</v>
      </c>
      <c r="P2164">
        <v>26500705</v>
      </c>
      <c r="Q2164">
        <v>26500705</v>
      </c>
      <c r="R2164" t="s">
        <v>15773</v>
      </c>
      <c r="S2164">
        <v>26500705</v>
      </c>
      <c r="T2164" t="s">
        <v>14549</v>
      </c>
      <c r="U2164">
        <v>86505339</v>
      </c>
      <c r="V2164" t="s">
        <v>32</v>
      </c>
      <c r="W2164" t="s">
        <v>711</v>
      </c>
      <c r="X2164" t="s">
        <v>18175</v>
      </c>
      <c r="Y2164" t="s">
        <v>590</v>
      </c>
    </row>
    <row r="2165" spans="1:25" x14ac:dyDescent="0.25">
      <c r="A2165" t="s">
        <v>4648</v>
      </c>
      <c r="B2165" t="s">
        <v>4649</v>
      </c>
      <c r="C2165" t="s">
        <v>143</v>
      </c>
      <c r="D2165" t="s">
        <v>4304</v>
      </c>
      <c r="E2165" t="s">
        <v>2</v>
      </c>
      <c r="F2165" t="s">
        <v>124</v>
      </c>
      <c r="G2165" t="s">
        <v>2</v>
      </c>
      <c r="H2165" t="s">
        <v>6</v>
      </c>
      <c r="I2165">
        <v>60105</v>
      </c>
      <c r="J2165" t="s">
        <v>11576</v>
      </c>
      <c r="K2165" t="s">
        <v>125</v>
      </c>
      <c r="L2165" t="s">
        <v>125</v>
      </c>
      <c r="M2165" t="s">
        <v>10595</v>
      </c>
      <c r="N2165" t="s">
        <v>143</v>
      </c>
      <c r="O2165" t="s">
        <v>13535</v>
      </c>
      <c r="P2165">
        <v>26410057</v>
      </c>
      <c r="Q2165">
        <v>22005592</v>
      </c>
      <c r="R2165" t="s">
        <v>14016</v>
      </c>
      <c r="S2165">
        <v>89212300</v>
      </c>
      <c r="T2165" t="s">
        <v>14550</v>
      </c>
      <c r="U2165">
        <v>21007583</v>
      </c>
      <c r="V2165" t="s">
        <v>32</v>
      </c>
      <c r="W2165" t="s">
        <v>7152</v>
      </c>
      <c r="X2165" t="s">
        <v>18176</v>
      </c>
      <c r="Y2165" t="s">
        <v>143</v>
      </c>
    </row>
    <row r="2166" spans="1:25" x14ac:dyDescent="0.25">
      <c r="A2166" t="s">
        <v>4672</v>
      </c>
      <c r="B2166" t="s">
        <v>4673</v>
      </c>
      <c r="C2166" t="s">
        <v>1525</v>
      </c>
      <c r="D2166" t="s">
        <v>4304</v>
      </c>
      <c r="E2166" t="s">
        <v>3</v>
      </c>
      <c r="F2166" t="s">
        <v>124</v>
      </c>
      <c r="G2166" t="s">
        <v>2</v>
      </c>
      <c r="H2166" t="s">
        <v>15</v>
      </c>
      <c r="I2166">
        <v>60111</v>
      </c>
      <c r="J2166" t="s">
        <v>12830</v>
      </c>
      <c r="K2166" t="s">
        <v>125</v>
      </c>
      <c r="L2166" t="s">
        <v>125</v>
      </c>
      <c r="M2166" t="s">
        <v>10646</v>
      </c>
      <c r="N2166" t="s">
        <v>11014</v>
      </c>
      <c r="O2166" t="s">
        <v>13535</v>
      </c>
      <c r="P2166">
        <v>26421553</v>
      </c>
      <c r="Q2166">
        <v>26421553</v>
      </c>
      <c r="R2166" t="s">
        <v>14910</v>
      </c>
      <c r="S2166" t="s">
        <v>15386</v>
      </c>
      <c r="T2166" t="s">
        <v>15520</v>
      </c>
      <c r="U2166">
        <v>26420211</v>
      </c>
      <c r="V2166" t="s">
        <v>32</v>
      </c>
      <c r="W2166" t="s">
        <v>4291</v>
      </c>
      <c r="X2166" t="s">
        <v>18177</v>
      </c>
      <c r="Y2166" t="s">
        <v>1525</v>
      </c>
    </row>
    <row r="2167" spans="1:25" x14ac:dyDescent="0.25">
      <c r="A2167" t="s">
        <v>7943</v>
      </c>
      <c r="B2167" t="s">
        <v>6953</v>
      </c>
      <c r="C2167" t="s">
        <v>9105</v>
      </c>
      <c r="D2167" t="s">
        <v>4304</v>
      </c>
      <c r="E2167" t="s">
        <v>3</v>
      </c>
      <c r="F2167" t="s">
        <v>124</v>
      </c>
      <c r="G2167" t="s">
        <v>2</v>
      </c>
      <c r="H2167" t="s">
        <v>15</v>
      </c>
      <c r="I2167">
        <v>60111</v>
      </c>
      <c r="J2167" t="s">
        <v>12830</v>
      </c>
      <c r="K2167" t="s">
        <v>125</v>
      </c>
      <c r="L2167" t="s">
        <v>125</v>
      </c>
      <c r="M2167" t="s">
        <v>10646</v>
      </c>
      <c r="N2167" t="s">
        <v>9105</v>
      </c>
      <c r="O2167" t="s">
        <v>13535</v>
      </c>
      <c r="P2167">
        <v>21013245</v>
      </c>
      <c r="Q2167">
        <v>26400415</v>
      </c>
      <c r="R2167" t="s">
        <v>15774</v>
      </c>
      <c r="S2167">
        <v>21013245</v>
      </c>
      <c r="T2167" t="s">
        <v>15520</v>
      </c>
      <c r="U2167">
        <v>26420211</v>
      </c>
      <c r="V2167" t="s">
        <v>32</v>
      </c>
      <c r="W2167" t="s">
        <v>4671</v>
      </c>
      <c r="X2167" t="s">
        <v>18178</v>
      </c>
      <c r="Y2167" t="s">
        <v>9105</v>
      </c>
    </row>
    <row r="2168" spans="1:25" x14ac:dyDescent="0.25">
      <c r="A2168" t="s">
        <v>5824</v>
      </c>
      <c r="B2168" t="s">
        <v>4974</v>
      </c>
      <c r="C2168" t="s">
        <v>5825</v>
      </c>
      <c r="D2168" t="s">
        <v>125</v>
      </c>
      <c r="E2168" t="s">
        <v>10</v>
      </c>
      <c r="F2168" t="s">
        <v>124</v>
      </c>
      <c r="G2168" t="s">
        <v>3</v>
      </c>
      <c r="H2168" t="s">
        <v>3</v>
      </c>
      <c r="I2168">
        <v>60202</v>
      </c>
      <c r="J2168" t="s">
        <v>11444</v>
      </c>
      <c r="K2168" t="s">
        <v>125</v>
      </c>
      <c r="L2168" t="s">
        <v>10596</v>
      </c>
      <c r="M2168" t="s">
        <v>4455</v>
      </c>
      <c r="N2168" t="s">
        <v>11015</v>
      </c>
      <c r="O2168" t="s">
        <v>13535</v>
      </c>
      <c r="P2168">
        <v>24285274</v>
      </c>
      <c r="Q2168" t="s">
        <v>15386</v>
      </c>
      <c r="R2168" t="s">
        <v>14018</v>
      </c>
      <c r="S2168">
        <v>87268035</v>
      </c>
      <c r="T2168" t="s">
        <v>15486</v>
      </c>
      <c r="U2168">
        <v>26355272</v>
      </c>
      <c r="V2168" t="s">
        <v>32</v>
      </c>
      <c r="W2168" t="s">
        <v>7153</v>
      </c>
      <c r="X2168" t="s">
        <v>18179</v>
      </c>
      <c r="Y2168" t="s">
        <v>5825</v>
      </c>
    </row>
    <row r="2169" spans="1:25" x14ac:dyDescent="0.25">
      <c r="A2169" t="s">
        <v>4453</v>
      </c>
      <c r="B2169" t="s">
        <v>4456</v>
      </c>
      <c r="C2169" t="s">
        <v>4454</v>
      </c>
      <c r="D2169" t="s">
        <v>125</v>
      </c>
      <c r="E2169" t="s">
        <v>8</v>
      </c>
      <c r="F2169" t="s">
        <v>124</v>
      </c>
      <c r="G2169" t="s">
        <v>3</v>
      </c>
      <c r="H2169" t="s">
        <v>3</v>
      </c>
      <c r="I2169">
        <v>60202</v>
      </c>
      <c r="J2169" t="s">
        <v>11444</v>
      </c>
      <c r="K2169" t="s">
        <v>125</v>
      </c>
      <c r="L2169" t="s">
        <v>10596</v>
      </c>
      <c r="M2169" t="s">
        <v>4455</v>
      </c>
      <c r="N2169" t="s">
        <v>4454</v>
      </c>
      <c r="O2169" t="s">
        <v>13535</v>
      </c>
      <c r="P2169">
        <v>21102577</v>
      </c>
      <c r="Q2169" t="s">
        <v>15386</v>
      </c>
      <c r="R2169" t="s">
        <v>11934</v>
      </c>
      <c r="S2169">
        <v>84227375</v>
      </c>
      <c r="T2169" t="s">
        <v>14553</v>
      </c>
      <c r="U2169">
        <v>26350583</v>
      </c>
      <c r="V2169" t="s">
        <v>32</v>
      </c>
      <c r="W2169" t="s">
        <v>4452</v>
      </c>
      <c r="X2169" t="s">
        <v>18180</v>
      </c>
      <c r="Y2169" t="s">
        <v>4454</v>
      </c>
    </row>
    <row r="2170" spans="1:25" x14ac:dyDescent="0.25">
      <c r="A2170" t="s">
        <v>10219</v>
      </c>
      <c r="B2170" t="s">
        <v>7005</v>
      </c>
      <c r="C2170" t="s">
        <v>4477</v>
      </c>
      <c r="D2170" t="s">
        <v>125</v>
      </c>
      <c r="E2170" t="s">
        <v>5</v>
      </c>
      <c r="F2170" t="s">
        <v>124</v>
      </c>
      <c r="G2170" t="s">
        <v>5</v>
      </c>
      <c r="H2170" t="s">
        <v>3</v>
      </c>
      <c r="I2170">
        <v>60402</v>
      </c>
      <c r="J2170" t="s">
        <v>15705</v>
      </c>
      <c r="K2170" t="s">
        <v>125</v>
      </c>
      <c r="L2170" t="s">
        <v>12948</v>
      </c>
      <c r="M2170" t="s">
        <v>215</v>
      </c>
      <c r="N2170" t="s">
        <v>4477</v>
      </c>
      <c r="O2170" t="s">
        <v>13535</v>
      </c>
      <c r="P2170">
        <v>22008291</v>
      </c>
      <c r="Q2170">
        <v>26398887</v>
      </c>
      <c r="R2170" t="s">
        <v>14911</v>
      </c>
      <c r="S2170">
        <v>85684858</v>
      </c>
      <c r="T2170" t="s">
        <v>15487</v>
      </c>
      <c r="U2170">
        <v>26399237</v>
      </c>
      <c r="V2170" t="s">
        <v>32</v>
      </c>
      <c r="W2170" t="s">
        <v>1365</v>
      </c>
      <c r="X2170" t="s">
        <v>18181</v>
      </c>
      <c r="Y2170" t="s">
        <v>4477</v>
      </c>
    </row>
    <row r="2171" spans="1:25" x14ac:dyDescent="0.25">
      <c r="A2171" t="s">
        <v>8604</v>
      </c>
      <c r="B2171" t="s">
        <v>4752</v>
      </c>
      <c r="C2171" t="s">
        <v>1431</v>
      </c>
      <c r="D2171" t="s">
        <v>1235</v>
      </c>
      <c r="E2171" t="s">
        <v>3</v>
      </c>
      <c r="F2171" t="s">
        <v>124</v>
      </c>
      <c r="G2171" t="s">
        <v>7</v>
      </c>
      <c r="H2171" t="s">
        <v>3</v>
      </c>
      <c r="I2171">
        <v>60602</v>
      </c>
      <c r="J2171" t="s">
        <v>15406</v>
      </c>
      <c r="K2171" t="s">
        <v>125</v>
      </c>
      <c r="L2171" t="s">
        <v>12841</v>
      </c>
      <c r="M2171" t="s">
        <v>1104</v>
      </c>
      <c r="N2171" t="s">
        <v>1431</v>
      </c>
      <c r="O2171" t="s">
        <v>13535</v>
      </c>
      <c r="P2171">
        <v>22005387</v>
      </c>
      <c r="Q2171" t="s">
        <v>15386</v>
      </c>
      <c r="R2171" t="s">
        <v>14019</v>
      </c>
      <c r="S2171">
        <v>86813380</v>
      </c>
      <c r="T2171" t="s">
        <v>11853</v>
      </c>
      <c r="U2171">
        <v>87903430</v>
      </c>
      <c r="V2171" t="s">
        <v>32</v>
      </c>
      <c r="W2171" t="s">
        <v>8730</v>
      </c>
      <c r="X2171" t="s">
        <v>18182</v>
      </c>
      <c r="Y2171" t="s">
        <v>1431</v>
      </c>
    </row>
    <row r="2172" spans="1:25" x14ac:dyDescent="0.25">
      <c r="A2172" t="s">
        <v>10220</v>
      </c>
      <c r="B2172" t="s">
        <v>4740</v>
      </c>
      <c r="C2172" t="s">
        <v>10221</v>
      </c>
      <c r="D2172" t="s">
        <v>1235</v>
      </c>
      <c r="E2172" t="s">
        <v>3</v>
      </c>
      <c r="F2172" t="s">
        <v>124</v>
      </c>
      <c r="G2172" t="s">
        <v>7</v>
      </c>
      <c r="H2172" t="s">
        <v>2</v>
      </c>
      <c r="I2172">
        <v>60601</v>
      </c>
      <c r="J2172" t="s">
        <v>15488</v>
      </c>
      <c r="K2172" t="s">
        <v>125</v>
      </c>
      <c r="L2172" t="s">
        <v>12841</v>
      </c>
      <c r="M2172" t="s">
        <v>12841</v>
      </c>
      <c r="N2172" t="s">
        <v>10221</v>
      </c>
      <c r="O2172" t="s">
        <v>13535</v>
      </c>
      <c r="P2172">
        <v>22005388</v>
      </c>
      <c r="Q2172">
        <v>85731976</v>
      </c>
      <c r="R2172" t="s">
        <v>12468</v>
      </c>
      <c r="S2172">
        <v>22005388</v>
      </c>
      <c r="T2172" t="s">
        <v>11853</v>
      </c>
      <c r="U2172">
        <v>87903430</v>
      </c>
      <c r="V2172" t="s">
        <v>32</v>
      </c>
      <c r="W2172" t="s">
        <v>9499</v>
      </c>
      <c r="X2172" t="s">
        <v>18183</v>
      </c>
      <c r="Y2172" t="s">
        <v>10221</v>
      </c>
    </row>
    <row r="2173" spans="1:25" x14ac:dyDescent="0.25">
      <c r="A2173" t="s">
        <v>5828</v>
      </c>
      <c r="B2173" t="s">
        <v>4981</v>
      </c>
      <c r="C2173" t="s">
        <v>5829</v>
      </c>
      <c r="D2173" t="s">
        <v>1235</v>
      </c>
      <c r="E2173" t="s">
        <v>7</v>
      </c>
      <c r="F2173" t="s">
        <v>124</v>
      </c>
      <c r="G2173" t="s">
        <v>11</v>
      </c>
      <c r="H2173" t="s">
        <v>2</v>
      </c>
      <c r="I2173">
        <v>60901</v>
      </c>
      <c r="J2173" t="s">
        <v>11433</v>
      </c>
      <c r="K2173" t="s">
        <v>125</v>
      </c>
      <c r="L2173" t="s">
        <v>499</v>
      </c>
      <c r="M2173" t="s">
        <v>499</v>
      </c>
      <c r="N2173" t="s">
        <v>11016</v>
      </c>
      <c r="O2173" t="s">
        <v>13535</v>
      </c>
      <c r="P2173">
        <v>27794337</v>
      </c>
      <c r="Q2173" t="s">
        <v>15386</v>
      </c>
      <c r="R2173" t="s">
        <v>13158</v>
      </c>
      <c r="S2173">
        <v>88198096</v>
      </c>
      <c r="T2173" t="s">
        <v>6537</v>
      </c>
      <c r="U2173">
        <v>27770062</v>
      </c>
      <c r="V2173" t="s">
        <v>32</v>
      </c>
      <c r="W2173" t="s">
        <v>7154</v>
      </c>
      <c r="X2173" t="s">
        <v>18184</v>
      </c>
      <c r="Y2173" t="s">
        <v>5829</v>
      </c>
    </row>
    <row r="2174" spans="1:25" x14ac:dyDescent="0.25">
      <c r="A2174" t="s">
        <v>4759</v>
      </c>
      <c r="B2174" t="s">
        <v>4761</v>
      </c>
      <c r="C2174" t="s">
        <v>316</v>
      </c>
      <c r="D2174" t="s">
        <v>1235</v>
      </c>
      <c r="E2174" t="s">
        <v>4</v>
      </c>
      <c r="F2174" t="s">
        <v>124</v>
      </c>
      <c r="G2174" t="s">
        <v>11</v>
      </c>
      <c r="H2174" t="s">
        <v>2</v>
      </c>
      <c r="I2174">
        <v>60901</v>
      </c>
      <c r="J2174" t="s">
        <v>11433</v>
      </c>
      <c r="K2174" t="s">
        <v>125</v>
      </c>
      <c r="L2174" t="s">
        <v>499</v>
      </c>
      <c r="M2174" t="s">
        <v>499</v>
      </c>
      <c r="N2174" t="s">
        <v>316</v>
      </c>
      <c r="O2174" t="s">
        <v>13535</v>
      </c>
      <c r="P2174">
        <v>86993812</v>
      </c>
      <c r="Q2174" t="s">
        <v>15386</v>
      </c>
      <c r="R2174" t="s">
        <v>14555</v>
      </c>
      <c r="S2174">
        <v>27798158</v>
      </c>
      <c r="T2174" t="s">
        <v>14555</v>
      </c>
      <c r="U2174">
        <v>27799000</v>
      </c>
      <c r="V2174" t="s">
        <v>32</v>
      </c>
      <c r="W2174" t="s">
        <v>177</v>
      </c>
      <c r="X2174" t="s">
        <v>18185</v>
      </c>
      <c r="Y2174" t="s">
        <v>316</v>
      </c>
    </row>
    <row r="2175" spans="1:25" x14ac:dyDescent="0.25">
      <c r="A2175" t="s">
        <v>4780</v>
      </c>
      <c r="B2175" t="s">
        <v>4782</v>
      </c>
      <c r="C2175" t="s">
        <v>4781</v>
      </c>
      <c r="D2175" t="s">
        <v>1235</v>
      </c>
      <c r="E2175" t="s">
        <v>5</v>
      </c>
      <c r="F2175" t="s">
        <v>124</v>
      </c>
      <c r="G2175" t="s">
        <v>11</v>
      </c>
      <c r="H2175" t="s">
        <v>2</v>
      </c>
      <c r="I2175">
        <v>60901</v>
      </c>
      <c r="J2175" t="s">
        <v>11433</v>
      </c>
      <c r="K2175" t="s">
        <v>125</v>
      </c>
      <c r="L2175" t="s">
        <v>499</v>
      </c>
      <c r="M2175" t="s">
        <v>499</v>
      </c>
      <c r="N2175" t="s">
        <v>11017</v>
      </c>
      <c r="O2175" t="s">
        <v>13535</v>
      </c>
      <c r="P2175">
        <v>27794200</v>
      </c>
      <c r="Q2175" t="s">
        <v>15386</v>
      </c>
      <c r="R2175" t="s">
        <v>13159</v>
      </c>
      <c r="S2175">
        <v>27794200</v>
      </c>
      <c r="T2175" t="s">
        <v>14623</v>
      </c>
      <c r="U2175">
        <v>27799004</v>
      </c>
      <c r="V2175" t="s">
        <v>32</v>
      </c>
      <c r="W2175" t="s">
        <v>4777</v>
      </c>
      <c r="X2175" t="s">
        <v>18186</v>
      </c>
      <c r="Y2175" t="s">
        <v>4781</v>
      </c>
    </row>
    <row r="2176" spans="1:25" x14ac:dyDescent="0.25">
      <c r="A2176" t="s">
        <v>2041</v>
      </c>
      <c r="B2176" t="s">
        <v>2044</v>
      </c>
      <c r="C2176" t="s">
        <v>2042</v>
      </c>
      <c r="D2176" t="s">
        <v>1235</v>
      </c>
      <c r="E2176" t="s">
        <v>6</v>
      </c>
      <c r="F2176" t="s">
        <v>124</v>
      </c>
      <c r="G2176" t="s">
        <v>15</v>
      </c>
      <c r="H2176" t="s">
        <v>2</v>
      </c>
      <c r="I2176">
        <v>61101</v>
      </c>
      <c r="J2176" t="s">
        <v>12681</v>
      </c>
      <c r="K2176" t="s">
        <v>125</v>
      </c>
      <c r="L2176" t="s">
        <v>10832</v>
      </c>
      <c r="M2176" t="s">
        <v>2043</v>
      </c>
      <c r="N2176" t="s">
        <v>2042</v>
      </c>
      <c r="O2176" t="s">
        <v>13535</v>
      </c>
      <c r="P2176">
        <v>26431494</v>
      </c>
      <c r="Q2176">
        <v>26431775</v>
      </c>
      <c r="R2176" t="s">
        <v>7764</v>
      </c>
      <c r="S2176">
        <v>62052872</v>
      </c>
      <c r="T2176" t="s">
        <v>11888</v>
      </c>
      <c r="U2176">
        <v>26377451</v>
      </c>
      <c r="V2176" t="s">
        <v>32</v>
      </c>
      <c r="W2176" t="s">
        <v>6489</v>
      </c>
      <c r="X2176" t="s">
        <v>18187</v>
      </c>
      <c r="Y2176" t="s">
        <v>2042</v>
      </c>
    </row>
    <row r="2177" spans="1:25" x14ac:dyDescent="0.25">
      <c r="A2177" t="s">
        <v>5392</v>
      </c>
      <c r="B2177" s="233" t="s">
        <v>4987</v>
      </c>
      <c r="C2177" t="s">
        <v>5393</v>
      </c>
      <c r="D2177" t="s">
        <v>9037</v>
      </c>
      <c r="E2177" t="s">
        <v>2</v>
      </c>
      <c r="F2177" t="s">
        <v>83</v>
      </c>
      <c r="G2177" t="s">
        <v>5</v>
      </c>
      <c r="H2177" t="s">
        <v>2</v>
      </c>
      <c r="I2177">
        <v>70401</v>
      </c>
      <c r="J2177" t="s">
        <v>11415</v>
      </c>
      <c r="K2177" t="s">
        <v>82</v>
      </c>
      <c r="L2177" t="s">
        <v>12961</v>
      </c>
      <c r="M2177" t="s">
        <v>12964</v>
      </c>
      <c r="N2177" t="s">
        <v>5393</v>
      </c>
      <c r="O2177" t="s">
        <v>13535</v>
      </c>
      <c r="P2177">
        <v>27511914</v>
      </c>
      <c r="Q2177">
        <v>27511914</v>
      </c>
      <c r="R2177" t="s">
        <v>13160</v>
      </c>
      <c r="S2177">
        <v>83793627</v>
      </c>
      <c r="T2177" t="s">
        <v>14580</v>
      </c>
      <c r="U2177">
        <v>87286188</v>
      </c>
      <c r="V2177" t="s">
        <v>32</v>
      </c>
      <c r="W2177" t="s">
        <v>6647</v>
      </c>
      <c r="X2177" t="s">
        <v>18188</v>
      </c>
      <c r="Y2177" t="s">
        <v>5393</v>
      </c>
    </row>
    <row r="2178" spans="1:25" x14ac:dyDescent="0.25">
      <c r="A2178" t="s">
        <v>6017</v>
      </c>
      <c r="B2178" t="s">
        <v>4989</v>
      </c>
      <c r="C2178" t="s">
        <v>6018</v>
      </c>
      <c r="D2178" t="s">
        <v>9037</v>
      </c>
      <c r="E2178" t="s">
        <v>2</v>
      </c>
      <c r="F2178" t="s">
        <v>83</v>
      </c>
      <c r="G2178" t="s">
        <v>5</v>
      </c>
      <c r="H2178" t="s">
        <v>2</v>
      </c>
      <c r="I2178">
        <v>70401</v>
      </c>
      <c r="J2178" t="s">
        <v>11415</v>
      </c>
      <c r="K2178" t="s">
        <v>82</v>
      </c>
      <c r="L2178" t="s">
        <v>12961</v>
      </c>
      <c r="M2178" t="s">
        <v>12964</v>
      </c>
      <c r="N2178" t="s">
        <v>6018</v>
      </c>
      <c r="O2178" t="s">
        <v>13535</v>
      </c>
      <c r="P2178">
        <v>27511909</v>
      </c>
      <c r="Q2178">
        <v>27511909</v>
      </c>
      <c r="R2178" t="s">
        <v>14020</v>
      </c>
      <c r="S2178">
        <v>85428121</v>
      </c>
      <c r="T2178" t="s">
        <v>14580</v>
      </c>
      <c r="U2178">
        <v>87286188</v>
      </c>
      <c r="V2178" t="s">
        <v>32</v>
      </c>
      <c r="W2178" t="s">
        <v>7155</v>
      </c>
      <c r="X2178" t="s">
        <v>18189</v>
      </c>
      <c r="Y2178" t="s">
        <v>6018</v>
      </c>
    </row>
    <row r="2179" spans="1:25" x14ac:dyDescent="0.25">
      <c r="A2179" t="s">
        <v>5412</v>
      </c>
      <c r="B2179" t="s">
        <v>4991</v>
      </c>
      <c r="C2179" t="s">
        <v>4581</v>
      </c>
      <c r="D2179" t="s">
        <v>82</v>
      </c>
      <c r="E2179" t="s">
        <v>10</v>
      </c>
      <c r="F2179" t="s">
        <v>83</v>
      </c>
      <c r="G2179" t="s">
        <v>5</v>
      </c>
      <c r="H2179" t="s">
        <v>3</v>
      </c>
      <c r="I2179">
        <v>70402</v>
      </c>
      <c r="J2179" t="s">
        <v>11449</v>
      </c>
      <c r="K2179" t="s">
        <v>82</v>
      </c>
      <c r="L2179" t="s">
        <v>12961</v>
      </c>
      <c r="M2179" t="s">
        <v>10611</v>
      </c>
      <c r="N2179" t="s">
        <v>4581</v>
      </c>
      <c r="O2179" t="s">
        <v>13535</v>
      </c>
      <c r="P2179">
        <v>27599053</v>
      </c>
      <c r="Q2179">
        <v>27599053</v>
      </c>
      <c r="R2179" t="s">
        <v>12447</v>
      </c>
      <c r="S2179">
        <v>83224097</v>
      </c>
      <c r="T2179" t="s">
        <v>14582</v>
      </c>
      <c r="U2179">
        <v>27550289</v>
      </c>
      <c r="V2179" t="s">
        <v>32</v>
      </c>
      <c r="W2179" t="s">
        <v>5411</v>
      </c>
      <c r="X2179" t="s">
        <v>18190</v>
      </c>
      <c r="Y2179" t="s">
        <v>4581</v>
      </c>
    </row>
    <row r="2180" spans="1:25" x14ac:dyDescent="0.25">
      <c r="A2180" t="s">
        <v>5468</v>
      </c>
      <c r="B2180" t="s">
        <v>4992</v>
      </c>
      <c r="C2180" t="s">
        <v>657</v>
      </c>
      <c r="D2180" t="s">
        <v>82</v>
      </c>
      <c r="E2180" t="s">
        <v>11</v>
      </c>
      <c r="F2180" t="s">
        <v>83</v>
      </c>
      <c r="G2180" t="s">
        <v>6</v>
      </c>
      <c r="H2180" t="s">
        <v>2</v>
      </c>
      <c r="I2180">
        <v>70501</v>
      </c>
      <c r="J2180" t="s">
        <v>11420</v>
      </c>
      <c r="K2180" t="s">
        <v>82</v>
      </c>
      <c r="L2180" t="s">
        <v>2796</v>
      </c>
      <c r="M2180" t="s">
        <v>2796</v>
      </c>
      <c r="N2180" t="s">
        <v>657</v>
      </c>
      <c r="O2180" t="s">
        <v>13535</v>
      </c>
      <c r="P2180">
        <v>22006822</v>
      </c>
      <c r="Q2180" t="s">
        <v>15386</v>
      </c>
      <c r="R2180" t="s">
        <v>9317</v>
      </c>
      <c r="S2180">
        <v>85022900</v>
      </c>
      <c r="T2180" t="s">
        <v>14584</v>
      </c>
      <c r="U2180">
        <v>27186207</v>
      </c>
      <c r="V2180" t="s">
        <v>32</v>
      </c>
      <c r="W2180" t="s">
        <v>3780</v>
      </c>
      <c r="X2180" t="s">
        <v>18191</v>
      </c>
      <c r="Y2180" t="s">
        <v>657</v>
      </c>
    </row>
    <row r="2181" spans="1:25" x14ac:dyDescent="0.25">
      <c r="A2181" t="s">
        <v>5871</v>
      </c>
      <c r="B2181" t="s">
        <v>4995</v>
      </c>
      <c r="C2181" t="s">
        <v>5872</v>
      </c>
      <c r="D2181" t="s">
        <v>9037</v>
      </c>
      <c r="E2181" t="s">
        <v>7</v>
      </c>
      <c r="F2181" t="s">
        <v>83</v>
      </c>
      <c r="G2181" t="s">
        <v>6</v>
      </c>
      <c r="H2181" t="s">
        <v>2</v>
      </c>
      <c r="I2181">
        <v>70501</v>
      </c>
      <c r="J2181" t="s">
        <v>11420</v>
      </c>
      <c r="K2181" t="s">
        <v>82</v>
      </c>
      <c r="L2181" t="s">
        <v>2796</v>
      </c>
      <c r="M2181" t="s">
        <v>2796</v>
      </c>
      <c r="N2181" t="s">
        <v>5872</v>
      </c>
      <c r="O2181" t="s">
        <v>13535</v>
      </c>
      <c r="P2181">
        <v>86437972</v>
      </c>
      <c r="Q2181" t="s">
        <v>15386</v>
      </c>
      <c r="R2181" t="s">
        <v>11903</v>
      </c>
      <c r="S2181">
        <v>86437972</v>
      </c>
      <c r="T2181" t="s">
        <v>14912</v>
      </c>
      <c r="U2181">
        <v>83602028</v>
      </c>
      <c r="V2181" t="s">
        <v>32</v>
      </c>
      <c r="W2181" t="s">
        <v>7156</v>
      </c>
      <c r="X2181" t="s">
        <v>18192</v>
      </c>
      <c r="Y2181" t="s">
        <v>5872</v>
      </c>
    </row>
    <row r="2182" spans="1:25" x14ac:dyDescent="0.25">
      <c r="A2182" t="s">
        <v>5383</v>
      </c>
      <c r="B2182" t="s">
        <v>4996</v>
      </c>
      <c r="C2182" t="s">
        <v>11079</v>
      </c>
      <c r="D2182" t="s">
        <v>9037</v>
      </c>
      <c r="E2182" t="s">
        <v>2</v>
      </c>
      <c r="F2182" t="s">
        <v>83</v>
      </c>
      <c r="G2182" t="s">
        <v>5</v>
      </c>
      <c r="H2182" t="s">
        <v>2</v>
      </c>
      <c r="I2182">
        <v>70401</v>
      </c>
      <c r="J2182" t="s">
        <v>11415</v>
      </c>
      <c r="K2182" t="s">
        <v>82</v>
      </c>
      <c r="L2182" t="s">
        <v>12961</v>
      </c>
      <c r="M2182" t="s">
        <v>12964</v>
      </c>
      <c r="N2182" t="s">
        <v>11079</v>
      </c>
      <c r="O2182" t="s">
        <v>13535</v>
      </c>
      <c r="P2182" t="s">
        <v>15386</v>
      </c>
      <c r="Q2182" t="s">
        <v>15386</v>
      </c>
      <c r="R2182" t="s">
        <v>10062</v>
      </c>
      <c r="S2182">
        <v>88233035</v>
      </c>
      <c r="T2182" t="s">
        <v>14580</v>
      </c>
      <c r="U2182">
        <v>87286188</v>
      </c>
      <c r="V2182" t="s">
        <v>32</v>
      </c>
      <c r="W2182" t="s">
        <v>3915</v>
      </c>
      <c r="X2182" t="s">
        <v>18193</v>
      </c>
      <c r="Y2182" t="s">
        <v>11079</v>
      </c>
    </row>
    <row r="2183" spans="1:25" x14ac:dyDescent="0.25">
      <c r="A2183" t="s">
        <v>5991</v>
      </c>
      <c r="B2183" t="s">
        <v>4998</v>
      </c>
      <c r="C2183" t="s">
        <v>5992</v>
      </c>
      <c r="D2183" t="s">
        <v>9037</v>
      </c>
      <c r="E2183" t="s">
        <v>6</v>
      </c>
      <c r="F2183" t="s">
        <v>83</v>
      </c>
      <c r="G2183" t="s">
        <v>2</v>
      </c>
      <c r="H2183" t="s">
        <v>3</v>
      </c>
      <c r="I2183">
        <v>70102</v>
      </c>
      <c r="J2183" t="s">
        <v>12693</v>
      </c>
      <c r="K2183" t="s">
        <v>82</v>
      </c>
      <c r="L2183" t="s">
        <v>82</v>
      </c>
      <c r="M2183" t="s">
        <v>12981</v>
      </c>
      <c r="N2183" t="s">
        <v>5992</v>
      </c>
      <c r="O2183" t="s">
        <v>13535</v>
      </c>
      <c r="P2183">
        <v>86349616</v>
      </c>
      <c r="Q2183" t="s">
        <v>15386</v>
      </c>
      <c r="R2183" t="s">
        <v>14021</v>
      </c>
      <c r="S2183">
        <v>86349616</v>
      </c>
      <c r="T2183" t="s">
        <v>7759</v>
      </c>
      <c r="U2183">
        <v>83478507</v>
      </c>
      <c r="V2183" t="s">
        <v>32</v>
      </c>
      <c r="W2183" t="s">
        <v>7157</v>
      </c>
      <c r="X2183" t="s">
        <v>18194</v>
      </c>
      <c r="Y2183" t="s">
        <v>5992</v>
      </c>
    </row>
    <row r="2184" spans="1:25" x14ac:dyDescent="0.25">
      <c r="A2184" t="s">
        <v>5271</v>
      </c>
      <c r="B2184" t="s">
        <v>4999</v>
      </c>
      <c r="C2184" t="s">
        <v>7969</v>
      </c>
      <c r="D2184" t="s">
        <v>82</v>
      </c>
      <c r="E2184" t="s">
        <v>4</v>
      </c>
      <c r="F2184" t="s">
        <v>83</v>
      </c>
      <c r="G2184" t="s">
        <v>2</v>
      </c>
      <c r="H2184" t="s">
        <v>3</v>
      </c>
      <c r="I2184">
        <v>70102</v>
      </c>
      <c r="J2184" t="s">
        <v>12693</v>
      </c>
      <c r="K2184" t="s">
        <v>82</v>
      </c>
      <c r="L2184" t="s">
        <v>82</v>
      </c>
      <c r="M2184" t="s">
        <v>12981</v>
      </c>
      <c r="N2184" t="s">
        <v>11018</v>
      </c>
      <c r="O2184" t="s">
        <v>13535</v>
      </c>
      <c r="P2184">
        <v>84057379</v>
      </c>
      <c r="Q2184" t="s">
        <v>15386</v>
      </c>
      <c r="R2184" t="s">
        <v>13161</v>
      </c>
      <c r="S2184">
        <v>84057379</v>
      </c>
      <c r="T2184" t="s">
        <v>14631</v>
      </c>
      <c r="U2184">
        <v>27590142</v>
      </c>
      <c r="V2184" t="s">
        <v>32</v>
      </c>
      <c r="W2184" t="s">
        <v>7158</v>
      </c>
      <c r="X2184" t="s">
        <v>18195</v>
      </c>
      <c r="Y2184" t="s">
        <v>7969</v>
      </c>
    </row>
    <row r="2185" spans="1:25" x14ac:dyDescent="0.25">
      <c r="A2185" t="s">
        <v>5988</v>
      </c>
      <c r="B2185" t="s">
        <v>5001</v>
      </c>
      <c r="C2185" t="s">
        <v>1521</v>
      </c>
      <c r="D2185" t="s">
        <v>82</v>
      </c>
      <c r="E2185" t="s">
        <v>3</v>
      </c>
      <c r="F2185" t="s">
        <v>83</v>
      </c>
      <c r="G2185" t="s">
        <v>2</v>
      </c>
      <c r="H2185" t="s">
        <v>2</v>
      </c>
      <c r="I2185">
        <v>70101</v>
      </c>
      <c r="J2185" t="s">
        <v>12606</v>
      </c>
      <c r="K2185" t="s">
        <v>82</v>
      </c>
      <c r="L2185" t="s">
        <v>82</v>
      </c>
      <c r="M2185" t="s">
        <v>82</v>
      </c>
      <c r="N2185" t="s">
        <v>1521</v>
      </c>
      <c r="O2185" t="s">
        <v>13535</v>
      </c>
      <c r="P2185">
        <v>27983571</v>
      </c>
      <c r="Q2185">
        <v>27983571</v>
      </c>
      <c r="R2185" t="s">
        <v>8041</v>
      </c>
      <c r="S2185">
        <v>88228867</v>
      </c>
      <c r="T2185" t="s">
        <v>14576</v>
      </c>
      <c r="U2185">
        <v>27582530</v>
      </c>
      <c r="V2185" t="s">
        <v>32</v>
      </c>
      <c r="W2185" t="s">
        <v>7159</v>
      </c>
      <c r="X2185" t="s">
        <v>18196</v>
      </c>
      <c r="Y2185" t="s">
        <v>1521</v>
      </c>
    </row>
    <row r="2186" spans="1:25" x14ac:dyDescent="0.25">
      <c r="A2186" t="s">
        <v>2460</v>
      </c>
      <c r="B2186" t="s">
        <v>6321</v>
      </c>
      <c r="C2186" t="s">
        <v>1783</v>
      </c>
      <c r="D2186" t="s">
        <v>197</v>
      </c>
      <c r="E2186" t="s">
        <v>2</v>
      </c>
      <c r="F2186" t="s">
        <v>35</v>
      </c>
      <c r="G2186" t="s">
        <v>820</v>
      </c>
      <c r="H2186" t="s">
        <v>2</v>
      </c>
      <c r="I2186">
        <v>21601</v>
      </c>
      <c r="J2186" t="s">
        <v>12794</v>
      </c>
      <c r="K2186" t="s">
        <v>79</v>
      </c>
      <c r="L2186" t="s">
        <v>2445</v>
      </c>
      <c r="M2186" t="s">
        <v>2445</v>
      </c>
      <c r="N2186" t="s">
        <v>1783</v>
      </c>
      <c r="O2186" t="s">
        <v>13535</v>
      </c>
      <c r="P2186" t="s">
        <v>15386</v>
      </c>
      <c r="Q2186" t="s">
        <v>15386</v>
      </c>
      <c r="R2186" t="s">
        <v>11019</v>
      </c>
      <c r="S2186">
        <v>85359462</v>
      </c>
      <c r="T2186" t="s">
        <v>15436</v>
      </c>
      <c r="U2186">
        <v>24722182</v>
      </c>
      <c r="V2186" t="s">
        <v>32</v>
      </c>
      <c r="W2186" t="s">
        <v>2377</v>
      </c>
      <c r="X2186" t="s">
        <v>18197</v>
      </c>
      <c r="Y2186" t="s">
        <v>1783</v>
      </c>
    </row>
    <row r="2187" spans="1:25" x14ac:dyDescent="0.25">
      <c r="A2187" t="s">
        <v>2464</v>
      </c>
      <c r="B2187" t="s">
        <v>2466</v>
      </c>
      <c r="C2187" t="s">
        <v>2465</v>
      </c>
      <c r="D2187" t="s">
        <v>197</v>
      </c>
      <c r="E2187" t="s">
        <v>2</v>
      </c>
      <c r="F2187" t="s">
        <v>35</v>
      </c>
      <c r="G2187" t="s">
        <v>820</v>
      </c>
      <c r="H2187" t="s">
        <v>2</v>
      </c>
      <c r="I2187">
        <v>21601</v>
      </c>
      <c r="J2187" t="s">
        <v>12794</v>
      </c>
      <c r="K2187" t="s">
        <v>79</v>
      </c>
      <c r="L2187" t="s">
        <v>2445</v>
      </c>
      <c r="M2187" t="s">
        <v>2445</v>
      </c>
      <c r="N2187" t="s">
        <v>1341</v>
      </c>
      <c r="O2187" t="s">
        <v>13535</v>
      </c>
      <c r="P2187">
        <v>24760772</v>
      </c>
      <c r="Q2187">
        <v>24760772</v>
      </c>
      <c r="R2187" t="s">
        <v>15775</v>
      </c>
      <c r="S2187">
        <v>24760772</v>
      </c>
      <c r="T2187" t="s">
        <v>15436</v>
      </c>
      <c r="U2187">
        <v>24722182</v>
      </c>
      <c r="V2187" t="s">
        <v>32</v>
      </c>
      <c r="W2187" t="s">
        <v>2352</v>
      </c>
      <c r="X2187" t="s">
        <v>18198</v>
      </c>
      <c r="Y2187" t="s">
        <v>2465</v>
      </c>
    </row>
    <row r="2188" spans="1:25" x14ac:dyDescent="0.25">
      <c r="A2188" t="s">
        <v>2532</v>
      </c>
      <c r="B2188" t="s">
        <v>2534</v>
      </c>
      <c r="C2188" t="s">
        <v>2533</v>
      </c>
      <c r="D2188" t="s">
        <v>197</v>
      </c>
      <c r="E2188" t="s">
        <v>7</v>
      </c>
      <c r="F2188" t="s">
        <v>35</v>
      </c>
      <c r="G2188" t="s">
        <v>12</v>
      </c>
      <c r="H2188" t="s">
        <v>3</v>
      </c>
      <c r="I2188">
        <v>21002</v>
      </c>
      <c r="J2188" t="s">
        <v>11468</v>
      </c>
      <c r="K2188" t="s">
        <v>79</v>
      </c>
      <c r="L2188" t="s">
        <v>197</v>
      </c>
      <c r="M2188" t="s">
        <v>10533</v>
      </c>
      <c r="N2188" t="s">
        <v>2533</v>
      </c>
      <c r="O2188" t="s">
        <v>13535</v>
      </c>
      <c r="P2188">
        <v>24671148</v>
      </c>
      <c r="Q2188">
        <v>24671148</v>
      </c>
      <c r="R2188" t="s">
        <v>13863</v>
      </c>
      <c r="S2188">
        <v>83163848</v>
      </c>
      <c r="T2188" t="s">
        <v>14022</v>
      </c>
      <c r="U2188">
        <v>24799162</v>
      </c>
      <c r="V2188" t="s">
        <v>32</v>
      </c>
      <c r="W2188" t="s">
        <v>2323</v>
      </c>
      <c r="X2188" t="s">
        <v>18199</v>
      </c>
      <c r="Y2188" t="s">
        <v>2533</v>
      </c>
    </row>
    <row r="2189" spans="1:25" x14ac:dyDescent="0.25">
      <c r="A2189" t="s">
        <v>5926</v>
      </c>
      <c r="B2189" t="s">
        <v>5008</v>
      </c>
      <c r="C2189" t="s">
        <v>5671</v>
      </c>
      <c r="D2189" t="s">
        <v>197</v>
      </c>
      <c r="E2189" t="s">
        <v>3</v>
      </c>
      <c r="F2189" t="s">
        <v>35</v>
      </c>
      <c r="G2189" t="s">
        <v>12</v>
      </c>
      <c r="H2189" t="s">
        <v>10</v>
      </c>
      <c r="I2189">
        <v>21008</v>
      </c>
      <c r="J2189" t="s">
        <v>11526</v>
      </c>
      <c r="K2189" t="s">
        <v>79</v>
      </c>
      <c r="L2189" t="s">
        <v>197</v>
      </c>
      <c r="M2189" t="s">
        <v>2503</v>
      </c>
      <c r="N2189" t="s">
        <v>5671</v>
      </c>
      <c r="O2189" t="s">
        <v>13535</v>
      </c>
      <c r="P2189">
        <v>86175890</v>
      </c>
      <c r="Q2189" t="s">
        <v>15386</v>
      </c>
      <c r="R2189" t="s">
        <v>13162</v>
      </c>
      <c r="S2189">
        <v>88000061</v>
      </c>
      <c r="T2189" t="s">
        <v>15438</v>
      </c>
      <c r="U2189">
        <v>89207693</v>
      </c>
      <c r="V2189" t="s">
        <v>32</v>
      </c>
      <c r="W2189" t="s">
        <v>7160</v>
      </c>
      <c r="X2189" t="s">
        <v>18200</v>
      </c>
      <c r="Y2189" t="s">
        <v>5671</v>
      </c>
    </row>
    <row r="2190" spans="1:25" x14ac:dyDescent="0.25">
      <c r="A2190" t="s">
        <v>2553</v>
      </c>
      <c r="B2190" t="s">
        <v>2554</v>
      </c>
      <c r="C2190" t="s">
        <v>581</v>
      </c>
      <c r="D2190" t="s">
        <v>197</v>
      </c>
      <c r="E2190" t="s">
        <v>4</v>
      </c>
      <c r="F2190" t="s">
        <v>35</v>
      </c>
      <c r="G2190" t="s">
        <v>12</v>
      </c>
      <c r="H2190" t="s">
        <v>2</v>
      </c>
      <c r="I2190">
        <v>21001</v>
      </c>
      <c r="J2190" t="s">
        <v>11434</v>
      </c>
      <c r="K2190" t="s">
        <v>79</v>
      </c>
      <c r="L2190" t="s">
        <v>197</v>
      </c>
      <c r="M2190" t="s">
        <v>11356</v>
      </c>
      <c r="N2190" t="s">
        <v>581</v>
      </c>
      <c r="O2190" t="s">
        <v>13535</v>
      </c>
      <c r="P2190">
        <v>24606591</v>
      </c>
      <c r="Q2190">
        <v>24601238</v>
      </c>
      <c r="R2190" t="s">
        <v>9291</v>
      </c>
      <c r="S2190">
        <v>24606591</v>
      </c>
      <c r="T2190" t="s">
        <v>14473</v>
      </c>
      <c r="U2190">
        <v>24601238</v>
      </c>
      <c r="V2190" t="s">
        <v>32</v>
      </c>
      <c r="W2190" t="s">
        <v>1998</v>
      </c>
      <c r="X2190" t="s">
        <v>18201</v>
      </c>
      <c r="Y2190" t="s">
        <v>581</v>
      </c>
    </row>
    <row r="2191" spans="1:25" x14ac:dyDescent="0.25">
      <c r="A2191" t="s">
        <v>2749</v>
      </c>
      <c r="B2191" t="s">
        <v>2751</v>
      </c>
      <c r="C2191" t="s">
        <v>2750</v>
      </c>
      <c r="D2191" t="s">
        <v>197</v>
      </c>
      <c r="E2191" t="s">
        <v>7</v>
      </c>
      <c r="F2191" t="s">
        <v>35</v>
      </c>
      <c r="G2191" t="s">
        <v>3</v>
      </c>
      <c r="H2191" t="s">
        <v>17</v>
      </c>
      <c r="I2191">
        <v>20213</v>
      </c>
      <c r="J2191" t="s">
        <v>15442</v>
      </c>
      <c r="K2191" t="s">
        <v>79</v>
      </c>
      <c r="L2191" t="s">
        <v>80</v>
      </c>
      <c r="M2191" t="s">
        <v>1301</v>
      </c>
      <c r="N2191" t="s">
        <v>2750</v>
      </c>
      <c r="O2191" t="s">
        <v>13535</v>
      </c>
      <c r="P2191">
        <v>24791950</v>
      </c>
      <c r="Q2191">
        <v>24791950</v>
      </c>
      <c r="R2191" t="s">
        <v>14023</v>
      </c>
      <c r="S2191">
        <v>24791950</v>
      </c>
      <c r="T2191" t="s">
        <v>14022</v>
      </c>
      <c r="U2191">
        <v>88494468</v>
      </c>
      <c r="V2191" t="s">
        <v>32</v>
      </c>
      <c r="W2191" t="s">
        <v>2748</v>
      </c>
      <c r="X2191" t="s">
        <v>18202</v>
      </c>
      <c r="Y2191" t="s">
        <v>2750</v>
      </c>
    </row>
    <row r="2192" spans="1:25" x14ac:dyDescent="0.25">
      <c r="A2192" t="s">
        <v>2878</v>
      </c>
      <c r="B2192" t="s">
        <v>2880</v>
      </c>
      <c r="C2192" t="s">
        <v>2879</v>
      </c>
      <c r="D2192" t="s">
        <v>197</v>
      </c>
      <c r="E2192" t="s">
        <v>11</v>
      </c>
      <c r="F2192" t="s">
        <v>35</v>
      </c>
      <c r="G2192" t="s">
        <v>198</v>
      </c>
      <c r="H2192" t="s">
        <v>2</v>
      </c>
      <c r="I2192">
        <v>21401</v>
      </c>
      <c r="J2192" t="s">
        <v>11551</v>
      </c>
      <c r="K2192" t="s">
        <v>79</v>
      </c>
      <c r="L2192" t="s">
        <v>199</v>
      </c>
      <c r="M2192" t="s">
        <v>199</v>
      </c>
      <c r="N2192" t="s">
        <v>2879</v>
      </c>
      <c r="O2192" t="s">
        <v>13535</v>
      </c>
      <c r="P2192">
        <v>83926811</v>
      </c>
      <c r="Q2192" t="s">
        <v>15386</v>
      </c>
      <c r="R2192" t="s">
        <v>14913</v>
      </c>
      <c r="S2192">
        <v>83926811</v>
      </c>
      <c r="T2192" t="s">
        <v>15443</v>
      </c>
      <c r="U2192">
        <v>24711101</v>
      </c>
      <c r="V2192" t="s">
        <v>32</v>
      </c>
      <c r="W2192" t="s">
        <v>7161</v>
      </c>
      <c r="X2192" t="s">
        <v>18203</v>
      </c>
      <c r="Y2192" t="s">
        <v>2879</v>
      </c>
    </row>
    <row r="2193" spans="1:25" x14ac:dyDescent="0.25">
      <c r="A2193" t="s">
        <v>6052</v>
      </c>
      <c r="B2193" t="s">
        <v>5015</v>
      </c>
      <c r="C2193" t="s">
        <v>6053</v>
      </c>
      <c r="D2193" t="s">
        <v>9030</v>
      </c>
      <c r="E2193" t="s">
        <v>6</v>
      </c>
      <c r="F2193" t="s">
        <v>35</v>
      </c>
      <c r="G2193" t="s">
        <v>179</v>
      </c>
      <c r="H2193" t="s">
        <v>2</v>
      </c>
      <c r="I2193">
        <v>21501</v>
      </c>
      <c r="J2193" t="s">
        <v>11557</v>
      </c>
      <c r="K2193" t="s">
        <v>79</v>
      </c>
      <c r="L2193" t="s">
        <v>180</v>
      </c>
      <c r="M2193" t="s">
        <v>143</v>
      </c>
      <c r="N2193" t="s">
        <v>6053</v>
      </c>
      <c r="O2193" t="s">
        <v>13535</v>
      </c>
      <c r="P2193" t="s">
        <v>15386</v>
      </c>
      <c r="Q2193" t="s">
        <v>15386</v>
      </c>
      <c r="R2193" t="s">
        <v>14914</v>
      </c>
      <c r="S2193">
        <v>89951785</v>
      </c>
      <c r="T2193" t="s">
        <v>14481</v>
      </c>
      <c r="U2193">
        <v>24640011</v>
      </c>
      <c r="V2193" t="s">
        <v>32</v>
      </c>
      <c r="W2193" t="s">
        <v>7162</v>
      </c>
      <c r="X2193" t="s">
        <v>18204</v>
      </c>
      <c r="Y2193" t="s">
        <v>6053</v>
      </c>
    </row>
    <row r="2194" spans="1:25" x14ac:dyDescent="0.25">
      <c r="A2194" t="s">
        <v>9106</v>
      </c>
      <c r="B2194" t="s">
        <v>7061</v>
      </c>
      <c r="C2194" t="s">
        <v>590</v>
      </c>
      <c r="D2194" t="s">
        <v>9030</v>
      </c>
      <c r="E2194" t="s">
        <v>4</v>
      </c>
      <c r="F2194" t="s">
        <v>35</v>
      </c>
      <c r="G2194" t="s">
        <v>17</v>
      </c>
      <c r="H2194" t="s">
        <v>4</v>
      </c>
      <c r="I2194">
        <v>21303</v>
      </c>
      <c r="J2194" t="s">
        <v>14349</v>
      </c>
      <c r="K2194" t="s">
        <v>79</v>
      </c>
      <c r="L2194" t="s">
        <v>10587</v>
      </c>
      <c r="M2194" t="s">
        <v>13810</v>
      </c>
      <c r="N2194" t="s">
        <v>590</v>
      </c>
      <c r="O2194" t="s">
        <v>13535</v>
      </c>
      <c r="P2194">
        <v>24701583</v>
      </c>
      <c r="Q2194">
        <v>24701583</v>
      </c>
      <c r="R2194" t="s">
        <v>9319</v>
      </c>
      <c r="S2194">
        <v>85427873</v>
      </c>
      <c r="T2194" t="s">
        <v>14644</v>
      </c>
      <c r="U2194">
        <v>24701583</v>
      </c>
      <c r="V2194" t="s">
        <v>32</v>
      </c>
      <c r="W2194" t="s">
        <v>3451</v>
      </c>
      <c r="X2194" t="s">
        <v>18205</v>
      </c>
      <c r="Y2194" t="s">
        <v>590</v>
      </c>
    </row>
    <row r="2195" spans="1:25" x14ac:dyDescent="0.25">
      <c r="A2195" t="s">
        <v>7938</v>
      </c>
      <c r="B2195" t="s">
        <v>6813</v>
      </c>
      <c r="C2195" t="s">
        <v>7939</v>
      </c>
      <c r="D2195" t="s">
        <v>9030</v>
      </c>
      <c r="E2195" t="s">
        <v>4</v>
      </c>
      <c r="F2195" t="s">
        <v>35</v>
      </c>
      <c r="G2195" t="s">
        <v>17</v>
      </c>
      <c r="H2195" t="s">
        <v>4</v>
      </c>
      <c r="I2195">
        <v>21303</v>
      </c>
      <c r="J2195" t="s">
        <v>14349</v>
      </c>
      <c r="K2195" t="s">
        <v>79</v>
      </c>
      <c r="L2195" t="s">
        <v>10587</v>
      </c>
      <c r="M2195" t="s">
        <v>13810</v>
      </c>
      <c r="N2195" t="s">
        <v>7939</v>
      </c>
      <c r="O2195" t="s">
        <v>13535</v>
      </c>
      <c r="P2195">
        <v>44064352</v>
      </c>
      <c r="Q2195" t="s">
        <v>15386</v>
      </c>
      <c r="R2195" t="s">
        <v>13163</v>
      </c>
      <c r="S2195">
        <v>88582827</v>
      </c>
      <c r="T2195" t="s">
        <v>14644</v>
      </c>
      <c r="U2195">
        <v>83237385</v>
      </c>
      <c r="V2195" t="s">
        <v>32</v>
      </c>
      <c r="W2195" t="s">
        <v>7940</v>
      </c>
      <c r="X2195" t="s">
        <v>18206</v>
      </c>
      <c r="Y2195" t="s">
        <v>7939</v>
      </c>
    </row>
    <row r="2196" spans="1:25" x14ac:dyDescent="0.25">
      <c r="A2196" t="s">
        <v>9779</v>
      </c>
      <c r="B2196" t="s">
        <v>7208</v>
      </c>
      <c r="C2196" t="s">
        <v>1431</v>
      </c>
      <c r="D2196" t="s">
        <v>9030</v>
      </c>
      <c r="E2196" t="s">
        <v>5</v>
      </c>
      <c r="F2196" t="s">
        <v>35</v>
      </c>
      <c r="G2196" t="s">
        <v>17</v>
      </c>
      <c r="H2196" t="s">
        <v>5</v>
      </c>
      <c r="I2196">
        <v>21304</v>
      </c>
      <c r="J2196" t="s">
        <v>11545</v>
      </c>
      <c r="K2196" t="s">
        <v>79</v>
      </c>
      <c r="L2196" t="s">
        <v>10587</v>
      </c>
      <c r="M2196" t="s">
        <v>10588</v>
      </c>
      <c r="N2196" t="s">
        <v>1431</v>
      </c>
      <c r="O2196" t="s">
        <v>13535</v>
      </c>
      <c r="P2196">
        <v>73006089</v>
      </c>
      <c r="Q2196" t="s">
        <v>15386</v>
      </c>
      <c r="R2196" t="s">
        <v>10027</v>
      </c>
      <c r="S2196">
        <v>85146414</v>
      </c>
      <c r="T2196" t="s">
        <v>14539</v>
      </c>
      <c r="U2196">
        <v>21006045</v>
      </c>
      <c r="V2196" t="s">
        <v>32</v>
      </c>
      <c r="W2196" t="s">
        <v>3847</v>
      </c>
      <c r="X2196" t="s">
        <v>18207</v>
      </c>
      <c r="Y2196" t="s">
        <v>1431</v>
      </c>
    </row>
    <row r="2197" spans="1:25" x14ac:dyDescent="0.25">
      <c r="A2197" t="s">
        <v>5716</v>
      </c>
      <c r="B2197" t="s">
        <v>5023</v>
      </c>
      <c r="C2197" t="s">
        <v>2882</v>
      </c>
      <c r="D2197" t="s">
        <v>9030</v>
      </c>
      <c r="E2197" t="s">
        <v>7</v>
      </c>
      <c r="F2197" t="s">
        <v>35</v>
      </c>
      <c r="G2197" t="s">
        <v>179</v>
      </c>
      <c r="H2197" t="s">
        <v>3</v>
      </c>
      <c r="I2197">
        <v>21502</v>
      </c>
      <c r="J2197" t="s">
        <v>11558</v>
      </c>
      <c r="K2197" t="s">
        <v>79</v>
      </c>
      <c r="L2197" t="s">
        <v>180</v>
      </c>
      <c r="M2197" t="s">
        <v>10631</v>
      </c>
      <c r="N2197" t="s">
        <v>2882</v>
      </c>
      <c r="O2197" t="s">
        <v>13535</v>
      </c>
      <c r="P2197">
        <v>24021628</v>
      </c>
      <c r="Q2197">
        <v>24021257</v>
      </c>
      <c r="R2197" t="s">
        <v>14915</v>
      </c>
      <c r="S2197">
        <v>41051107</v>
      </c>
      <c r="T2197" t="s">
        <v>15548</v>
      </c>
      <c r="U2197">
        <v>24021628</v>
      </c>
      <c r="V2197" t="s">
        <v>32</v>
      </c>
      <c r="W2197" t="s">
        <v>7163</v>
      </c>
      <c r="X2197" t="s">
        <v>18208</v>
      </c>
      <c r="Y2197" t="s">
        <v>2882</v>
      </c>
    </row>
    <row r="2198" spans="1:25" x14ac:dyDescent="0.25">
      <c r="A2198" t="s">
        <v>4415</v>
      </c>
      <c r="B2198" t="s">
        <v>4416</v>
      </c>
      <c r="C2198" t="s">
        <v>467</v>
      </c>
      <c r="D2198" t="s">
        <v>9030</v>
      </c>
      <c r="E2198" t="s">
        <v>10</v>
      </c>
      <c r="F2198" t="s">
        <v>35</v>
      </c>
      <c r="G2198" t="s">
        <v>17</v>
      </c>
      <c r="H2198" t="s">
        <v>8</v>
      </c>
      <c r="I2198">
        <v>21307</v>
      </c>
      <c r="J2198" t="s">
        <v>11549</v>
      </c>
      <c r="K2198" t="s">
        <v>79</v>
      </c>
      <c r="L2198" t="s">
        <v>10587</v>
      </c>
      <c r="M2198" t="s">
        <v>12998</v>
      </c>
      <c r="N2198" t="s">
        <v>467</v>
      </c>
      <c r="O2198" t="s">
        <v>13535</v>
      </c>
      <c r="P2198">
        <v>72965256</v>
      </c>
      <c r="Q2198" t="s">
        <v>15386</v>
      </c>
      <c r="R2198" t="s">
        <v>13164</v>
      </c>
      <c r="S2198">
        <v>88214333</v>
      </c>
      <c r="T2198" t="s">
        <v>14664</v>
      </c>
      <c r="U2198">
        <v>87067098</v>
      </c>
      <c r="V2198" t="s">
        <v>32</v>
      </c>
      <c r="W2198" t="s">
        <v>3758</v>
      </c>
      <c r="X2198" t="s">
        <v>18209</v>
      </c>
      <c r="Y2198" t="s">
        <v>467</v>
      </c>
    </row>
    <row r="2199" spans="1:25" x14ac:dyDescent="0.25">
      <c r="A2199" t="s">
        <v>3917</v>
      </c>
      <c r="B2199" t="s">
        <v>3919</v>
      </c>
      <c r="C2199" t="s">
        <v>7680</v>
      </c>
      <c r="D2199" t="s">
        <v>788</v>
      </c>
      <c r="E2199" t="s">
        <v>6</v>
      </c>
      <c r="F2199" t="s">
        <v>208</v>
      </c>
      <c r="G2199" t="s">
        <v>12</v>
      </c>
      <c r="H2199" t="s">
        <v>3</v>
      </c>
      <c r="I2199">
        <v>51002</v>
      </c>
      <c r="J2199" t="s">
        <v>11471</v>
      </c>
      <c r="K2199" t="s">
        <v>209</v>
      </c>
      <c r="L2199" t="s">
        <v>661</v>
      </c>
      <c r="M2199" t="s">
        <v>1418</v>
      </c>
      <c r="N2199" t="s">
        <v>11020</v>
      </c>
      <c r="O2199" t="s">
        <v>13535</v>
      </c>
      <c r="P2199">
        <v>26777025</v>
      </c>
      <c r="Q2199">
        <v>26777022</v>
      </c>
      <c r="R2199" t="s">
        <v>7765</v>
      </c>
      <c r="S2199">
        <v>84217430</v>
      </c>
      <c r="T2199" t="s">
        <v>14524</v>
      </c>
      <c r="U2199">
        <v>60061970</v>
      </c>
      <c r="V2199" t="s">
        <v>32</v>
      </c>
      <c r="W2199" t="s">
        <v>7164</v>
      </c>
      <c r="X2199" t="s">
        <v>18210</v>
      </c>
      <c r="Y2199" t="s">
        <v>7680</v>
      </c>
    </row>
    <row r="2200" spans="1:25" x14ac:dyDescent="0.25">
      <c r="A2200" t="s">
        <v>15776</v>
      </c>
      <c r="B2200" t="s">
        <v>6956</v>
      </c>
      <c r="C2200" t="s">
        <v>112</v>
      </c>
      <c r="D2200" t="s">
        <v>47</v>
      </c>
      <c r="E2200" t="s">
        <v>7</v>
      </c>
      <c r="F2200" t="s">
        <v>32</v>
      </c>
      <c r="G2200" t="s">
        <v>7</v>
      </c>
      <c r="H2200" t="s">
        <v>4</v>
      </c>
      <c r="I2200">
        <v>10603</v>
      </c>
      <c r="J2200" t="s">
        <v>12651</v>
      </c>
      <c r="K2200" t="s">
        <v>33</v>
      </c>
      <c r="L2200" t="s">
        <v>454</v>
      </c>
      <c r="M2200" t="s">
        <v>10475</v>
      </c>
      <c r="N2200" t="s">
        <v>112</v>
      </c>
      <c r="O2200" t="s">
        <v>13535</v>
      </c>
      <c r="P2200">
        <v>85433849</v>
      </c>
      <c r="Q2200" t="s">
        <v>15386</v>
      </c>
      <c r="R2200" t="s">
        <v>15777</v>
      </c>
      <c r="S2200">
        <v>85433849</v>
      </c>
      <c r="T2200" t="s">
        <v>7708</v>
      </c>
      <c r="U2200">
        <v>24104951</v>
      </c>
      <c r="V2200" t="s">
        <v>32</v>
      </c>
      <c r="W2200" t="s">
        <v>399</v>
      </c>
      <c r="X2200" t="s">
        <v>18211</v>
      </c>
      <c r="Y2200" t="s">
        <v>112</v>
      </c>
    </row>
    <row r="2201" spans="1:25" x14ac:dyDescent="0.25">
      <c r="A2201" t="s">
        <v>3869</v>
      </c>
      <c r="B2201" t="s">
        <v>3871</v>
      </c>
      <c r="C2201" t="s">
        <v>3870</v>
      </c>
      <c r="D2201" t="s">
        <v>9030</v>
      </c>
      <c r="E2201" t="s">
        <v>8</v>
      </c>
      <c r="F2201" t="s">
        <v>35</v>
      </c>
      <c r="G2201" t="s">
        <v>17</v>
      </c>
      <c r="H2201" t="s">
        <v>7</v>
      </c>
      <c r="I2201">
        <v>21306</v>
      </c>
      <c r="J2201" t="s">
        <v>12789</v>
      </c>
      <c r="K2201" t="s">
        <v>79</v>
      </c>
      <c r="L2201" t="s">
        <v>10587</v>
      </c>
      <c r="M2201" t="s">
        <v>3867</v>
      </c>
      <c r="N2201" t="s">
        <v>641</v>
      </c>
      <c r="O2201" t="s">
        <v>13535</v>
      </c>
      <c r="P2201" t="s">
        <v>15386</v>
      </c>
      <c r="Q2201" t="s">
        <v>15386</v>
      </c>
      <c r="R2201" t="s">
        <v>14916</v>
      </c>
      <c r="S2201">
        <v>72752939</v>
      </c>
      <c r="T2201" t="s">
        <v>14647</v>
      </c>
      <c r="U2201">
        <v>86332081</v>
      </c>
      <c r="V2201" t="s">
        <v>32</v>
      </c>
      <c r="W2201" t="s">
        <v>1449</v>
      </c>
      <c r="X2201" t="s">
        <v>18212</v>
      </c>
      <c r="Y2201" t="s">
        <v>3870</v>
      </c>
    </row>
    <row r="2202" spans="1:25" x14ac:dyDescent="0.25">
      <c r="A2202" t="s">
        <v>517</v>
      </c>
      <c r="B2202" t="s">
        <v>519</v>
      </c>
      <c r="C2202" t="s">
        <v>518</v>
      </c>
      <c r="D2202" t="s">
        <v>500</v>
      </c>
      <c r="E2202" t="s">
        <v>4</v>
      </c>
      <c r="F2202" t="s">
        <v>32</v>
      </c>
      <c r="G2202" t="s">
        <v>7</v>
      </c>
      <c r="H2202" t="s">
        <v>6</v>
      </c>
      <c r="I2202">
        <v>10605</v>
      </c>
      <c r="J2202" t="s">
        <v>12654</v>
      </c>
      <c r="K2202" t="s">
        <v>33</v>
      </c>
      <c r="L2202" t="s">
        <v>454</v>
      </c>
      <c r="M2202" t="s">
        <v>13022</v>
      </c>
      <c r="N2202" t="s">
        <v>518</v>
      </c>
      <c r="O2202" t="s">
        <v>13535</v>
      </c>
      <c r="P2202">
        <v>22005015</v>
      </c>
      <c r="Q2202" t="s">
        <v>15386</v>
      </c>
      <c r="R2202" t="s">
        <v>15778</v>
      </c>
      <c r="S2202">
        <v>22005015</v>
      </c>
      <c r="T2202" t="s">
        <v>14483</v>
      </c>
      <c r="U2202">
        <v>25467360</v>
      </c>
      <c r="V2202" t="s">
        <v>32</v>
      </c>
      <c r="W2202" t="s">
        <v>497</v>
      </c>
      <c r="X2202" t="s">
        <v>18213</v>
      </c>
      <c r="Y2202" t="s">
        <v>518</v>
      </c>
    </row>
    <row r="2203" spans="1:25" x14ac:dyDescent="0.25">
      <c r="A2203" t="s">
        <v>660</v>
      </c>
      <c r="B2203" t="s">
        <v>662</v>
      </c>
      <c r="C2203" t="s">
        <v>14918</v>
      </c>
      <c r="D2203" t="s">
        <v>47</v>
      </c>
      <c r="E2203" t="s">
        <v>6</v>
      </c>
      <c r="F2203" t="s">
        <v>32</v>
      </c>
      <c r="G2203" t="s">
        <v>16</v>
      </c>
      <c r="H2203" t="s">
        <v>3</v>
      </c>
      <c r="I2203">
        <v>11202</v>
      </c>
      <c r="J2203" t="s">
        <v>12694</v>
      </c>
      <c r="K2203" t="s">
        <v>33</v>
      </c>
      <c r="L2203" t="s">
        <v>12867</v>
      </c>
      <c r="M2203" t="s">
        <v>629</v>
      </c>
      <c r="N2203" t="s">
        <v>661</v>
      </c>
      <c r="O2203" t="s">
        <v>13535</v>
      </c>
      <c r="P2203">
        <v>24102494</v>
      </c>
      <c r="Q2203">
        <v>24102494</v>
      </c>
      <c r="R2203" t="s">
        <v>8675</v>
      </c>
      <c r="S2203">
        <v>24102494</v>
      </c>
      <c r="T2203" t="s">
        <v>14417</v>
      </c>
      <c r="U2203">
        <v>24107397</v>
      </c>
      <c r="V2203" t="s">
        <v>32</v>
      </c>
      <c r="W2203" t="s">
        <v>7165</v>
      </c>
      <c r="X2203" t="s">
        <v>18214</v>
      </c>
      <c r="Y2203" t="s">
        <v>14918</v>
      </c>
    </row>
    <row r="2204" spans="1:25" x14ac:dyDescent="0.25">
      <c r="A2204" t="s">
        <v>9107</v>
      </c>
      <c r="B2204" t="s">
        <v>7186</v>
      </c>
      <c r="C2204" t="s">
        <v>9108</v>
      </c>
      <c r="D2204" t="s">
        <v>47</v>
      </c>
      <c r="E2204" t="s">
        <v>7</v>
      </c>
      <c r="F2204" t="s">
        <v>32</v>
      </c>
      <c r="G2204" t="s">
        <v>16</v>
      </c>
      <c r="H2204" t="s">
        <v>6</v>
      </c>
      <c r="I2204">
        <v>11205</v>
      </c>
      <c r="J2204" t="s">
        <v>12699</v>
      </c>
      <c r="K2204" t="s">
        <v>33</v>
      </c>
      <c r="L2204" t="s">
        <v>12867</v>
      </c>
      <c r="M2204" t="s">
        <v>678</v>
      </c>
      <c r="N2204" t="s">
        <v>9108</v>
      </c>
      <c r="O2204" t="s">
        <v>13535</v>
      </c>
      <c r="P2204">
        <v>87202726</v>
      </c>
      <c r="Q2204">
        <v>24104951</v>
      </c>
      <c r="R2204" t="s">
        <v>15779</v>
      </c>
      <c r="S2204">
        <v>87202726</v>
      </c>
      <c r="T2204" t="s">
        <v>7708</v>
      </c>
      <c r="U2204">
        <v>24104951</v>
      </c>
      <c r="V2204" t="s">
        <v>32</v>
      </c>
      <c r="W2204" t="s">
        <v>288</v>
      </c>
      <c r="X2204" t="s">
        <v>18215</v>
      </c>
      <c r="Y2204" t="s">
        <v>9108</v>
      </c>
    </row>
    <row r="2205" spans="1:25" x14ac:dyDescent="0.25">
      <c r="A2205" t="s">
        <v>1410</v>
      </c>
      <c r="B2205" t="s">
        <v>1412</v>
      </c>
      <c r="C2205" t="s">
        <v>1411</v>
      </c>
      <c r="D2205" t="s">
        <v>1044</v>
      </c>
      <c r="E2205" t="s">
        <v>7</v>
      </c>
      <c r="F2205" t="s">
        <v>32</v>
      </c>
      <c r="G2205" t="s">
        <v>1045</v>
      </c>
      <c r="H2205" t="s">
        <v>10</v>
      </c>
      <c r="I2205">
        <v>11908</v>
      </c>
      <c r="J2205" t="s">
        <v>12738</v>
      </c>
      <c r="K2205" t="s">
        <v>33</v>
      </c>
      <c r="L2205" t="s">
        <v>1044</v>
      </c>
      <c r="M2205" t="s">
        <v>12878</v>
      </c>
      <c r="N2205" t="s">
        <v>1411</v>
      </c>
      <c r="O2205" t="s">
        <v>13535</v>
      </c>
      <c r="P2205">
        <v>44016516</v>
      </c>
      <c r="Q2205" t="s">
        <v>15386</v>
      </c>
      <c r="R2205" t="s">
        <v>11065</v>
      </c>
      <c r="S2205">
        <v>70121985</v>
      </c>
      <c r="T2205" t="s">
        <v>14437</v>
      </c>
      <c r="U2205">
        <v>27311075</v>
      </c>
      <c r="V2205" t="s">
        <v>32</v>
      </c>
      <c r="W2205" t="s">
        <v>831</v>
      </c>
      <c r="X2205" t="s">
        <v>18216</v>
      </c>
      <c r="Y2205" t="s">
        <v>1411</v>
      </c>
    </row>
    <row r="2206" spans="1:25" x14ac:dyDescent="0.25">
      <c r="A2206" t="s">
        <v>1425</v>
      </c>
      <c r="B2206" t="s">
        <v>1427</v>
      </c>
      <c r="C2206" t="s">
        <v>1426</v>
      </c>
      <c r="D2206" t="s">
        <v>1044</v>
      </c>
      <c r="E2206" t="s">
        <v>11</v>
      </c>
      <c r="F2206" t="s">
        <v>32</v>
      </c>
      <c r="G2206" t="s">
        <v>1045</v>
      </c>
      <c r="H2206" t="s">
        <v>6</v>
      </c>
      <c r="I2206">
        <v>11905</v>
      </c>
      <c r="J2206" t="s">
        <v>12734</v>
      </c>
      <c r="K2206" t="s">
        <v>33</v>
      </c>
      <c r="L2206" t="s">
        <v>1044</v>
      </c>
      <c r="M2206" t="s">
        <v>590</v>
      </c>
      <c r="N2206" t="s">
        <v>1426</v>
      </c>
      <c r="O2206" t="s">
        <v>13535</v>
      </c>
      <c r="P2206">
        <v>44047017</v>
      </c>
      <c r="Q2206" t="s">
        <v>15386</v>
      </c>
      <c r="R2206" t="s">
        <v>14024</v>
      </c>
      <c r="S2206">
        <v>86599490</v>
      </c>
      <c r="T2206" t="s">
        <v>14709</v>
      </c>
      <c r="U2206">
        <v>27725147</v>
      </c>
      <c r="V2206" t="s">
        <v>32</v>
      </c>
      <c r="W2206" t="s">
        <v>1424</v>
      </c>
      <c r="X2206" t="s">
        <v>18217</v>
      </c>
      <c r="Y2206" t="s">
        <v>1426</v>
      </c>
    </row>
    <row r="2207" spans="1:25" x14ac:dyDescent="0.25">
      <c r="A2207" t="s">
        <v>7681</v>
      </c>
      <c r="B2207" t="s">
        <v>7682</v>
      </c>
      <c r="C2207" t="s">
        <v>542</v>
      </c>
      <c r="D2207" t="s">
        <v>1044</v>
      </c>
      <c r="E2207" t="s">
        <v>10</v>
      </c>
      <c r="F2207" t="s">
        <v>32</v>
      </c>
      <c r="G2207" t="s">
        <v>1045</v>
      </c>
      <c r="H2207" t="s">
        <v>8</v>
      </c>
      <c r="I2207">
        <v>11907</v>
      </c>
      <c r="J2207" t="s">
        <v>12737</v>
      </c>
      <c r="K2207" t="s">
        <v>33</v>
      </c>
      <c r="L2207" t="s">
        <v>1044</v>
      </c>
      <c r="M2207" t="s">
        <v>10292</v>
      </c>
      <c r="N2207" t="s">
        <v>542</v>
      </c>
      <c r="O2207" t="s">
        <v>13535</v>
      </c>
      <c r="P2207">
        <v>71219455</v>
      </c>
      <c r="Q2207" t="s">
        <v>15386</v>
      </c>
      <c r="R2207" t="s">
        <v>14917</v>
      </c>
      <c r="S2207">
        <v>85178969</v>
      </c>
      <c r="T2207" t="s">
        <v>14439</v>
      </c>
      <c r="U2207">
        <v>27725140</v>
      </c>
      <c r="V2207" t="s">
        <v>32</v>
      </c>
      <c r="W2207" t="s">
        <v>7801</v>
      </c>
      <c r="X2207" t="s">
        <v>18218</v>
      </c>
      <c r="Y2207" t="s">
        <v>542</v>
      </c>
    </row>
    <row r="2208" spans="1:25" x14ac:dyDescent="0.25">
      <c r="A2208" t="s">
        <v>1083</v>
      </c>
      <c r="B2208" t="s">
        <v>1086</v>
      </c>
      <c r="C2208" t="s">
        <v>1084</v>
      </c>
      <c r="D2208" t="s">
        <v>1044</v>
      </c>
      <c r="E2208" t="s">
        <v>2</v>
      </c>
      <c r="F2208" t="s">
        <v>32</v>
      </c>
      <c r="G2208" t="s">
        <v>1045</v>
      </c>
      <c r="H2208" t="s">
        <v>15</v>
      </c>
      <c r="I2208">
        <v>11911</v>
      </c>
      <c r="J2208" t="s">
        <v>12741</v>
      </c>
      <c r="K2208" t="s">
        <v>33</v>
      </c>
      <c r="L2208" t="s">
        <v>1044</v>
      </c>
      <c r="M2208" t="s">
        <v>1085</v>
      </c>
      <c r="N2208" t="s">
        <v>1084</v>
      </c>
      <c r="O2208" t="s">
        <v>13535</v>
      </c>
      <c r="P2208">
        <v>27718453</v>
      </c>
      <c r="Q2208" t="s">
        <v>15386</v>
      </c>
      <c r="R2208" t="s">
        <v>14025</v>
      </c>
      <c r="S2208">
        <v>86387093</v>
      </c>
      <c r="T2208" t="s">
        <v>14602</v>
      </c>
      <c r="U2208">
        <v>89900202</v>
      </c>
      <c r="V2208" t="s">
        <v>32</v>
      </c>
      <c r="W2208" t="s">
        <v>1082</v>
      </c>
      <c r="X2208" t="s">
        <v>18219</v>
      </c>
      <c r="Y2208" t="s">
        <v>1084</v>
      </c>
    </row>
    <row r="2209" spans="1:25" x14ac:dyDescent="0.25">
      <c r="A2209" t="s">
        <v>6023</v>
      </c>
      <c r="B2209" t="s">
        <v>5036</v>
      </c>
      <c r="C2209" t="s">
        <v>67</v>
      </c>
      <c r="D2209" t="s">
        <v>1044</v>
      </c>
      <c r="E2209" t="s">
        <v>12</v>
      </c>
      <c r="F2209" t="s">
        <v>32</v>
      </c>
      <c r="G2209" t="s">
        <v>1045</v>
      </c>
      <c r="H2209" t="s">
        <v>2</v>
      </c>
      <c r="I2209">
        <v>11901</v>
      </c>
      <c r="J2209" t="s">
        <v>15414</v>
      </c>
      <c r="K2209" t="s">
        <v>33</v>
      </c>
      <c r="L2209" t="s">
        <v>1044</v>
      </c>
      <c r="M2209" t="s">
        <v>14427</v>
      </c>
      <c r="N2209" t="s">
        <v>67</v>
      </c>
      <c r="O2209" t="s">
        <v>13535</v>
      </c>
      <c r="P2209">
        <v>27724935</v>
      </c>
      <c r="Q2209" t="s">
        <v>15386</v>
      </c>
      <c r="R2209" t="s">
        <v>11944</v>
      </c>
      <c r="S2209">
        <v>27724935</v>
      </c>
      <c r="T2209" t="s">
        <v>14431</v>
      </c>
      <c r="U2209">
        <v>27725172</v>
      </c>
      <c r="V2209" t="s">
        <v>32</v>
      </c>
      <c r="W2209" t="s">
        <v>7166</v>
      </c>
      <c r="X2209" t="s">
        <v>18220</v>
      </c>
      <c r="Y2209" t="s">
        <v>67</v>
      </c>
    </row>
    <row r="2210" spans="1:25" x14ac:dyDescent="0.25">
      <c r="A2210" t="s">
        <v>6077</v>
      </c>
      <c r="B2210" t="s">
        <v>5038</v>
      </c>
      <c r="C2210" t="s">
        <v>683</v>
      </c>
      <c r="D2210" t="s">
        <v>1044</v>
      </c>
      <c r="E2210" t="s">
        <v>6</v>
      </c>
      <c r="F2210" t="s">
        <v>32</v>
      </c>
      <c r="G2210" t="s">
        <v>1045</v>
      </c>
      <c r="H2210" t="s">
        <v>5</v>
      </c>
      <c r="I2210">
        <v>11904</v>
      </c>
      <c r="J2210" t="s">
        <v>12733</v>
      </c>
      <c r="K2210" t="s">
        <v>33</v>
      </c>
      <c r="L2210" t="s">
        <v>1044</v>
      </c>
      <c r="M2210" t="s">
        <v>10492</v>
      </c>
      <c r="N2210" t="s">
        <v>683</v>
      </c>
      <c r="O2210" t="s">
        <v>13535</v>
      </c>
      <c r="P2210">
        <v>27726147</v>
      </c>
      <c r="Q2210" t="s">
        <v>15386</v>
      </c>
      <c r="R2210" t="s">
        <v>14026</v>
      </c>
      <c r="S2210">
        <v>27726147</v>
      </c>
      <c r="T2210" t="s">
        <v>14435</v>
      </c>
      <c r="U2210">
        <v>27725171</v>
      </c>
      <c r="V2210" t="s">
        <v>32</v>
      </c>
      <c r="W2210" t="s">
        <v>7167</v>
      </c>
      <c r="X2210" t="s">
        <v>18221</v>
      </c>
      <c r="Y2210" t="s">
        <v>683</v>
      </c>
    </row>
    <row r="2211" spans="1:25" x14ac:dyDescent="0.25">
      <c r="A2211" t="s">
        <v>1616</v>
      </c>
      <c r="B2211" t="s">
        <v>1618</v>
      </c>
      <c r="C2211" t="s">
        <v>1617</v>
      </c>
      <c r="D2211" t="s">
        <v>9019</v>
      </c>
      <c r="E2211" t="s">
        <v>3</v>
      </c>
      <c r="F2211" t="s">
        <v>124</v>
      </c>
      <c r="G2211" t="s">
        <v>4</v>
      </c>
      <c r="H2211" t="s">
        <v>3</v>
      </c>
      <c r="I2211">
        <v>60302</v>
      </c>
      <c r="J2211" t="s">
        <v>12710</v>
      </c>
      <c r="K2211" t="s">
        <v>125</v>
      </c>
      <c r="L2211" t="s">
        <v>1490</v>
      </c>
      <c r="M2211" t="s">
        <v>12880</v>
      </c>
      <c r="N2211" t="s">
        <v>11022</v>
      </c>
      <c r="O2211" t="s">
        <v>13535</v>
      </c>
      <c r="P2211">
        <v>27300654</v>
      </c>
      <c r="Q2211">
        <v>22002198</v>
      </c>
      <c r="R2211" t="s">
        <v>15780</v>
      </c>
      <c r="S2211">
        <v>87021393</v>
      </c>
      <c r="T2211" t="s">
        <v>14441</v>
      </c>
      <c r="U2211">
        <v>27300654</v>
      </c>
      <c r="V2211" t="s">
        <v>32</v>
      </c>
      <c r="W2211" t="s">
        <v>1615</v>
      </c>
      <c r="X2211" t="s">
        <v>18222</v>
      </c>
      <c r="Y2211" t="s">
        <v>1617</v>
      </c>
    </row>
    <row r="2212" spans="1:25" x14ac:dyDescent="0.25">
      <c r="A2212" t="s">
        <v>1599</v>
      </c>
      <c r="B2212" t="s">
        <v>1601</v>
      </c>
      <c r="C2212" t="s">
        <v>1600</v>
      </c>
      <c r="D2212" t="s">
        <v>9019</v>
      </c>
      <c r="E2212" t="s">
        <v>3</v>
      </c>
      <c r="F2212" t="s">
        <v>124</v>
      </c>
      <c r="G2212" t="s">
        <v>4</v>
      </c>
      <c r="H2212" t="s">
        <v>3</v>
      </c>
      <c r="I2212">
        <v>60302</v>
      </c>
      <c r="J2212" t="s">
        <v>12710</v>
      </c>
      <c r="K2212" t="s">
        <v>125</v>
      </c>
      <c r="L2212" t="s">
        <v>1490</v>
      </c>
      <c r="M2212" t="s">
        <v>12880</v>
      </c>
      <c r="N2212" t="s">
        <v>1600</v>
      </c>
      <c r="O2212" t="s">
        <v>13535</v>
      </c>
      <c r="P2212">
        <v>27300159</v>
      </c>
      <c r="Q2212">
        <v>22002185</v>
      </c>
      <c r="R2212" t="s">
        <v>14027</v>
      </c>
      <c r="S2212">
        <v>22002185</v>
      </c>
      <c r="T2212" t="s">
        <v>14441</v>
      </c>
      <c r="U2212">
        <v>27300654</v>
      </c>
      <c r="V2212" t="s">
        <v>32</v>
      </c>
      <c r="W2212" t="s">
        <v>1598</v>
      </c>
      <c r="X2212" t="s">
        <v>18223</v>
      </c>
      <c r="Y2212" t="s">
        <v>1600</v>
      </c>
    </row>
    <row r="2213" spans="1:25" x14ac:dyDescent="0.25">
      <c r="A2213" t="s">
        <v>1637</v>
      </c>
      <c r="B2213" t="s">
        <v>1638</v>
      </c>
      <c r="C2213" t="s">
        <v>69</v>
      </c>
      <c r="D2213" t="s">
        <v>9019</v>
      </c>
      <c r="E2213" t="s">
        <v>3</v>
      </c>
      <c r="F2213" t="s">
        <v>124</v>
      </c>
      <c r="G2213" t="s">
        <v>4</v>
      </c>
      <c r="H2213" t="s">
        <v>3</v>
      </c>
      <c r="I2213">
        <v>60302</v>
      </c>
      <c r="J2213" t="s">
        <v>12710</v>
      </c>
      <c r="K2213" t="s">
        <v>125</v>
      </c>
      <c r="L2213" t="s">
        <v>1490</v>
      </c>
      <c r="M2213" t="s">
        <v>12880</v>
      </c>
      <c r="N2213" t="s">
        <v>11023</v>
      </c>
      <c r="O2213" t="s">
        <v>13535</v>
      </c>
      <c r="P2213">
        <v>27421386</v>
      </c>
      <c r="Q2213" t="s">
        <v>15386</v>
      </c>
      <c r="R2213" t="s">
        <v>13093</v>
      </c>
      <c r="S2213">
        <v>88989035</v>
      </c>
      <c r="T2213" t="s">
        <v>14441</v>
      </c>
      <c r="U2213">
        <v>27300654</v>
      </c>
      <c r="V2213" t="s">
        <v>32</v>
      </c>
      <c r="W2213" t="s">
        <v>1636</v>
      </c>
      <c r="X2213" t="s">
        <v>18224</v>
      </c>
      <c r="Y2213" t="s">
        <v>69</v>
      </c>
    </row>
    <row r="2214" spans="1:25" x14ac:dyDescent="0.25">
      <c r="A2214" t="s">
        <v>1735</v>
      </c>
      <c r="B2214" t="s">
        <v>1737</v>
      </c>
      <c r="C2214" t="s">
        <v>1736</v>
      </c>
      <c r="D2214" t="s">
        <v>9019</v>
      </c>
      <c r="E2214" t="s">
        <v>198</v>
      </c>
      <c r="F2214" t="s">
        <v>124</v>
      </c>
      <c r="G2214" t="s">
        <v>4</v>
      </c>
      <c r="H2214" t="s">
        <v>4</v>
      </c>
      <c r="I2214">
        <v>60303</v>
      </c>
      <c r="J2214" t="s">
        <v>11491</v>
      </c>
      <c r="K2214" t="s">
        <v>125</v>
      </c>
      <c r="L2214" t="s">
        <v>1490</v>
      </c>
      <c r="M2214" t="s">
        <v>1569</v>
      </c>
      <c r="N2214" t="s">
        <v>1736</v>
      </c>
      <c r="O2214" t="s">
        <v>13535</v>
      </c>
      <c r="P2214">
        <v>22065986</v>
      </c>
      <c r="Q2214">
        <v>89216082</v>
      </c>
      <c r="R2214" t="s">
        <v>14919</v>
      </c>
      <c r="S2214">
        <v>89216082</v>
      </c>
      <c r="T2214" t="s">
        <v>15044</v>
      </c>
      <c r="U2214">
        <v>87093141</v>
      </c>
      <c r="V2214" t="s">
        <v>32</v>
      </c>
      <c r="W2214" t="s">
        <v>1450</v>
      </c>
      <c r="X2214" t="s">
        <v>18225</v>
      </c>
      <c r="Y2214" t="s">
        <v>1736</v>
      </c>
    </row>
    <row r="2215" spans="1:25" x14ac:dyDescent="0.25">
      <c r="A2215" t="s">
        <v>8056</v>
      </c>
      <c r="B2215" t="s">
        <v>6957</v>
      </c>
      <c r="C2215" t="s">
        <v>8057</v>
      </c>
      <c r="D2215" t="s">
        <v>9019</v>
      </c>
      <c r="E2215" t="s">
        <v>6</v>
      </c>
      <c r="F2215" t="s">
        <v>124</v>
      </c>
      <c r="G2215" t="s">
        <v>4</v>
      </c>
      <c r="H2215" t="s">
        <v>6</v>
      </c>
      <c r="I2215">
        <v>60305</v>
      </c>
      <c r="J2215" t="s">
        <v>11585</v>
      </c>
      <c r="K2215" t="s">
        <v>125</v>
      </c>
      <c r="L2215" t="s">
        <v>1490</v>
      </c>
      <c r="M2215" t="s">
        <v>10508</v>
      </c>
      <c r="N2215" t="s">
        <v>11024</v>
      </c>
      <c r="O2215" t="s">
        <v>13535</v>
      </c>
      <c r="P2215">
        <v>22000511</v>
      </c>
      <c r="Q2215" t="s">
        <v>15386</v>
      </c>
      <c r="R2215" t="s">
        <v>11753</v>
      </c>
      <c r="S2215">
        <v>83375035</v>
      </c>
      <c r="T2215" t="s">
        <v>8645</v>
      </c>
      <c r="U2215">
        <v>87574825</v>
      </c>
      <c r="V2215" t="s">
        <v>32</v>
      </c>
      <c r="W2215" t="s">
        <v>8058</v>
      </c>
      <c r="X2215" t="s">
        <v>18226</v>
      </c>
      <c r="Y2215" t="s">
        <v>8057</v>
      </c>
    </row>
    <row r="2216" spans="1:25" x14ac:dyDescent="0.25">
      <c r="A2216" t="s">
        <v>1749</v>
      </c>
      <c r="B2216" t="s">
        <v>1750</v>
      </c>
      <c r="C2216" t="s">
        <v>13165</v>
      </c>
      <c r="D2216" t="s">
        <v>9019</v>
      </c>
      <c r="E2216" t="s">
        <v>15</v>
      </c>
      <c r="F2216" t="s">
        <v>124</v>
      </c>
      <c r="G2216" t="s">
        <v>4</v>
      </c>
      <c r="H2216" t="s">
        <v>7</v>
      </c>
      <c r="I2216">
        <v>60306</v>
      </c>
      <c r="J2216" t="s">
        <v>11597</v>
      </c>
      <c r="K2216" t="s">
        <v>125</v>
      </c>
      <c r="L2216" t="s">
        <v>1490</v>
      </c>
      <c r="M2216" t="s">
        <v>11107</v>
      </c>
      <c r="N2216" t="s">
        <v>13166</v>
      </c>
      <c r="O2216" t="s">
        <v>13535</v>
      </c>
      <c r="P2216">
        <v>84369407</v>
      </c>
      <c r="Q2216">
        <v>88215142</v>
      </c>
      <c r="R2216" t="s">
        <v>14028</v>
      </c>
      <c r="S2216">
        <v>88215142</v>
      </c>
      <c r="T2216" t="s">
        <v>14633</v>
      </c>
      <c r="U2216">
        <v>22001511</v>
      </c>
      <c r="V2216" t="s">
        <v>32</v>
      </c>
      <c r="W2216" t="s">
        <v>1748</v>
      </c>
      <c r="X2216" t="s">
        <v>18227</v>
      </c>
      <c r="Y2216" t="s">
        <v>13165</v>
      </c>
    </row>
    <row r="2217" spans="1:25" x14ac:dyDescent="0.25">
      <c r="A2217" t="s">
        <v>5713</v>
      </c>
      <c r="B2217" t="s">
        <v>5045</v>
      </c>
      <c r="C2217" t="s">
        <v>13167</v>
      </c>
      <c r="D2217" t="s">
        <v>9019</v>
      </c>
      <c r="E2217" t="s">
        <v>17</v>
      </c>
      <c r="F2217" t="s">
        <v>124</v>
      </c>
      <c r="G2217" t="s">
        <v>4</v>
      </c>
      <c r="H2217" t="s">
        <v>6</v>
      </c>
      <c r="I2217">
        <v>60305</v>
      </c>
      <c r="J2217" t="s">
        <v>11585</v>
      </c>
      <c r="K2217" t="s">
        <v>125</v>
      </c>
      <c r="L2217" t="s">
        <v>1490</v>
      </c>
      <c r="M2217" t="s">
        <v>10508</v>
      </c>
      <c r="N2217" t="s">
        <v>13167</v>
      </c>
      <c r="O2217" t="s">
        <v>13535</v>
      </c>
      <c r="P2217">
        <v>22005301</v>
      </c>
      <c r="Q2217">
        <v>86267276</v>
      </c>
      <c r="R2217" t="s">
        <v>8646</v>
      </c>
      <c r="S2217">
        <v>86267276</v>
      </c>
      <c r="T2217" t="s">
        <v>14742</v>
      </c>
      <c r="U2217">
        <v>89435252</v>
      </c>
      <c r="V2217" t="s">
        <v>32</v>
      </c>
      <c r="W2217" t="s">
        <v>7168</v>
      </c>
      <c r="X2217" t="s">
        <v>18228</v>
      </c>
      <c r="Y2217" t="s">
        <v>13167</v>
      </c>
    </row>
    <row r="2218" spans="1:25" x14ac:dyDescent="0.25">
      <c r="A2218" t="s">
        <v>1763</v>
      </c>
      <c r="B2218" t="s">
        <v>1765</v>
      </c>
      <c r="C2218" t="s">
        <v>1764</v>
      </c>
      <c r="D2218" t="s">
        <v>9019</v>
      </c>
      <c r="E2218" t="s">
        <v>6</v>
      </c>
      <c r="F2218" t="s">
        <v>124</v>
      </c>
      <c r="G2218" t="s">
        <v>4</v>
      </c>
      <c r="H2218" t="s">
        <v>7</v>
      </c>
      <c r="I2218">
        <v>60306</v>
      </c>
      <c r="J2218" t="s">
        <v>11597</v>
      </c>
      <c r="K2218" t="s">
        <v>125</v>
      </c>
      <c r="L2218" t="s">
        <v>1490</v>
      </c>
      <c r="M2218" t="s">
        <v>11107</v>
      </c>
      <c r="N2218" t="s">
        <v>1764</v>
      </c>
      <c r="O2218" t="s">
        <v>13535</v>
      </c>
      <c r="P2218">
        <v>22001103</v>
      </c>
      <c r="Q2218" t="s">
        <v>15386</v>
      </c>
      <c r="R2218" t="s">
        <v>13168</v>
      </c>
      <c r="S2218">
        <v>83379657</v>
      </c>
      <c r="T2218" t="s">
        <v>8645</v>
      </c>
      <c r="U2218">
        <v>87574825</v>
      </c>
      <c r="V2218" t="s">
        <v>32</v>
      </c>
      <c r="W2218" t="s">
        <v>1762</v>
      </c>
      <c r="X2218" t="s">
        <v>18229</v>
      </c>
      <c r="Y2218" t="s">
        <v>1764</v>
      </c>
    </row>
    <row r="2219" spans="1:25" x14ac:dyDescent="0.25">
      <c r="A2219" t="s">
        <v>7683</v>
      </c>
      <c r="B2219" t="s">
        <v>7006</v>
      </c>
      <c r="C2219" t="s">
        <v>6518</v>
      </c>
      <c r="D2219" t="s">
        <v>182</v>
      </c>
      <c r="E2219" t="s">
        <v>6</v>
      </c>
      <c r="F2219" t="s">
        <v>183</v>
      </c>
      <c r="G2219" t="s">
        <v>12</v>
      </c>
      <c r="H2219" t="s">
        <v>5</v>
      </c>
      <c r="I2219">
        <v>41004</v>
      </c>
      <c r="J2219" t="s">
        <v>12801</v>
      </c>
      <c r="K2219" t="s">
        <v>184</v>
      </c>
      <c r="L2219" t="s">
        <v>182</v>
      </c>
      <c r="M2219" t="s">
        <v>13155</v>
      </c>
      <c r="N2219" t="s">
        <v>6518</v>
      </c>
      <c r="O2219" t="s">
        <v>13535</v>
      </c>
      <c r="P2219">
        <v>44117717</v>
      </c>
      <c r="Q2219">
        <v>72514107</v>
      </c>
      <c r="R2219" t="s">
        <v>11842</v>
      </c>
      <c r="S2219">
        <v>72514107</v>
      </c>
      <c r="T2219" t="s">
        <v>7735</v>
      </c>
      <c r="U2219">
        <v>88766625</v>
      </c>
      <c r="V2219" t="s">
        <v>32</v>
      </c>
      <c r="W2219" t="s">
        <v>7802</v>
      </c>
      <c r="X2219" t="s">
        <v>18230</v>
      </c>
      <c r="Y2219" t="s">
        <v>6518</v>
      </c>
    </row>
    <row r="2220" spans="1:25" x14ac:dyDescent="0.25">
      <c r="A2220" t="s">
        <v>773</v>
      </c>
      <c r="B2220" t="s">
        <v>776</v>
      </c>
      <c r="C2220" t="s">
        <v>774</v>
      </c>
      <c r="D2220" t="s">
        <v>311</v>
      </c>
      <c r="E2220" t="s">
        <v>2</v>
      </c>
      <c r="F2220" t="s">
        <v>32</v>
      </c>
      <c r="G2220" t="s">
        <v>5</v>
      </c>
      <c r="H2220" t="s">
        <v>6</v>
      </c>
      <c r="I2220">
        <v>10405</v>
      </c>
      <c r="J2220" t="s">
        <v>12640</v>
      </c>
      <c r="K2220" t="s">
        <v>33</v>
      </c>
      <c r="L2220" t="s">
        <v>311</v>
      </c>
      <c r="M2220" t="s">
        <v>143</v>
      </c>
      <c r="N2220" t="s">
        <v>143</v>
      </c>
      <c r="O2220" t="s">
        <v>13535</v>
      </c>
      <c r="P2220">
        <v>24163747</v>
      </c>
      <c r="Q2220" t="s">
        <v>15386</v>
      </c>
      <c r="R2220" t="s">
        <v>9321</v>
      </c>
      <c r="S2220">
        <v>24163747</v>
      </c>
      <c r="T2220" t="s">
        <v>14424</v>
      </c>
      <c r="U2220">
        <v>24166355</v>
      </c>
      <c r="V2220" t="s">
        <v>32</v>
      </c>
      <c r="W2220" t="s">
        <v>772</v>
      </c>
      <c r="X2220" t="s">
        <v>18231</v>
      </c>
      <c r="Y2220" t="s">
        <v>774</v>
      </c>
    </row>
    <row r="2221" spans="1:25" x14ac:dyDescent="0.25">
      <c r="A2221" t="s">
        <v>8547</v>
      </c>
      <c r="B2221" t="s">
        <v>6860</v>
      </c>
      <c r="C2221" t="s">
        <v>1683</v>
      </c>
      <c r="D2221" t="s">
        <v>182</v>
      </c>
      <c r="E2221" t="s">
        <v>6</v>
      </c>
      <c r="F2221" t="s">
        <v>183</v>
      </c>
      <c r="G2221" t="s">
        <v>12</v>
      </c>
      <c r="H2221" t="s">
        <v>2</v>
      </c>
      <c r="I2221">
        <v>41001</v>
      </c>
      <c r="J2221" t="s">
        <v>12674</v>
      </c>
      <c r="K2221" t="s">
        <v>184</v>
      </c>
      <c r="L2221" t="s">
        <v>182</v>
      </c>
      <c r="M2221" t="s">
        <v>3023</v>
      </c>
      <c r="N2221" t="s">
        <v>1683</v>
      </c>
      <c r="O2221" t="s">
        <v>13535</v>
      </c>
      <c r="P2221">
        <v>24762000</v>
      </c>
      <c r="Q2221">
        <v>70637421</v>
      </c>
      <c r="R2221" t="s">
        <v>14030</v>
      </c>
      <c r="S2221">
        <v>70637421</v>
      </c>
      <c r="T2221" t="s">
        <v>7735</v>
      </c>
      <c r="U2221">
        <v>88766625</v>
      </c>
      <c r="V2221" t="s">
        <v>32</v>
      </c>
      <c r="W2221" t="s">
        <v>3754</v>
      </c>
      <c r="X2221" t="s">
        <v>18232</v>
      </c>
      <c r="Y2221" t="s">
        <v>1683</v>
      </c>
    </row>
    <row r="2222" spans="1:25" x14ac:dyDescent="0.25">
      <c r="A2222" t="s">
        <v>3640</v>
      </c>
      <c r="B2222" t="s">
        <v>3642</v>
      </c>
      <c r="C2222" t="s">
        <v>13169</v>
      </c>
      <c r="D2222" t="s">
        <v>184</v>
      </c>
      <c r="E2222" t="s">
        <v>4</v>
      </c>
      <c r="F2222" t="s">
        <v>183</v>
      </c>
      <c r="G2222" t="s">
        <v>3</v>
      </c>
      <c r="H2222" t="s">
        <v>7</v>
      </c>
      <c r="I2222">
        <v>40206</v>
      </c>
      <c r="J2222" t="s">
        <v>12816</v>
      </c>
      <c r="K2222" t="s">
        <v>184</v>
      </c>
      <c r="L2222" t="s">
        <v>10572</v>
      </c>
      <c r="M2222" t="s">
        <v>5711</v>
      </c>
      <c r="N2222" t="s">
        <v>11025</v>
      </c>
      <c r="O2222" t="s">
        <v>13535</v>
      </c>
      <c r="P2222">
        <v>22662903</v>
      </c>
      <c r="Q2222">
        <v>22662903</v>
      </c>
      <c r="R2222" t="s">
        <v>14031</v>
      </c>
      <c r="S2222">
        <v>22662903</v>
      </c>
      <c r="T2222" t="s">
        <v>14511</v>
      </c>
      <c r="U2222">
        <v>22694051</v>
      </c>
      <c r="V2222" t="s">
        <v>32</v>
      </c>
      <c r="W2222" t="s">
        <v>6547</v>
      </c>
      <c r="X2222" t="s">
        <v>18233</v>
      </c>
      <c r="Y2222" t="s">
        <v>13169</v>
      </c>
    </row>
    <row r="2223" spans="1:25" x14ac:dyDescent="0.25">
      <c r="A2223" t="s">
        <v>6050</v>
      </c>
      <c r="B2223" t="s">
        <v>5054</v>
      </c>
      <c r="C2223" t="s">
        <v>6051</v>
      </c>
      <c r="D2223" t="s">
        <v>311</v>
      </c>
      <c r="E2223" t="s">
        <v>7</v>
      </c>
      <c r="F2223" t="s">
        <v>32</v>
      </c>
      <c r="G2223" t="s">
        <v>820</v>
      </c>
      <c r="H2223" t="s">
        <v>4</v>
      </c>
      <c r="I2223">
        <v>11603</v>
      </c>
      <c r="J2223" t="s">
        <v>12719</v>
      </c>
      <c r="K2223" t="s">
        <v>33</v>
      </c>
      <c r="L2223" t="s">
        <v>12992</v>
      </c>
      <c r="M2223" t="s">
        <v>13122</v>
      </c>
      <c r="N2223" t="s">
        <v>6051</v>
      </c>
      <c r="O2223" t="s">
        <v>13535</v>
      </c>
      <c r="P2223">
        <v>24279785</v>
      </c>
      <c r="Q2223" t="s">
        <v>15386</v>
      </c>
      <c r="R2223" t="s">
        <v>15781</v>
      </c>
      <c r="S2223">
        <v>24279785</v>
      </c>
      <c r="T2223" t="s">
        <v>14621</v>
      </c>
      <c r="U2223">
        <v>24190180</v>
      </c>
      <c r="V2223" t="s">
        <v>32</v>
      </c>
      <c r="W2223" t="s">
        <v>7169</v>
      </c>
      <c r="X2223" t="s">
        <v>18234</v>
      </c>
      <c r="Y2223" t="s">
        <v>6051</v>
      </c>
    </row>
    <row r="2224" spans="1:25" x14ac:dyDescent="0.25">
      <c r="A2224" t="s">
        <v>8513</v>
      </c>
      <c r="B2224" t="s">
        <v>6774</v>
      </c>
      <c r="C2224" t="s">
        <v>8514</v>
      </c>
      <c r="D2224" t="s">
        <v>311</v>
      </c>
      <c r="E2224" t="s">
        <v>4</v>
      </c>
      <c r="F2224" t="s">
        <v>32</v>
      </c>
      <c r="G2224" t="s">
        <v>5</v>
      </c>
      <c r="H2224" t="s">
        <v>11</v>
      </c>
      <c r="I2224">
        <v>10409</v>
      </c>
      <c r="J2224" t="s">
        <v>12646</v>
      </c>
      <c r="K2224" t="s">
        <v>33</v>
      </c>
      <c r="L2224" t="s">
        <v>311</v>
      </c>
      <c r="M2224" t="s">
        <v>11086</v>
      </c>
      <c r="N2224" t="s">
        <v>8514</v>
      </c>
      <c r="O2224" t="s">
        <v>13535</v>
      </c>
      <c r="P2224">
        <v>27793160</v>
      </c>
      <c r="Q2224" t="s">
        <v>15386</v>
      </c>
      <c r="R2224" t="s">
        <v>15782</v>
      </c>
      <c r="S2224">
        <v>27793160</v>
      </c>
      <c r="T2224" t="s">
        <v>14567</v>
      </c>
      <c r="U2224">
        <v>27781047</v>
      </c>
      <c r="V2224" t="s">
        <v>32</v>
      </c>
      <c r="W2224" t="s">
        <v>856</v>
      </c>
      <c r="X2224" t="s">
        <v>18235</v>
      </c>
      <c r="Y2224" t="s">
        <v>8514</v>
      </c>
    </row>
    <row r="2225" spans="1:25" x14ac:dyDescent="0.25">
      <c r="A2225" t="s">
        <v>13629</v>
      </c>
      <c r="B2225" t="s">
        <v>7187</v>
      </c>
      <c r="C2225" t="s">
        <v>9479</v>
      </c>
      <c r="D2225" t="s">
        <v>311</v>
      </c>
      <c r="E2225" t="s">
        <v>4</v>
      </c>
      <c r="F2225" t="s">
        <v>32</v>
      </c>
      <c r="G2225" t="s">
        <v>5</v>
      </c>
      <c r="H2225" t="s">
        <v>11</v>
      </c>
      <c r="I2225">
        <v>10409</v>
      </c>
      <c r="J2225" t="s">
        <v>12646</v>
      </c>
      <c r="K2225" t="s">
        <v>33</v>
      </c>
      <c r="L2225" t="s">
        <v>311</v>
      </c>
      <c r="M2225" t="s">
        <v>11086</v>
      </c>
      <c r="N2225" t="s">
        <v>9479</v>
      </c>
      <c r="O2225" t="s">
        <v>13535</v>
      </c>
      <c r="P2225" t="s">
        <v>15386</v>
      </c>
      <c r="Q2225" t="s">
        <v>15386</v>
      </c>
      <c r="R2225" t="s">
        <v>14032</v>
      </c>
      <c r="S2225">
        <v>86481388</v>
      </c>
      <c r="T2225" t="s">
        <v>14567</v>
      </c>
      <c r="U2225">
        <v>27781047</v>
      </c>
      <c r="V2225" t="s">
        <v>32</v>
      </c>
      <c r="W2225" t="s">
        <v>866</v>
      </c>
      <c r="X2225" t="s">
        <v>18236</v>
      </c>
      <c r="Y2225" t="s">
        <v>9479</v>
      </c>
    </row>
    <row r="2226" spans="1:25" x14ac:dyDescent="0.25">
      <c r="A2226" t="s">
        <v>3411</v>
      </c>
      <c r="B2226" t="s">
        <v>3413</v>
      </c>
      <c r="C2226" t="s">
        <v>3412</v>
      </c>
      <c r="D2226" t="s">
        <v>3398</v>
      </c>
      <c r="E2226" t="s">
        <v>2</v>
      </c>
      <c r="F2226" t="s">
        <v>64</v>
      </c>
      <c r="G2226" t="s">
        <v>5</v>
      </c>
      <c r="H2226" t="s">
        <v>4</v>
      </c>
      <c r="I2226">
        <v>30403</v>
      </c>
      <c r="J2226" t="s">
        <v>12766</v>
      </c>
      <c r="K2226" t="s">
        <v>214</v>
      </c>
      <c r="L2226" t="s">
        <v>12913</v>
      </c>
      <c r="M2226" t="s">
        <v>10292</v>
      </c>
      <c r="N2226" t="s">
        <v>3412</v>
      </c>
      <c r="O2226" t="s">
        <v>13535</v>
      </c>
      <c r="P2226">
        <v>84999492</v>
      </c>
      <c r="Q2226">
        <v>83150790</v>
      </c>
      <c r="R2226" t="s">
        <v>15783</v>
      </c>
      <c r="S2226">
        <v>84462765</v>
      </c>
      <c r="T2226" t="s">
        <v>3434</v>
      </c>
      <c r="U2226">
        <v>70108916</v>
      </c>
      <c r="V2226" t="s">
        <v>32</v>
      </c>
      <c r="W2226" t="s">
        <v>6535</v>
      </c>
      <c r="X2226" t="s">
        <v>18237</v>
      </c>
      <c r="Y2226" t="s">
        <v>3412</v>
      </c>
    </row>
    <row r="2227" spans="1:25" x14ac:dyDescent="0.25">
      <c r="A2227" t="s">
        <v>6612</v>
      </c>
      <c r="B2227" t="s">
        <v>6613</v>
      </c>
      <c r="C2227" t="s">
        <v>69</v>
      </c>
      <c r="D2227" t="s">
        <v>311</v>
      </c>
      <c r="E2227" t="s">
        <v>4</v>
      </c>
      <c r="F2227" t="s">
        <v>32</v>
      </c>
      <c r="G2227" t="s">
        <v>5</v>
      </c>
      <c r="H2227" t="s">
        <v>11</v>
      </c>
      <c r="I2227">
        <v>10409</v>
      </c>
      <c r="J2227" t="s">
        <v>12646</v>
      </c>
      <c r="K2227" t="s">
        <v>33</v>
      </c>
      <c r="L2227" t="s">
        <v>311</v>
      </c>
      <c r="M2227" t="s">
        <v>11086</v>
      </c>
      <c r="N2227" t="s">
        <v>69</v>
      </c>
      <c r="O2227" t="s">
        <v>13535</v>
      </c>
      <c r="P2227">
        <v>27781214</v>
      </c>
      <c r="Q2227" t="s">
        <v>15386</v>
      </c>
      <c r="R2227" t="s">
        <v>15784</v>
      </c>
      <c r="S2227">
        <v>84510181</v>
      </c>
      <c r="T2227" t="s">
        <v>14567</v>
      </c>
      <c r="U2227">
        <v>27781047</v>
      </c>
      <c r="V2227" t="s">
        <v>32</v>
      </c>
      <c r="W2227" t="s">
        <v>861</v>
      </c>
      <c r="X2227" t="s">
        <v>18238</v>
      </c>
      <c r="Y2227" t="s">
        <v>69</v>
      </c>
    </row>
    <row r="2228" spans="1:25" x14ac:dyDescent="0.25">
      <c r="A2228" t="s">
        <v>1633</v>
      </c>
      <c r="B2228" t="s">
        <v>1634</v>
      </c>
      <c r="C2228" t="s">
        <v>1089</v>
      </c>
      <c r="D2228" t="s">
        <v>9019</v>
      </c>
      <c r="E2228" t="s">
        <v>3</v>
      </c>
      <c r="F2228" t="s">
        <v>124</v>
      </c>
      <c r="G2228" t="s">
        <v>4</v>
      </c>
      <c r="H2228" t="s">
        <v>11</v>
      </c>
      <c r="I2228">
        <v>60309</v>
      </c>
      <c r="J2228" t="s">
        <v>11604</v>
      </c>
      <c r="K2228" t="s">
        <v>125</v>
      </c>
      <c r="L2228" t="s">
        <v>1490</v>
      </c>
      <c r="M2228" t="s">
        <v>13034</v>
      </c>
      <c r="N2228" t="s">
        <v>1089</v>
      </c>
      <c r="O2228" t="s">
        <v>13535</v>
      </c>
      <c r="P2228">
        <v>83219892</v>
      </c>
      <c r="Q2228">
        <v>27300654</v>
      </c>
      <c r="R2228" t="s">
        <v>14920</v>
      </c>
      <c r="S2228">
        <v>83219892</v>
      </c>
      <c r="T2228" t="s">
        <v>14441</v>
      </c>
      <c r="U2228">
        <v>27300654</v>
      </c>
      <c r="V2228" t="s">
        <v>32</v>
      </c>
      <c r="W2228" t="s">
        <v>1632</v>
      </c>
      <c r="X2228" t="s">
        <v>18239</v>
      </c>
      <c r="Y2228" t="s">
        <v>1089</v>
      </c>
    </row>
    <row r="2229" spans="1:25" x14ac:dyDescent="0.25">
      <c r="A2229" t="s">
        <v>6073</v>
      </c>
      <c r="B2229" t="s">
        <v>5064</v>
      </c>
      <c r="C2229" t="s">
        <v>6074</v>
      </c>
      <c r="D2229" t="s">
        <v>788</v>
      </c>
      <c r="E2229" t="s">
        <v>3</v>
      </c>
      <c r="F2229" t="s">
        <v>208</v>
      </c>
      <c r="G2229" t="s">
        <v>2</v>
      </c>
      <c r="H2229" t="s">
        <v>2</v>
      </c>
      <c r="I2229">
        <v>50101</v>
      </c>
      <c r="J2229" t="s">
        <v>11403</v>
      </c>
      <c r="K2229" t="s">
        <v>209</v>
      </c>
      <c r="L2229" t="s">
        <v>788</v>
      </c>
      <c r="M2229" t="s">
        <v>788</v>
      </c>
      <c r="N2229" t="s">
        <v>14029</v>
      </c>
      <c r="O2229" t="s">
        <v>13535</v>
      </c>
      <c r="P2229">
        <v>26657204</v>
      </c>
      <c r="Q2229" t="s">
        <v>15386</v>
      </c>
      <c r="R2229" t="s">
        <v>15785</v>
      </c>
      <c r="S2229">
        <v>84043437</v>
      </c>
      <c r="T2229" t="s">
        <v>14542</v>
      </c>
      <c r="U2229">
        <v>85976933</v>
      </c>
      <c r="V2229" t="s">
        <v>32</v>
      </c>
      <c r="W2229" t="s">
        <v>7170</v>
      </c>
      <c r="X2229" t="s">
        <v>18240</v>
      </c>
      <c r="Y2229" t="s">
        <v>6074</v>
      </c>
    </row>
    <row r="2230" spans="1:25" x14ac:dyDescent="0.25">
      <c r="A2230" t="s">
        <v>1494</v>
      </c>
      <c r="B2230" t="s">
        <v>1496</v>
      </c>
      <c r="C2230" t="s">
        <v>1495</v>
      </c>
      <c r="D2230" t="s">
        <v>1044</v>
      </c>
      <c r="E2230" t="s">
        <v>10</v>
      </c>
      <c r="F2230" t="s">
        <v>32</v>
      </c>
      <c r="G2230" t="s">
        <v>1045</v>
      </c>
      <c r="H2230" t="s">
        <v>8</v>
      </c>
      <c r="I2230">
        <v>11907</v>
      </c>
      <c r="J2230" t="s">
        <v>12737</v>
      </c>
      <c r="K2230" t="s">
        <v>33</v>
      </c>
      <c r="L2230" t="s">
        <v>1044</v>
      </c>
      <c r="M2230" t="s">
        <v>10292</v>
      </c>
      <c r="N2230" t="s">
        <v>1495</v>
      </c>
      <c r="O2230" t="s">
        <v>13535</v>
      </c>
      <c r="P2230">
        <v>27360305</v>
      </c>
      <c r="Q2230">
        <v>71219401</v>
      </c>
      <c r="R2230" t="s">
        <v>9269</v>
      </c>
      <c r="S2230">
        <v>85719074</v>
      </c>
      <c r="T2230" t="s">
        <v>14439</v>
      </c>
      <c r="U2230">
        <v>27725140</v>
      </c>
      <c r="V2230" t="s">
        <v>32</v>
      </c>
      <c r="W2230" t="s">
        <v>1493</v>
      </c>
      <c r="X2230" t="s">
        <v>18241</v>
      </c>
      <c r="Y2230" t="s">
        <v>1495</v>
      </c>
    </row>
    <row r="2231" spans="1:25" x14ac:dyDescent="0.25">
      <c r="A2231" t="s">
        <v>10222</v>
      </c>
      <c r="B2231" t="s">
        <v>7505</v>
      </c>
      <c r="C2231" t="s">
        <v>69</v>
      </c>
      <c r="D2231" t="s">
        <v>1044</v>
      </c>
      <c r="E2231" t="s">
        <v>8</v>
      </c>
      <c r="F2231" t="s">
        <v>32</v>
      </c>
      <c r="G2231" t="s">
        <v>1045</v>
      </c>
      <c r="H2231" t="s">
        <v>7</v>
      </c>
      <c r="I2231">
        <v>11906</v>
      </c>
      <c r="J2231" t="s">
        <v>12735</v>
      </c>
      <c r="K2231" t="s">
        <v>33</v>
      </c>
      <c r="L2231" t="s">
        <v>1044</v>
      </c>
      <c r="M2231" t="s">
        <v>1434</v>
      </c>
      <c r="N2231" t="s">
        <v>69</v>
      </c>
      <c r="O2231" t="s">
        <v>13535</v>
      </c>
      <c r="P2231">
        <v>88669141</v>
      </c>
      <c r="Q2231" t="s">
        <v>15386</v>
      </c>
      <c r="R2231" t="s">
        <v>15786</v>
      </c>
      <c r="S2231">
        <v>88470754</v>
      </c>
      <c r="T2231" t="s">
        <v>14663</v>
      </c>
      <c r="U2231">
        <v>27725189</v>
      </c>
      <c r="V2231" t="s">
        <v>32</v>
      </c>
      <c r="W2231" t="s">
        <v>1433</v>
      </c>
      <c r="X2231" t="s">
        <v>18242</v>
      </c>
      <c r="Y2231" t="s">
        <v>69</v>
      </c>
    </row>
    <row r="2232" spans="1:25" x14ac:dyDescent="0.25">
      <c r="A2232" t="s">
        <v>1457</v>
      </c>
      <c r="B2232" t="s">
        <v>1458</v>
      </c>
      <c r="C2232" t="s">
        <v>9046</v>
      </c>
      <c r="D2232" t="s">
        <v>1044</v>
      </c>
      <c r="E2232" t="s">
        <v>8</v>
      </c>
      <c r="F2232" t="s">
        <v>32</v>
      </c>
      <c r="G2232" t="s">
        <v>1045</v>
      </c>
      <c r="H2232" t="s">
        <v>7</v>
      </c>
      <c r="I2232">
        <v>11906</v>
      </c>
      <c r="J2232" t="s">
        <v>12735</v>
      </c>
      <c r="K2232" t="s">
        <v>33</v>
      </c>
      <c r="L2232" t="s">
        <v>1044</v>
      </c>
      <c r="M2232" t="s">
        <v>1434</v>
      </c>
      <c r="N2232" t="s">
        <v>67</v>
      </c>
      <c r="O2232" t="s">
        <v>13535</v>
      </c>
      <c r="P2232">
        <v>27371214</v>
      </c>
      <c r="Q2232" t="s">
        <v>15386</v>
      </c>
      <c r="R2232" t="s">
        <v>7866</v>
      </c>
      <c r="S2232">
        <v>27371214</v>
      </c>
      <c r="T2232" t="s">
        <v>14663</v>
      </c>
      <c r="U2232">
        <v>27725189</v>
      </c>
      <c r="V2232" t="s">
        <v>32</v>
      </c>
      <c r="W2232" t="s">
        <v>1456</v>
      </c>
      <c r="X2232" t="s">
        <v>18243</v>
      </c>
      <c r="Y2232" t="s">
        <v>9046</v>
      </c>
    </row>
    <row r="2233" spans="1:25" x14ac:dyDescent="0.25">
      <c r="A2233" t="s">
        <v>4566</v>
      </c>
      <c r="B2233" t="s">
        <v>4568</v>
      </c>
      <c r="C2233" t="s">
        <v>4567</v>
      </c>
      <c r="D2233" t="s">
        <v>125</v>
      </c>
      <c r="E2233" t="s">
        <v>3</v>
      </c>
      <c r="F2233" t="s">
        <v>124</v>
      </c>
      <c r="G2233" t="s">
        <v>2</v>
      </c>
      <c r="H2233" t="s">
        <v>3</v>
      </c>
      <c r="I2233">
        <v>60102</v>
      </c>
      <c r="J2233" t="s">
        <v>11442</v>
      </c>
      <c r="K2233" t="s">
        <v>125</v>
      </c>
      <c r="L2233" t="s">
        <v>125</v>
      </c>
      <c r="M2233" t="s">
        <v>4556</v>
      </c>
      <c r="N2233" t="s">
        <v>4567</v>
      </c>
      <c r="O2233" t="s">
        <v>13535</v>
      </c>
      <c r="P2233">
        <v>26615527</v>
      </c>
      <c r="Q2233">
        <v>22006604</v>
      </c>
      <c r="R2233" t="s">
        <v>15787</v>
      </c>
      <c r="S2233">
        <v>89963183</v>
      </c>
      <c r="T2233" t="s">
        <v>14788</v>
      </c>
      <c r="U2233">
        <v>83585615</v>
      </c>
      <c r="V2233" t="s">
        <v>32</v>
      </c>
      <c r="W2233" t="s">
        <v>4565</v>
      </c>
      <c r="X2233" t="s">
        <v>18244</v>
      </c>
      <c r="Y2233" t="s">
        <v>4567</v>
      </c>
    </row>
    <row r="2234" spans="1:25" x14ac:dyDescent="0.25">
      <c r="A2234" t="s">
        <v>5863</v>
      </c>
      <c r="B2234" t="s">
        <v>5067</v>
      </c>
      <c r="C2234" t="s">
        <v>5864</v>
      </c>
      <c r="D2234" t="s">
        <v>125</v>
      </c>
      <c r="E2234" t="s">
        <v>3</v>
      </c>
      <c r="F2234" t="s">
        <v>124</v>
      </c>
      <c r="G2234" t="s">
        <v>2</v>
      </c>
      <c r="H2234" t="s">
        <v>3</v>
      </c>
      <c r="I2234">
        <v>60102</v>
      </c>
      <c r="J2234" t="s">
        <v>11442</v>
      </c>
      <c r="K2234" t="s">
        <v>125</v>
      </c>
      <c r="L2234" t="s">
        <v>125</v>
      </c>
      <c r="M2234" t="s">
        <v>4556</v>
      </c>
      <c r="N2234" t="s">
        <v>5864</v>
      </c>
      <c r="O2234" t="s">
        <v>13535</v>
      </c>
      <c r="P2234">
        <v>22006620</v>
      </c>
      <c r="Q2234">
        <v>26391191</v>
      </c>
      <c r="R2234" t="s">
        <v>14850</v>
      </c>
      <c r="S2234">
        <v>84050010</v>
      </c>
      <c r="T2234" t="s">
        <v>14788</v>
      </c>
      <c r="U2234">
        <v>26393028</v>
      </c>
      <c r="V2234" t="s">
        <v>32</v>
      </c>
      <c r="W2234" t="s">
        <v>7171</v>
      </c>
      <c r="X2234" t="s">
        <v>18245</v>
      </c>
      <c r="Y2234" t="s">
        <v>5864</v>
      </c>
    </row>
    <row r="2235" spans="1:25" x14ac:dyDescent="0.25">
      <c r="A2235" t="s">
        <v>4559</v>
      </c>
      <c r="B2235" t="s">
        <v>4561</v>
      </c>
      <c r="C2235" t="s">
        <v>4560</v>
      </c>
      <c r="D2235" t="s">
        <v>125</v>
      </c>
      <c r="E2235" t="s">
        <v>3</v>
      </c>
      <c r="F2235" t="s">
        <v>124</v>
      </c>
      <c r="G2235" t="s">
        <v>2</v>
      </c>
      <c r="H2235" t="s">
        <v>820</v>
      </c>
      <c r="I2235">
        <v>60116</v>
      </c>
      <c r="J2235" t="s">
        <v>11610</v>
      </c>
      <c r="K2235" t="s">
        <v>125</v>
      </c>
      <c r="L2235" t="s">
        <v>125</v>
      </c>
      <c r="M2235" t="s">
        <v>13127</v>
      </c>
      <c r="N2235" t="s">
        <v>4560</v>
      </c>
      <c r="O2235" t="s">
        <v>13535</v>
      </c>
      <c r="P2235">
        <v>86693100</v>
      </c>
      <c r="Q2235" t="s">
        <v>15386</v>
      </c>
      <c r="R2235" t="s">
        <v>8652</v>
      </c>
      <c r="S2235">
        <v>86693100</v>
      </c>
      <c r="T2235" t="s">
        <v>14788</v>
      </c>
      <c r="U2235">
        <v>26393028</v>
      </c>
      <c r="V2235" t="s">
        <v>32</v>
      </c>
      <c r="W2235" t="s">
        <v>4558</v>
      </c>
      <c r="X2235" t="s">
        <v>18246</v>
      </c>
      <c r="Y2235" t="s">
        <v>4560</v>
      </c>
    </row>
    <row r="2236" spans="1:25" x14ac:dyDescent="0.25">
      <c r="A2236" t="s">
        <v>4018</v>
      </c>
      <c r="B2236" t="s">
        <v>4019</v>
      </c>
      <c r="C2236" t="s">
        <v>6419</v>
      </c>
      <c r="D2236" t="s">
        <v>4010</v>
      </c>
      <c r="E2236" t="s">
        <v>2</v>
      </c>
      <c r="F2236" t="s">
        <v>208</v>
      </c>
      <c r="G2236" t="s">
        <v>3</v>
      </c>
      <c r="H2236" t="s">
        <v>2</v>
      </c>
      <c r="I2236">
        <v>50201</v>
      </c>
      <c r="J2236" t="s">
        <v>11406</v>
      </c>
      <c r="K2236" t="s">
        <v>209</v>
      </c>
      <c r="L2236" t="s">
        <v>4010</v>
      </c>
      <c r="M2236" t="s">
        <v>4010</v>
      </c>
      <c r="N2236" t="s">
        <v>11028</v>
      </c>
      <c r="O2236" t="s">
        <v>13535</v>
      </c>
      <c r="P2236" t="s">
        <v>15386</v>
      </c>
      <c r="Q2236" t="s">
        <v>15386</v>
      </c>
      <c r="R2236" t="s">
        <v>15145</v>
      </c>
      <c r="S2236">
        <v>85911665</v>
      </c>
      <c r="T2236" t="s">
        <v>14528</v>
      </c>
      <c r="U2236">
        <v>88160059</v>
      </c>
      <c r="V2236" t="s">
        <v>32</v>
      </c>
      <c r="W2236" t="s">
        <v>4017</v>
      </c>
      <c r="X2236" t="s">
        <v>18247</v>
      </c>
      <c r="Y2236" t="s">
        <v>6419</v>
      </c>
    </row>
    <row r="2237" spans="1:25" x14ac:dyDescent="0.25">
      <c r="A2237" t="s">
        <v>4058</v>
      </c>
      <c r="B2237" t="s">
        <v>4060</v>
      </c>
      <c r="C2237" t="s">
        <v>4059</v>
      </c>
      <c r="D2237" t="s">
        <v>4010</v>
      </c>
      <c r="E2237" t="s">
        <v>4</v>
      </c>
      <c r="F2237" t="s">
        <v>208</v>
      </c>
      <c r="G2237" t="s">
        <v>3</v>
      </c>
      <c r="H2237" t="s">
        <v>5</v>
      </c>
      <c r="I2237">
        <v>50204</v>
      </c>
      <c r="J2237" t="s">
        <v>15564</v>
      </c>
      <c r="K2237" t="s">
        <v>209</v>
      </c>
      <c r="L2237" t="s">
        <v>4010</v>
      </c>
      <c r="M2237" t="s">
        <v>358</v>
      </c>
      <c r="N2237" t="s">
        <v>156</v>
      </c>
      <c r="O2237" t="s">
        <v>13535</v>
      </c>
      <c r="P2237">
        <v>22006372</v>
      </c>
      <c r="Q2237">
        <v>84505156</v>
      </c>
      <c r="R2237" t="s">
        <v>14033</v>
      </c>
      <c r="S2237">
        <v>22006372</v>
      </c>
      <c r="T2237" t="s">
        <v>14529</v>
      </c>
      <c r="U2237" t="s">
        <v>15566</v>
      </c>
      <c r="V2237" t="s">
        <v>32</v>
      </c>
      <c r="W2237" t="s">
        <v>1645</v>
      </c>
      <c r="X2237" t="s">
        <v>18248</v>
      </c>
      <c r="Y2237" t="s">
        <v>4059</v>
      </c>
    </row>
    <row r="2238" spans="1:25" x14ac:dyDescent="0.25">
      <c r="A2238" t="s">
        <v>4100</v>
      </c>
      <c r="B2238" t="s">
        <v>4102</v>
      </c>
      <c r="C2238" t="s">
        <v>4101</v>
      </c>
      <c r="D2238" t="s">
        <v>4010</v>
      </c>
      <c r="E2238" t="s">
        <v>5</v>
      </c>
      <c r="F2238" t="s">
        <v>208</v>
      </c>
      <c r="G2238" t="s">
        <v>3</v>
      </c>
      <c r="H2238" t="s">
        <v>5</v>
      </c>
      <c r="I2238">
        <v>50204</v>
      </c>
      <c r="J2238" t="s">
        <v>15564</v>
      </c>
      <c r="K2238" t="s">
        <v>209</v>
      </c>
      <c r="L2238" t="s">
        <v>4010</v>
      </c>
      <c r="M2238" t="s">
        <v>358</v>
      </c>
      <c r="N2238" t="s">
        <v>11029</v>
      </c>
      <c r="O2238" t="s">
        <v>13535</v>
      </c>
      <c r="P2238">
        <v>22006170</v>
      </c>
      <c r="Q2238" t="s">
        <v>15386</v>
      </c>
      <c r="R2238" t="s">
        <v>14034</v>
      </c>
      <c r="S2238">
        <v>22006170</v>
      </c>
      <c r="T2238" t="s">
        <v>14673</v>
      </c>
      <c r="U2238" t="s">
        <v>15569</v>
      </c>
      <c r="V2238" t="s">
        <v>32</v>
      </c>
      <c r="W2238" t="s">
        <v>4099</v>
      </c>
      <c r="X2238" t="s">
        <v>18249</v>
      </c>
      <c r="Y2238" t="s">
        <v>4101</v>
      </c>
    </row>
    <row r="2239" spans="1:25" x14ac:dyDescent="0.25">
      <c r="A2239" t="s">
        <v>5133</v>
      </c>
      <c r="B2239" t="s">
        <v>5072</v>
      </c>
      <c r="C2239" t="s">
        <v>9109</v>
      </c>
      <c r="D2239" t="s">
        <v>123</v>
      </c>
      <c r="E2239" t="s">
        <v>17</v>
      </c>
      <c r="F2239" t="s">
        <v>124</v>
      </c>
      <c r="G2239" t="s">
        <v>12</v>
      </c>
      <c r="H2239" t="s">
        <v>2</v>
      </c>
      <c r="I2239">
        <v>61001</v>
      </c>
      <c r="J2239" t="s">
        <v>11436</v>
      </c>
      <c r="K2239" t="s">
        <v>125</v>
      </c>
      <c r="L2239" t="s">
        <v>12957</v>
      </c>
      <c r="M2239" t="s">
        <v>12958</v>
      </c>
      <c r="N2239" t="s">
        <v>11030</v>
      </c>
      <c r="O2239" t="s">
        <v>13535</v>
      </c>
      <c r="P2239">
        <v>86243683</v>
      </c>
      <c r="Q2239" t="s">
        <v>15386</v>
      </c>
      <c r="R2239" t="s">
        <v>7767</v>
      </c>
      <c r="S2239">
        <v>86243683</v>
      </c>
      <c r="T2239" t="s">
        <v>9313</v>
      </c>
      <c r="U2239">
        <v>87794398</v>
      </c>
      <c r="V2239" t="s">
        <v>32</v>
      </c>
      <c r="W2239" t="s">
        <v>5093</v>
      </c>
      <c r="X2239" t="s">
        <v>18250</v>
      </c>
      <c r="Y2239" t="s">
        <v>9109</v>
      </c>
    </row>
    <row r="2240" spans="1:25" x14ac:dyDescent="0.25">
      <c r="A2240" t="s">
        <v>7498</v>
      </c>
      <c r="B2240" t="s">
        <v>7063</v>
      </c>
      <c r="C2240" t="s">
        <v>7499</v>
      </c>
      <c r="D2240" t="s">
        <v>123</v>
      </c>
      <c r="E2240" t="s">
        <v>15</v>
      </c>
      <c r="F2240" t="s">
        <v>124</v>
      </c>
      <c r="G2240" t="s">
        <v>12</v>
      </c>
      <c r="H2240" t="s">
        <v>5</v>
      </c>
      <c r="I2240">
        <v>61004</v>
      </c>
      <c r="J2240" t="s">
        <v>11573</v>
      </c>
      <c r="K2240" t="s">
        <v>125</v>
      </c>
      <c r="L2240" t="s">
        <v>12957</v>
      </c>
      <c r="M2240" t="s">
        <v>5099</v>
      </c>
      <c r="N2240" t="s">
        <v>156</v>
      </c>
      <c r="O2240" t="s">
        <v>13535</v>
      </c>
      <c r="P2240">
        <v>22001348</v>
      </c>
      <c r="Q2240">
        <v>27322143</v>
      </c>
      <c r="R2240" t="s">
        <v>15788</v>
      </c>
      <c r="S2240">
        <v>87983014</v>
      </c>
      <c r="T2240" t="s">
        <v>14571</v>
      </c>
      <c r="U2240">
        <v>89771930</v>
      </c>
      <c r="V2240" t="s">
        <v>32</v>
      </c>
      <c r="W2240" t="s">
        <v>5192</v>
      </c>
      <c r="X2240" t="s">
        <v>18251</v>
      </c>
      <c r="Y2240" t="s">
        <v>7499</v>
      </c>
    </row>
    <row r="2241" spans="1:25" x14ac:dyDescent="0.25">
      <c r="A2241" t="s">
        <v>492</v>
      </c>
      <c r="B2241" t="s">
        <v>494</v>
      </c>
      <c r="C2241" t="s">
        <v>493</v>
      </c>
      <c r="D2241" t="s">
        <v>47</v>
      </c>
      <c r="E2241" t="s">
        <v>4</v>
      </c>
      <c r="F2241" t="s">
        <v>32</v>
      </c>
      <c r="G2241" t="s">
        <v>4</v>
      </c>
      <c r="H2241" t="s">
        <v>11</v>
      </c>
      <c r="I2241">
        <v>10309</v>
      </c>
      <c r="J2241" t="s">
        <v>12629</v>
      </c>
      <c r="K2241" t="s">
        <v>33</v>
      </c>
      <c r="L2241" t="s">
        <v>47</v>
      </c>
      <c r="M2241" t="s">
        <v>12859</v>
      </c>
      <c r="N2241" t="s">
        <v>493</v>
      </c>
      <c r="O2241" t="s">
        <v>13535</v>
      </c>
      <c r="P2241">
        <v>87351251</v>
      </c>
      <c r="Q2241" t="s">
        <v>15386</v>
      </c>
      <c r="R2241" t="s">
        <v>7768</v>
      </c>
      <c r="S2241">
        <v>87351251</v>
      </c>
      <c r="T2241" t="s">
        <v>13725</v>
      </c>
      <c r="U2241">
        <v>22301358</v>
      </c>
      <c r="V2241" t="s">
        <v>32</v>
      </c>
      <c r="W2241" t="s">
        <v>369</v>
      </c>
      <c r="X2241" t="s">
        <v>18252</v>
      </c>
      <c r="Y2241" t="s">
        <v>493</v>
      </c>
    </row>
    <row r="2242" spans="1:25" x14ac:dyDescent="0.25">
      <c r="A2242" t="s">
        <v>7684</v>
      </c>
      <c r="B2242" t="s">
        <v>6960</v>
      </c>
      <c r="C2242" t="s">
        <v>5810</v>
      </c>
      <c r="D2242" t="s">
        <v>3000</v>
      </c>
      <c r="E2242" t="s">
        <v>7</v>
      </c>
      <c r="F2242" t="s">
        <v>83</v>
      </c>
      <c r="G2242" t="s">
        <v>3</v>
      </c>
      <c r="H2242" t="s">
        <v>4</v>
      </c>
      <c r="I2242">
        <v>70203</v>
      </c>
      <c r="J2242" t="s">
        <v>14372</v>
      </c>
      <c r="K2242" t="s">
        <v>82</v>
      </c>
      <c r="L2242" t="s">
        <v>3001</v>
      </c>
      <c r="M2242" t="s">
        <v>12967</v>
      </c>
      <c r="N2242" t="s">
        <v>5810</v>
      </c>
      <c r="O2242" t="s">
        <v>13535</v>
      </c>
      <c r="P2242">
        <v>89143425</v>
      </c>
      <c r="Q2242">
        <v>22005502</v>
      </c>
      <c r="R2242" t="s">
        <v>15789</v>
      </c>
      <c r="S2242">
        <v>70530383</v>
      </c>
      <c r="T2242" t="s">
        <v>14650</v>
      </c>
      <c r="U2242">
        <v>88756410</v>
      </c>
      <c r="V2242" t="s">
        <v>32</v>
      </c>
      <c r="W2242" t="s">
        <v>7803</v>
      </c>
      <c r="X2242" t="s">
        <v>18253</v>
      </c>
      <c r="Y2242" t="s">
        <v>5810</v>
      </c>
    </row>
    <row r="2243" spans="1:25" x14ac:dyDescent="0.25">
      <c r="A2243" t="s">
        <v>5377</v>
      </c>
      <c r="B2243" t="s">
        <v>5081</v>
      </c>
      <c r="C2243" t="s">
        <v>15790</v>
      </c>
      <c r="D2243" t="s">
        <v>9037</v>
      </c>
      <c r="E2243" t="s">
        <v>2</v>
      </c>
      <c r="F2243" t="s">
        <v>83</v>
      </c>
      <c r="G2243" t="s">
        <v>5</v>
      </c>
      <c r="H2243" t="s">
        <v>2</v>
      </c>
      <c r="I2243">
        <v>70401</v>
      </c>
      <c r="J2243" t="s">
        <v>11415</v>
      </c>
      <c r="K2243" t="s">
        <v>82</v>
      </c>
      <c r="L2243" t="s">
        <v>12961</v>
      </c>
      <c r="M2243" t="s">
        <v>12964</v>
      </c>
      <c r="N2243" t="s">
        <v>10523</v>
      </c>
      <c r="O2243" t="s">
        <v>13535</v>
      </c>
      <c r="P2243">
        <v>27511908</v>
      </c>
      <c r="Q2243">
        <v>27511908</v>
      </c>
      <c r="R2243" t="s">
        <v>14626</v>
      </c>
      <c r="S2243">
        <v>60908927</v>
      </c>
      <c r="T2243" t="s">
        <v>14580</v>
      </c>
      <c r="U2243">
        <v>87286188</v>
      </c>
      <c r="V2243" t="s">
        <v>32</v>
      </c>
      <c r="W2243" t="s">
        <v>7172</v>
      </c>
      <c r="X2243" t="s">
        <v>18254</v>
      </c>
      <c r="Y2243" t="s">
        <v>15790</v>
      </c>
    </row>
    <row r="2244" spans="1:25" x14ac:dyDescent="0.25">
      <c r="A2244" t="s">
        <v>5389</v>
      </c>
      <c r="B2244" t="s">
        <v>5084</v>
      </c>
      <c r="C2244" t="s">
        <v>13170</v>
      </c>
      <c r="D2244" t="s">
        <v>9037</v>
      </c>
      <c r="E2244" t="s">
        <v>4</v>
      </c>
      <c r="F2244" t="s">
        <v>83</v>
      </c>
      <c r="G2244" t="s">
        <v>5</v>
      </c>
      <c r="H2244" t="s">
        <v>5</v>
      </c>
      <c r="I2244">
        <v>70404</v>
      </c>
      <c r="J2244" t="s">
        <v>11553</v>
      </c>
      <c r="K2244" t="s">
        <v>82</v>
      </c>
      <c r="L2244" t="s">
        <v>12961</v>
      </c>
      <c r="M2244" t="s">
        <v>12962</v>
      </c>
      <c r="N2244" t="s">
        <v>13170</v>
      </c>
      <c r="O2244" t="s">
        <v>13535</v>
      </c>
      <c r="P2244">
        <v>86868501</v>
      </c>
      <c r="Q2244" t="s">
        <v>15386</v>
      </c>
      <c r="R2244" t="s">
        <v>13171</v>
      </c>
      <c r="S2244">
        <v>86868501</v>
      </c>
      <c r="T2244" t="s">
        <v>14921</v>
      </c>
      <c r="U2244">
        <v>88320938</v>
      </c>
      <c r="V2244" t="s">
        <v>32</v>
      </c>
      <c r="W2244" t="s">
        <v>5388</v>
      </c>
      <c r="X2244" t="s">
        <v>18255</v>
      </c>
      <c r="Y2244" t="s">
        <v>13170</v>
      </c>
    </row>
    <row r="2245" spans="1:25" x14ac:dyDescent="0.25">
      <c r="A2245" t="s">
        <v>5386</v>
      </c>
      <c r="B2245" t="s">
        <v>5085</v>
      </c>
      <c r="C2245" t="s">
        <v>5387</v>
      </c>
      <c r="D2245" t="s">
        <v>9037</v>
      </c>
      <c r="E2245" t="s">
        <v>4</v>
      </c>
      <c r="F2245" t="s">
        <v>83</v>
      </c>
      <c r="G2245" t="s">
        <v>5</v>
      </c>
      <c r="H2245" t="s">
        <v>5</v>
      </c>
      <c r="I2245">
        <v>70404</v>
      </c>
      <c r="J2245" t="s">
        <v>11553</v>
      </c>
      <c r="K2245" t="s">
        <v>82</v>
      </c>
      <c r="L2245" t="s">
        <v>12961</v>
      </c>
      <c r="M2245" t="s">
        <v>12962</v>
      </c>
      <c r="N2245" t="s">
        <v>5387</v>
      </c>
      <c r="O2245" t="s">
        <v>13535</v>
      </c>
      <c r="P2245">
        <v>87735146</v>
      </c>
      <c r="Q2245" t="s">
        <v>15386</v>
      </c>
      <c r="R2245" t="s">
        <v>7992</v>
      </c>
      <c r="S2245">
        <v>88796054</v>
      </c>
      <c r="T2245" t="s">
        <v>14921</v>
      </c>
      <c r="U2245">
        <v>88320938</v>
      </c>
      <c r="V2245" t="s">
        <v>32</v>
      </c>
      <c r="W2245" t="s">
        <v>6645</v>
      </c>
      <c r="X2245" t="s">
        <v>18256</v>
      </c>
      <c r="Y2245" t="s">
        <v>5387</v>
      </c>
    </row>
    <row r="2246" spans="1:25" x14ac:dyDescent="0.25">
      <c r="A2246" t="s">
        <v>5852</v>
      </c>
      <c r="B2246" t="s">
        <v>5088</v>
      </c>
      <c r="C2246" t="s">
        <v>3709</v>
      </c>
      <c r="D2246" t="s">
        <v>9037</v>
      </c>
      <c r="E2246" t="s">
        <v>4</v>
      </c>
      <c r="F2246" t="s">
        <v>83</v>
      </c>
      <c r="G2246" t="s">
        <v>5</v>
      </c>
      <c r="H2246" t="s">
        <v>5</v>
      </c>
      <c r="I2246">
        <v>70404</v>
      </c>
      <c r="J2246" t="s">
        <v>11553</v>
      </c>
      <c r="K2246" t="s">
        <v>82</v>
      </c>
      <c r="L2246" t="s">
        <v>12961</v>
      </c>
      <c r="M2246" t="s">
        <v>12962</v>
      </c>
      <c r="N2246" t="s">
        <v>5374</v>
      </c>
      <c r="O2246" t="s">
        <v>13535</v>
      </c>
      <c r="P2246">
        <v>89948506</v>
      </c>
      <c r="Q2246" t="s">
        <v>15386</v>
      </c>
      <c r="R2246" t="s">
        <v>14035</v>
      </c>
      <c r="S2246">
        <v>89948506</v>
      </c>
      <c r="T2246" t="s">
        <v>14921</v>
      </c>
      <c r="U2246">
        <v>88320938</v>
      </c>
      <c r="V2246" t="s">
        <v>32</v>
      </c>
      <c r="W2246" t="s">
        <v>7173</v>
      </c>
      <c r="X2246" t="s">
        <v>18257</v>
      </c>
      <c r="Y2246" t="s">
        <v>3709</v>
      </c>
    </row>
    <row r="2247" spans="1:25" x14ac:dyDescent="0.25">
      <c r="A2247" t="s">
        <v>5850</v>
      </c>
      <c r="B2247" t="s">
        <v>5089</v>
      </c>
      <c r="C2247" t="s">
        <v>5851</v>
      </c>
      <c r="D2247" t="s">
        <v>9037</v>
      </c>
      <c r="E2247" t="s">
        <v>3</v>
      </c>
      <c r="F2247" t="s">
        <v>83</v>
      </c>
      <c r="G2247" t="s">
        <v>5</v>
      </c>
      <c r="H2247" t="s">
        <v>5</v>
      </c>
      <c r="I2247">
        <v>70404</v>
      </c>
      <c r="J2247" t="s">
        <v>11553</v>
      </c>
      <c r="K2247" t="s">
        <v>82</v>
      </c>
      <c r="L2247" t="s">
        <v>12961</v>
      </c>
      <c r="M2247" t="s">
        <v>12962</v>
      </c>
      <c r="N2247" t="s">
        <v>11031</v>
      </c>
      <c r="O2247" t="s">
        <v>13535</v>
      </c>
      <c r="P2247">
        <v>27510235</v>
      </c>
      <c r="Q2247" t="s">
        <v>15386</v>
      </c>
      <c r="R2247" t="s">
        <v>9324</v>
      </c>
      <c r="S2247">
        <v>85547409</v>
      </c>
      <c r="T2247" t="s">
        <v>14579</v>
      </c>
      <c r="U2247">
        <v>83768761</v>
      </c>
      <c r="V2247" t="s">
        <v>32</v>
      </c>
      <c r="W2247" t="s">
        <v>7174</v>
      </c>
      <c r="X2247" t="s">
        <v>18258</v>
      </c>
      <c r="Y2247" t="s">
        <v>5851</v>
      </c>
    </row>
    <row r="2248" spans="1:25" x14ac:dyDescent="0.25">
      <c r="A2248" t="s">
        <v>7972</v>
      </c>
      <c r="B2248" t="s">
        <v>7973</v>
      </c>
      <c r="C2248" t="s">
        <v>2767</v>
      </c>
      <c r="D2248" t="s">
        <v>82</v>
      </c>
      <c r="E2248" t="s">
        <v>6</v>
      </c>
      <c r="F2248" t="s">
        <v>83</v>
      </c>
      <c r="G2248" t="s">
        <v>4</v>
      </c>
      <c r="H2248" t="s">
        <v>2</v>
      </c>
      <c r="I2248">
        <v>70301</v>
      </c>
      <c r="J2248" t="s">
        <v>11411</v>
      </c>
      <c r="K2248" t="s">
        <v>82</v>
      </c>
      <c r="L2248" t="s">
        <v>12861</v>
      </c>
      <c r="M2248" t="s">
        <v>12861</v>
      </c>
      <c r="N2248" t="s">
        <v>2767</v>
      </c>
      <c r="O2248" t="s">
        <v>13535</v>
      </c>
      <c r="P2248">
        <v>22002924</v>
      </c>
      <c r="Q2248">
        <v>86974574</v>
      </c>
      <c r="R2248" t="s">
        <v>15791</v>
      </c>
      <c r="S2248">
        <v>86974575</v>
      </c>
      <c r="T2248" t="s">
        <v>15405</v>
      </c>
      <c r="U2248">
        <v>27687141</v>
      </c>
      <c r="V2248" t="s">
        <v>32</v>
      </c>
      <c r="W2248" t="s">
        <v>5290</v>
      </c>
      <c r="X2248" t="s">
        <v>18259</v>
      </c>
      <c r="Y2248" t="s">
        <v>2767</v>
      </c>
    </row>
    <row r="2249" spans="1:25" x14ac:dyDescent="0.25">
      <c r="A2249" t="s">
        <v>5279</v>
      </c>
      <c r="B2249" t="s">
        <v>5090</v>
      </c>
      <c r="C2249" t="s">
        <v>5280</v>
      </c>
      <c r="D2249" t="s">
        <v>82</v>
      </c>
      <c r="E2249" t="s">
        <v>4</v>
      </c>
      <c r="F2249" t="s">
        <v>83</v>
      </c>
      <c r="G2249" t="s">
        <v>2</v>
      </c>
      <c r="H2249" t="s">
        <v>3</v>
      </c>
      <c r="I2249">
        <v>70102</v>
      </c>
      <c r="J2249" t="s">
        <v>12693</v>
      </c>
      <c r="K2249" t="s">
        <v>82</v>
      </c>
      <c r="L2249" t="s">
        <v>82</v>
      </c>
      <c r="M2249" t="s">
        <v>12981</v>
      </c>
      <c r="N2249" t="s">
        <v>5280</v>
      </c>
      <c r="O2249" t="s">
        <v>13535</v>
      </c>
      <c r="P2249">
        <v>22001673</v>
      </c>
      <c r="Q2249">
        <v>27590320</v>
      </c>
      <c r="R2249" t="s">
        <v>14922</v>
      </c>
      <c r="S2249">
        <v>22001673</v>
      </c>
      <c r="T2249" t="s">
        <v>14631</v>
      </c>
      <c r="U2249">
        <v>27590142</v>
      </c>
      <c r="V2249" t="s">
        <v>32</v>
      </c>
      <c r="W2249" t="s">
        <v>2427</v>
      </c>
      <c r="X2249" t="s">
        <v>18260</v>
      </c>
      <c r="Y2249" t="s">
        <v>5280</v>
      </c>
    </row>
    <row r="2250" spans="1:25" x14ac:dyDescent="0.25">
      <c r="A2250" t="s">
        <v>4474</v>
      </c>
      <c r="B2250" t="s">
        <v>4475</v>
      </c>
      <c r="C2250" t="s">
        <v>1301</v>
      </c>
      <c r="D2250" t="s">
        <v>1609</v>
      </c>
      <c r="E2250" t="s">
        <v>5</v>
      </c>
      <c r="F2250" t="s">
        <v>208</v>
      </c>
      <c r="G2250" t="s">
        <v>8</v>
      </c>
      <c r="H2250" t="s">
        <v>5</v>
      </c>
      <c r="I2250">
        <v>50704</v>
      </c>
      <c r="J2250" t="s">
        <v>11564</v>
      </c>
      <c r="K2250" t="s">
        <v>209</v>
      </c>
      <c r="L2250" t="s">
        <v>12945</v>
      </c>
      <c r="M2250" t="s">
        <v>1700</v>
      </c>
      <c r="N2250" t="s">
        <v>1301</v>
      </c>
      <c r="O2250" t="s">
        <v>13535</v>
      </c>
      <c r="P2250">
        <v>26687990</v>
      </c>
      <c r="Q2250">
        <v>26687990</v>
      </c>
      <c r="R2250" t="s">
        <v>15792</v>
      </c>
      <c r="S2250">
        <v>25610987</v>
      </c>
      <c r="T2250" t="s">
        <v>14541</v>
      </c>
      <c r="U2250">
        <v>26686836</v>
      </c>
      <c r="V2250" t="s">
        <v>32</v>
      </c>
      <c r="W2250" t="s">
        <v>594</v>
      </c>
      <c r="X2250" t="s">
        <v>18261</v>
      </c>
      <c r="Y2250" t="s">
        <v>1301</v>
      </c>
    </row>
    <row r="2251" spans="1:25" x14ac:dyDescent="0.25">
      <c r="A2251" t="s">
        <v>2775</v>
      </c>
      <c r="B2251" t="s">
        <v>2777</v>
      </c>
      <c r="C2251" t="s">
        <v>2776</v>
      </c>
      <c r="D2251" t="s">
        <v>197</v>
      </c>
      <c r="E2251" t="s">
        <v>8</v>
      </c>
      <c r="F2251" t="s">
        <v>35</v>
      </c>
      <c r="G2251" t="s">
        <v>12</v>
      </c>
      <c r="H2251" t="s">
        <v>15</v>
      </c>
      <c r="I2251">
        <v>21011</v>
      </c>
      <c r="J2251" t="s">
        <v>11529</v>
      </c>
      <c r="K2251" t="s">
        <v>79</v>
      </c>
      <c r="L2251" t="s">
        <v>197</v>
      </c>
      <c r="M2251" t="s">
        <v>11796</v>
      </c>
      <c r="N2251" t="s">
        <v>2776</v>
      </c>
      <c r="O2251" t="s">
        <v>13535</v>
      </c>
      <c r="P2251">
        <v>73007108</v>
      </c>
      <c r="Q2251">
        <v>87184512</v>
      </c>
      <c r="R2251" t="s">
        <v>15793</v>
      </c>
      <c r="S2251">
        <v>73007108</v>
      </c>
      <c r="T2251" t="s">
        <v>14479</v>
      </c>
      <c r="U2251">
        <v>24699197</v>
      </c>
      <c r="V2251" t="s">
        <v>32</v>
      </c>
      <c r="W2251" t="s">
        <v>2774</v>
      </c>
      <c r="X2251" t="s">
        <v>18262</v>
      </c>
      <c r="Y2251" t="s">
        <v>2776</v>
      </c>
    </row>
    <row r="2252" spans="1:25" x14ac:dyDescent="0.25">
      <c r="A2252" t="s">
        <v>2858</v>
      </c>
      <c r="B2252" t="s">
        <v>2860</v>
      </c>
      <c r="C2252" t="s">
        <v>2859</v>
      </c>
      <c r="D2252" t="s">
        <v>197</v>
      </c>
      <c r="E2252" t="s">
        <v>17</v>
      </c>
      <c r="F2252" t="s">
        <v>35</v>
      </c>
      <c r="G2252" t="s">
        <v>12</v>
      </c>
      <c r="H2252" t="s">
        <v>17</v>
      </c>
      <c r="I2252">
        <v>21013</v>
      </c>
      <c r="J2252" t="s">
        <v>11531</v>
      </c>
      <c r="K2252" t="s">
        <v>79</v>
      </c>
      <c r="L2252" t="s">
        <v>197</v>
      </c>
      <c r="M2252" t="s">
        <v>238</v>
      </c>
      <c r="N2252" t="s">
        <v>2859</v>
      </c>
      <c r="O2252" t="s">
        <v>13535</v>
      </c>
      <c r="P2252">
        <v>44030125</v>
      </c>
      <c r="Q2252" t="s">
        <v>15386</v>
      </c>
      <c r="R2252" t="s">
        <v>14937</v>
      </c>
      <c r="S2252">
        <v>44030125</v>
      </c>
      <c r="T2252" t="s">
        <v>14924</v>
      </c>
      <c r="U2252" t="s">
        <v>15794</v>
      </c>
      <c r="V2252" t="s">
        <v>32</v>
      </c>
      <c r="W2252" t="s">
        <v>7175</v>
      </c>
      <c r="X2252" t="s">
        <v>18263</v>
      </c>
      <c r="Y2252" t="s">
        <v>2859</v>
      </c>
    </row>
    <row r="2253" spans="1:25" x14ac:dyDescent="0.25">
      <c r="A2253" t="s">
        <v>5835</v>
      </c>
      <c r="B2253" t="s">
        <v>6322</v>
      </c>
      <c r="C2253" t="s">
        <v>828</v>
      </c>
      <c r="D2253" t="s">
        <v>197</v>
      </c>
      <c r="E2253" t="s">
        <v>10</v>
      </c>
      <c r="F2253" t="s">
        <v>35</v>
      </c>
      <c r="G2253" t="s">
        <v>12</v>
      </c>
      <c r="H2253" t="s">
        <v>17</v>
      </c>
      <c r="I2253">
        <v>21013</v>
      </c>
      <c r="J2253" t="s">
        <v>11531</v>
      </c>
      <c r="K2253" t="s">
        <v>79</v>
      </c>
      <c r="L2253" t="s">
        <v>197</v>
      </c>
      <c r="M2253" t="s">
        <v>238</v>
      </c>
      <c r="N2253" t="s">
        <v>828</v>
      </c>
      <c r="O2253" t="s">
        <v>13535</v>
      </c>
      <c r="P2253">
        <v>44030238</v>
      </c>
      <c r="Q2253">
        <v>24777082</v>
      </c>
      <c r="R2253" t="s">
        <v>14037</v>
      </c>
      <c r="S2253">
        <v>44030238</v>
      </c>
      <c r="T2253" t="s">
        <v>14480</v>
      </c>
      <c r="U2253">
        <v>24777082</v>
      </c>
      <c r="V2253" t="s">
        <v>32</v>
      </c>
      <c r="W2253" t="s">
        <v>7176</v>
      </c>
      <c r="X2253" t="s">
        <v>18264</v>
      </c>
      <c r="Y2253" t="s">
        <v>828</v>
      </c>
    </row>
    <row r="2254" spans="1:25" x14ac:dyDescent="0.25">
      <c r="A2254" t="s">
        <v>2902</v>
      </c>
      <c r="B2254" t="s">
        <v>2904</v>
      </c>
      <c r="C2254" t="s">
        <v>2903</v>
      </c>
      <c r="D2254" t="s">
        <v>197</v>
      </c>
      <c r="E2254" t="s">
        <v>11</v>
      </c>
      <c r="F2254" t="s">
        <v>35</v>
      </c>
      <c r="G2254" t="s">
        <v>198</v>
      </c>
      <c r="H2254" t="s">
        <v>2</v>
      </c>
      <c r="I2254">
        <v>21401</v>
      </c>
      <c r="J2254" t="s">
        <v>11551</v>
      </c>
      <c r="K2254" t="s">
        <v>79</v>
      </c>
      <c r="L2254" t="s">
        <v>199</v>
      </c>
      <c r="M2254" t="s">
        <v>199</v>
      </c>
      <c r="N2254" t="s">
        <v>2038</v>
      </c>
      <c r="O2254" t="s">
        <v>13535</v>
      </c>
      <c r="P2254">
        <v>83443505</v>
      </c>
      <c r="Q2254" t="s">
        <v>15386</v>
      </c>
      <c r="R2254" t="s">
        <v>11810</v>
      </c>
      <c r="S2254" t="s">
        <v>15386</v>
      </c>
      <c r="T2254" t="s">
        <v>15443</v>
      </c>
      <c r="U2254">
        <v>24711101</v>
      </c>
      <c r="V2254" t="s">
        <v>32</v>
      </c>
      <c r="W2254" t="s">
        <v>2901</v>
      </c>
      <c r="X2254" t="s">
        <v>18265</v>
      </c>
      <c r="Y2254" t="s">
        <v>2903</v>
      </c>
    </row>
    <row r="2255" spans="1:25" x14ac:dyDescent="0.25">
      <c r="A2255" t="s">
        <v>3220</v>
      </c>
      <c r="B2255" t="s">
        <v>3222</v>
      </c>
      <c r="C2255" t="s">
        <v>14925</v>
      </c>
      <c r="D2255" t="s">
        <v>214</v>
      </c>
      <c r="E2255" t="s">
        <v>4</v>
      </c>
      <c r="F2255" t="s">
        <v>64</v>
      </c>
      <c r="G2255" t="s">
        <v>10</v>
      </c>
      <c r="H2255" t="s">
        <v>3</v>
      </c>
      <c r="I2255">
        <v>30802</v>
      </c>
      <c r="J2255" t="s">
        <v>11460</v>
      </c>
      <c r="K2255" t="s">
        <v>214</v>
      </c>
      <c r="L2255" t="s">
        <v>12906</v>
      </c>
      <c r="M2255" t="s">
        <v>239</v>
      </c>
      <c r="N2255" t="s">
        <v>3221</v>
      </c>
      <c r="O2255" t="s">
        <v>13535</v>
      </c>
      <c r="P2255">
        <v>25711162</v>
      </c>
      <c r="Q2255">
        <v>25711162</v>
      </c>
      <c r="R2255" t="s">
        <v>15795</v>
      </c>
      <c r="S2255">
        <v>61147289</v>
      </c>
      <c r="T2255" t="s">
        <v>15445</v>
      </c>
      <c r="U2255">
        <v>25521557</v>
      </c>
      <c r="V2255" t="s">
        <v>32</v>
      </c>
      <c r="W2255" t="s">
        <v>6532</v>
      </c>
      <c r="X2255" t="s">
        <v>18266</v>
      </c>
      <c r="Y2255" t="s">
        <v>14925</v>
      </c>
    </row>
    <row r="2256" spans="1:25" x14ac:dyDescent="0.25">
      <c r="A2256" t="s">
        <v>7988</v>
      </c>
      <c r="B2256" t="s">
        <v>7989</v>
      </c>
      <c r="C2256" t="s">
        <v>7990</v>
      </c>
      <c r="D2256" t="s">
        <v>9037</v>
      </c>
      <c r="E2256" t="s">
        <v>3</v>
      </c>
      <c r="F2256" t="s">
        <v>83</v>
      </c>
      <c r="G2256" t="s">
        <v>5</v>
      </c>
      <c r="H2256" t="s">
        <v>5</v>
      </c>
      <c r="I2256">
        <v>70404</v>
      </c>
      <c r="J2256" t="s">
        <v>11553</v>
      </c>
      <c r="K2256" t="s">
        <v>82</v>
      </c>
      <c r="L2256" t="s">
        <v>12961</v>
      </c>
      <c r="M2256" t="s">
        <v>12962</v>
      </c>
      <c r="N2256" t="s">
        <v>7990</v>
      </c>
      <c r="O2256" t="s">
        <v>13535</v>
      </c>
      <c r="P2256">
        <v>83945982</v>
      </c>
      <c r="Q2256" t="s">
        <v>15386</v>
      </c>
      <c r="R2256" t="s">
        <v>7991</v>
      </c>
      <c r="S2256">
        <v>83945982</v>
      </c>
      <c r="T2256" t="s">
        <v>14579</v>
      </c>
      <c r="U2256">
        <v>83768761</v>
      </c>
      <c r="V2256" t="s">
        <v>32</v>
      </c>
      <c r="W2256" t="s">
        <v>5382</v>
      </c>
      <c r="X2256" t="s">
        <v>18267</v>
      </c>
      <c r="Y2256" t="s">
        <v>7990</v>
      </c>
    </row>
    <row r="2257" spans="1:25" x14ac:dyDescent="0.25">
      <c r="A2257" t="s">
        <v>6012</v>
      </c>
      <c r="B2257" t="s">
        <v>5095</v>
      </c>
      <c r="C2257" t="s">
        <v>6013</v>
      </c>
      <c r="D2257" t="s">
        <v>82</v>
      </c>
      <c r="E2257" t="s">
        <v>7</v>
      </c>
      <c r="F2257" t="s">
        <v>83</v>
      </c>
      <c r="G2257" t="s">
        <v>4</v>
      </c>
      <c r="H2257" t="s">
        <v>5</v>
      </c>
      <c r="I2257">
        <v>70304</v>
      </c>
      <c r="J2257" t="s">
        <v>11548</v>
      </c>
      <c r="K2257" t="s">
        <v>82</v>
      </c>
      <c r="L2257" t="s">
        <v>12861</v>
      </c>
      <c r="M2257" t="s">
        <v>5351</v>
      </c>
      <c r="N2257" t="s">
        <v>6013</v>
      </c>
      <c r="O2257" t="s">
        <v>13535</v>
      </c>
      <c r="P2257">
        <v>84377742</v>
      </c>
      <c r="Q2257" t="s">
        <v>15386</v>
      </c>
      <c r="R2257" t="s">
        <v>7769</v>
      </c>
      <c r="S2257">
        <v>84377742</v>
      </c>
      <c r="T2257" t="s">
        <v>14614</v>
      </c>
      <c r="U2257">
        <v>27654219</v>
      </c>
      <c r="V2257" t="s">
        <v>32</v>
      </c>
      <c r="W2257" t="s">
        <v>7177</v>
      </c>
      <c r="X2257" t="s">
        <v>18268</v>
      </c>
      <c r="Y2257" t="s">
        <v>6013</v>
      </c>
    </row>
    <row r="2258" spans="1:25" x14ac:dyDescent="0.25">
      <c r="A2258" t="s">
        <v>4000</v>
      </c>
      <c r="B2258" t="s">
        <v>4001</v>
      </c>
      <c r="C2258" t="s">
        <v>7179</v>
      </c>
      <c r="D2258" t="s">
        <v>788</v>
      </c>
      <c r="E2258" t="s">
        <v>4</v>
      </c>
      <c r="F2258" t="s">
        <v>208</v>
      </c>
      <c r="G2258" t="s">
        <v>5</v>
      </c>
      <c r="H2258" t="s">
        <v>4</v>
      </c>
      <c r="I2258">
        <v>50403</v>
      </c>
      <c r="J2258" t="s">
        <v>11494</v>
      </c>
      <c r="K2258" t="s">
        <v>209</v>
      </c>
      <c r="L2258" t="s">
        <v>12937</v>
      </c>
      <c r="M2258" t="s">
        <v>12995</v>
      </c>
      <c r="N2258" t="s">
        <v>1418</v>
      </c>
      <c r="O2258" t="s">
        <v>13535</v>
      </c>
      <c r="P2258">
        <v>22006810</v>
      </c>
      <c r="Q2258">
        <v>84876517</v>
      </c>
      <c r="R2258" t="s">
        <v>15796</v>
      </c>
      <c r="S2258">
        <v>83118253</v>
      </c>
      <c r="T2258" t="s">
        <v>13767</v>
      </c>
      <c r="U2258">
        <v>26711140</v>
      </c>
      <c r="V2258" t="s">
        <v>32</v>
      </c>
      <c r="W2258" t="s">
        <v>7178</v>
      </c>
      <c r="X2258" t="s">
        <v>18269</v>
      </c>
      <c r="Y2258" t="s">
        <v>7179</v>
      </c>
    </row>
    <row r="2259" spans="1:25" x14ac:dyDescent="0.25">
      <c r="A2259" t="s">
        <v>7853</v>
      </c>
      <c r="B2259" t="s">
        <v>7854</v>
      </c>
      <c r="C2259" t="s">
        <v>7855</v>
      </c>
      <c r="D2259" t="s">
        <v>311</v>
      </c>
      <c r="E2259" t="s">
        <v>3</v>
      </c>
      <c r="F2259" t="s">
        <v>32</v>
      </c>
      <c r="G2259" t="s">
        <v>5</v>
      </c>
      <c r="H2259" t="s">
        <v>7</v>
      </c>
      <c r="I2259">
        <v>10406</v>
      </c>
      <c r="J2259" t="s">
        <v>12641</v>
      </c>
      <c r="K2259" t="s">
        <v>33</v>
      </c>
      <c r="L2259" t="s">
        <v>311</v>
      </c>
      <c r="M2259" t="s">
        <v>792</v>
      </c>
      <c r="N2259" t="s">
        <v>7855</v>
      </c>
      <c r="O2259" t="s">
        <v>13535</v>
      </c>
      <c r="P2259">
        <v>24164610</v>
      </c>
      <c r="Q2259" t="s">
        <v>15386</v>
      </c>
      <c r="R2259" t="s">
        <v>7856</v>
      </c>
      <c r="S2259">
        <v>24164610</v>
      </c>
      <c r="T2259" t="s">
        <v>14604</v>
      </c>
      <c r="U2259">
        <v>24167075</v>
      </c>
      <c r="V2259" t="s">
        <v>32</v>
      </c>
      <c r="W2259" t="s">
        <v>821</v>
      </c>
      <c r="X2259" t="s">
        <v>18270</v>
      </c>
      <c r="Y2259" t="s">
        <v>7855</v>
      </c>
    </row>
    <row r="2260" spans="1:25" x14ac:dyDescent="0.25">
      <c r="A2260" t="s">
        <v>5252</v>
      </c>
      <c r="B2260" t="s">
        <v>5101</v>
      </c>
      <c r="C2260" t="s">
        <v>5253</v>
      </c>
      <c r="D2260" t="s">
        <v>82</v>
      </c>
      <c r="E2260" t="s">
        <v>3</v>
      </c>
      <c r="F2260" t="s">
        <v>83</v>
      </c>
      <c r="G2260" t="s">
        <v>2</v>
      </c>
      <c r="H2260" t="s">
        <v>3</v>
      </c>
      <c r="I2260">
        <v>70102</v>
      </c>
      <c r="J2260" t="s">
        <v>12693</v>
      </c>
      <c r="K2260" t="s">
        <v>82</v>
      </c>
      <c r="L2260" t="s">
        <v>82</v>
      </c>
      <c r="M2260" t="s">
        <v>12981</v>
      </c>
      <c r="N2260" t="s">
        <v>5253</v>
      </c>
      <c r="O2260" t="s">
        <v>13535</v>
      </c>
      <c r="P2260">
        <v>27566257</v>
      </c>
      <c r="Q2260">
        <v>27566257</v>
      </c>
      <c r="R2260" t="s">
        <v>14038</v>
      </c>
      <c r="S2260">
        <v>70314513</v>
      </c>
      <c r="T2260" t="s">
        <v>14576</v>
      </c>
      <c r="U2260">
        <v>27582530</v>
      </c>
      <c r="V2260" t="s">
        <v>32</v>
      </c>
      <c r="W2260" t="s">
        <v>7180</v>
      </c>
      <c r="X2260" t="s">
        <v>18271</v>
      </c>
      <c r="Y2260" t="s">
        <v>5253</v>
      </c>
    </row>
    <row r="2261" spans="1:25" x14ac:dyDescent="0.25">
      <c r="A2261" t="s">
        <v>5381</v>
      </c>
      <c r="B2261" t="s">
        <v>5103</v>
      </c>
      <c r="C2261" t="s">
        <v>13173</v>
      </c>
      <c r="D2261" t="s">
        <v>9037</v>
      </c>
      <c r="E2261" t="s">
        <v>5</v>
      </c>
      <c r="F2261" t="s">
        <v>83</v>
      </c>
      <c r="G2261" t="s">
        <v>5</v>
      </c>
      <c r="H2261" t="s">
        <v>2</v>
      </c>
      <c r="I2261">
        <v>70401</v>
      </c>
      <c r="J2261" t="s">
        <v>11415</v>
      </c>
      <c r="K2261" t="s">
        <v>82</v>
      </c>
      <c r="L2261" t="s">
        <v>12961</v>
      </c>
      <c r="M2261" t="s">
        <v>12964</v>
      </c>
      <c r="N2261" t="s">
        <v>13173</v>
      </c>
      <c r="O2261" t="s">
        <v>13535</v>
      </c>
      <c r="P2261">
        <v>22001525</v>
      </c>
      <c r="Q2261" t="s">
        <v>15386</v>
      </c>
      <c r="R2261" t="s">
        <v>12420</v>
      </c>
      <c r="S2261">
        <v>60006507</v>
      </c>
      <c r="T2261" t="s">
        <v>14927</v>
      </c>
      <c r="U2261">
        <v>87119410</v>
      </c>
      <c r="V2261" t="s">
        <v>32</v>
      </c>
      <c r="W2261" t="s">
        <v>4212</v>
      </c>
      <c r="X2261" t="s">
        <v>18272</v>
      </c>
      <c r="Y2261" t="s">
        <v>13173</v>
      </c>
    </row>
    <row r="2262" spans="1:25" x14ac:dyDescent="0.25">
      <c r="A2262" t="s">
        <v>5390</v>
      </c>
      <c r="B2262" t="s">
        <v>5107</v>
      </c>
      <c r="C2262" t="s">
        <v>5391</v>
      </c>
      <c r="D2262" t="s">
        <v>9037</v>
      </c>
      <c r="E2262" t="s">
        <v>3</v>
      </c>
      <c r="F2262" t="s">
        <v>83</v>
      </c>
      <c r="G2262" t="s">
        <v>5</v>
      </c>
      <c r="H2262" t="s">
        <v>5</v>
      </c>
      <c r="I2262">
        <v>70404</v>
      </c>
      <c r="J2262" t="s">
        <v>11553</v>
      </c>
      <c r="K2262" t="s">
        <v>82</v>
      </c>
      <c r="L2262" t="s">
        <v>12961</v>
      </c>
      <c r="M2262" t="s">
        <v>12962</v>
      </c>
      <c r="N2262" t="s">
        <v>5391</v>
      </c>
      <c r="O2262" t="s">
        <v>13535</v>
      </c>
      <c r="P2262">
        <v>86758316</v>
      </c>
      <c r="Q2262" t="s">
        <v>15386</v>
      </c>
      <c r="R2262" t="s">
        <v>9325</v>
      </c>
      <c r="S2262">
        <v>83826124</v>
      </c>
      <c r="T2262" t="s">
        <v>14579</v>
      </c>
      <c r="U2262">
        <v>83768761</v>
      </c>
      <c r="V2262" t="s">
        <v>32</v>
      </c>
      <c r="W2262" t="s">
        <v>6646</v>
      </c>
      <c r="X2262" t="s">
        <v>18273</v>
      </c>
      <c r="Y2262" t="s">
        <v>5391</v>
      </c>
    </row>
    <row r="2263" spans="1:25" x14ac:dyDescent="0.25">
      <c r="A2263" t="s">
        <v>5123</v>
      </c>
      <c r="B2263" t="s">
        <v>5110</v>
      </c>
      <c r="C2263" t="s">
        <v>5124</v>
      </c>
      <c r="D2263" t="s">
        <v>9037</v>
      </c>
      <c r="E2263" t="s">
        <v>4</v>
      </c>
      <c r="F2263" t="s">
        <v>83</v>
      </c>
      <c r="G2263" t="s">
        <v>5</v>
      </c>
      <c r="H2263" t="s">
        <v>5</v>
      </c>
      <c r="I2263">
        <v>70404</v>
      </c>
      <c r="J2263" t="s">
        <v>11553</v>
      </c>
      <c r="K2263" t="s">
        <v>82</v>
      </c>
      <c r="L2263" t="s">
        <v>12961</v>
      </c>
      <c r="M2263" t="s">
        <v>12962</v>
      </c>
      <c r="N2263" t="s">
        <v>5124</v>
      </c>
      <c r="O2263" t="s">
        <v>13535</v>
      </c>
      <c r="P2263">
        <v>27510145</v>
      </c>
      <c r="Q2263" t="s">
        <v>15386</v>
      </c>
      <c r="R2263" t="s">
        <v>8693</v>
      </c>
      <c r="S2263">
        <v>87281660</v>
      </c>
      <c r="T2263" t="s">
        <v>14921</v>
      </c>
      <c r="U2263">
        <v>88320938</v>
      </c>
      <c r="V2263" t="s">
        <v>32</v>
      </c>
      <c r="W2263" t="s">
        <v>5005</v>
      </c>
      <c r="X2263" t="s">
        <v>18274</v>
      </c>
      <c r="Y2263" t="s">
        <v>5124</v>
      </c>
    </row>
    <row r="2264" spans="1:25" x14ac:dyDescent="0.25">
      <c r="A2264" t="s">
        <v>5384</v>
      </c>
      <c r="B2264" t="s">
        <v>5111</v>
      </c>
      <c r="C2264" t="s">
        <v>13174</v>
      </c>
      <c r="D2264" t="s">
        <v>9037</v>
      </c>
      <c r="E2264" t="s">
        <v>3</v>
      </c>
      <c r="F2264" t="s">
        <v>83</v>
      </c>
      <c r="G2264" t="s">
        <v>5</v>
      </c>
      <c r="H2264" t="s">
        <v>5</v>
      </c>
      <c r="I2264">
        <v>70404</v>
      </c>
      <c r="J2264" t="s">
        <v>11553</v>
      </c>
      <c r="K2264" t="s">
        <v>82</v>
      </c>
      <c r="L2264" t="s">
        <v>12961</v>
      </c>
      <c r="M2264" t="s">
        <v>12962</v>
      </c>
      <c r="N2264" t="s">
        <v>13174</v>
      </c>
      <c r="O2264" t="s">
        <v>13535</v>
      </c>
      <c r="P2264" t="s">
        <v>15386</v>
      </c>
      <c r="Q2264" t="s">
        <v>15386</v>
      </c>
      <c r="R2264" t="s">
        <v>14928</v>
      </c>
      <c r="S2264">
        <v>85271831</v>
      </c>
      <c r="T2264" t="s">
        <v>14579</v>
      </c>
      <c r="U2264">
        <v>83768761</v>
      </c>
      <c r="V2264" t="s">
        <v>32</v>
      </c>
      <c r="W2264" t="s">
        <v>718</v>
      </c>
      <c r="X2264" t="s">
        <v>18275</v>
      </c>
      <c r="Y2264" t="s">
        <v>13174</v>
      </c>
    </row>
    <row r="2265" spans="1:25" x14ac:dyDescent="0.25">
      <c r="A2265" t="s">
        <v>5396</v>
      </c>
      <c r="B2265" t="s">
        <v>5112</v>
      </c>
      <c r="C2265" t="s">
        <v>4705</v>
      </c>
      <c r="D2265" t="s">
        <v>9037</v>
      </c>
      <c r="E2265" t="s">
        <v>4</v>
      </c>
      <c r="F2265" t="s">
        <v>83</v>
      </c>
      <c r="G2265" t="s">
        <v>5</v>
      </c>
      <c r="H2265" t="s">
        <v>5</v>
      </c>
      <c r="I2265">
        <v>70404</v>
      </c>
      <c r="J2265" t="s">
        <v>11553</v>
      </c>
      <c r="K2265" t="s">
        <v>82</v>
      </c>
      <c r="L2265" t="s">
        <v>12961</v>
      </c>
      <c r="M2265" t="s">
        <v>12962</v>
      </c>
      <c r="N2265" t="s">
        <v>4705</v>
      </c>
      <c r="O2265" t="s">
        <v>13535</v>
      </c>
      <c r="P2265">
        <v>22006989</v>
      </c>
      <c r="Q2265">
        <v>83088983</v>
      </c>
      <c r="R2265" t="s">
        <v>13213</v>
      </c>
      <c r="S2265">
        <v>83088983</v>
      </c>
      <c r="T2265" t="s">
        <v>14921</v>
      </c>
      <c r="U2265">
        <v>88320938</v>
      </c>
      <c r="V2265" t="s">
        <v>32</v>
      </c>
      <c r="W2265" t="s">
        <v>5395</v>
      </c>
      <c r="X2265" t="s">
        <v>18276</v>
      </c>
      <c r="Y2265" t="s">
        <v>4705</v>
      </c>
    </row>
    <row r="2266" spans="1:25" x14ac:dyDescent="0.25">
      <c r="A2266" t="s">
        <v>6092</v>
      </c>
      <c r="B2266" t="s">
        <v>5113</v>
      </c>
      <c r="C2266" t="s">
        <v>6093</v>
      </c>
      <c r="D2266" t="s">
        <v>9037</v>
      </c>
      <c r="E2266" t="s">
        <v>2</v>
      </c>
      <c r="F2266" t="s">
        <v>83</v>
      </c>
      <c r="G2266" t="s">
        <v>5</v>
      </c>
      <c r="H2266" t="s">
        <v>2</v>
      </c>
      <c r="I2266">
        <v>70401</v>
      </c>
      <c r="J2266" t="s">
        <v>11415</v>
      </c>
      <c r="K2266" t="s">
        <v>82</v>
      </c>
      <c r="L2266" t="s">
        <v>12961</v>
      </c>
      <c r="M2266" t="s">
        <v>12964</v>
      </c>
      <c r="N2266" t="s">
        <v>6093</v>
      </c>
      <c r="O2266" t="s">
        <v>13535</v>
      </c>
      <c r="P2266">
        <v>84757646</v>
      </c>
      <c r="Q2266" t="s">
        <v>15386</v>
      </c>
      <c r="R2266" t="s">
        <v>14039</v>
      </c>
      <c r="S2266">
        <v>84757646</v>
      </c>
      <c r="T2266" t="s">
        <v>14580</v>
      </c>
      <c r="U2266">
        <v>87286188</v>
      </c>
      <c r="V2266" t="s">
        <v>32</v>
      </c>
      <c r="W2266" t="s">
        <v>7181</v>
      </c>
      <c r="X2266" t="s">
        <v>18277</v>
      </c>
      <c r="Y2266" t="s">
        <v>6093</v>
      </c>
    </row>
    <row r="2267" spans="1:25" x14ac:dyDescent="0.25">
      <c r="A2267" t="s">
        <v>8589</v>
      </c>
      <c r="B2267" t="s">
        <v>6906</v>
      </c>
      <c r="C2267" t="s">
        <v>8590</v>
      </c>
      <c r="D2267" t="s">
        <v>123</v>
      </c>
      <c r="E2267" t="s">
        <v>11</v>
      </c>
      <c r="F2267" t="s">
        <v>124</v>
      </c>
      <c r="G2267" t="s">
        <v>8</v>
      </c>
      <c r="H2267" t="s">
        <v>4</v>
      </c>
      <c r="I2267">
        <v>60703</v>
      </c>
      <c r="J2267" t="s">
        <v>12777</v>
      </c>
      <c r="K2267" t="s">
        <v>125</v>
      </c>
      <c r="L2267" t="s">
        <v>11123</v>
      </c>
      <c r="M2267" t="s">
        <v>12954</v>
      </c>
      <c r="N2267" t="s">
        <v>8590</v>
      </c>
      <c r="O2267" t="s">
        <v>13535</v>
      </c>
      <c r="P2267">
        <v>22001462</v>
      </c>
      <c r="Q2267" t="s">
        <v>15386</v>
      </c>
      <c r="R2267" t="s">
        <v>14929</v>
      </c>
      <c r="S2267">
        <v>84007277</v>
      </c>
      <c r="T2267" t="s">
        <v>14570</v>
      </c>
      <c r="U2267">
        <v>21010746</v>
      </c>
      <c r="V2267" t="s">
        <v>32</v>
      </c>
      <c r="W2267" t="s">
        <v>4811</v>
      </c>
      <c r="X2267" t="s">
        <v>18278</v>
      </c>
      <c r="Y2267" t="s">
        <v>8590</v>
      </c>
    </row>
    <row r="2268" spans="1:25" x14ac:dyDescent="0.25">
      <c r="A2268" t="s">
        <v>4810</v>
      </c>
      <c r="B2268" t="s">
        <v>4811</v>
      </c>
      <c r="C2268" t="s">
        <v>3396</v>
      </c>
      <c r="D2268" t="s">
        <v>9019</v>
      </c>
      <c r="E2268" t="s">
        <v>7</v>
      </c>
      <c r="F2268" t="s">
        <v>124</v>
      </c>
      <c r="G2268" t="s">
        <v>6</v>
      </c>
      <c r="H2268" t="s">
        <v>2</v>
      </c>
      <c r="I2268">
        <v>60501</v>
      </c>
      <c r="J2268" t="s">
        <v>12642</v>
      </c>
      <c r="K2268" t="s">
        <v>125</v>
      </c>
      <c r="L2268" t="s">
        <v>12950</v>
      </c>
      <c r="M2268" t="s">
        <v>12951</v>
      </c>
      <c r="N2268" t="s">
        <v>3396</v>
      </c>
      <c r="O2268" t="s">
        <v>13535</v>
      </c>
      <c r="P2268">
        <v>27865855</v>
      </c>
      <c r="Q2268">
        <v>86690947</v>
      </c>
      <c r="R2268" t="s">
        <v>14930</v>
      </c>
      <c r="S2268">
        <v>27865855</v>
      </c>
      <c r="T2268" t="s">
        <v>14557</v>
      </c>
      <c r="U2268">
        <v>27869013</v>
      </c>
      <c r="V2268" t="s">
        <v>32</v>
      </c>
      <c r="W2268" t="s">
        <v>4809</v>
      </c>
      <c r="X2268" t="s">
        <v>18279</v>
      </c>
      <c r="Y2268" t="s">
        <v>3396</v>
      </c>
    </row>
    <row r="2269" spans="1:25" x14ac:dyDescent="0.25">
      <c r="A2269" t="s">
        <v>5118</v>
      </c>
      <c r="B2269" s="233" t="s">
        <v>5117</v>
      </c>
      <c r="C2269" t="s">
        <v>5119</v>
      </c>
      <c r="D2269" t="s">
        <v>123</v>
      </c>
      <c r="E2269" t="s">
        <v>11</v>
      </c>
      <c r="F2269" t="s">
        <v>124</v>
      </c>
      <c r="G2269" t="s">
        <v>12</v>
      </c>
      <c r="H2269" t="s">
        <v>2</v>
      </c>
      <c r="I2269">
        <v>61001</v>
      </c>
      <c r="J2269" t="s">
        <v>11436</v>
      </c>
      <c r="K2269" t="s">
        <v>125</v>
      </c>
      <c r="L2269" t="s">
        <v>12957</v>
      </c>
      <c r="M2269" t="s">
        <v>12958</v>
      </c>
      <c r="N2269" t="s">
        <v>5119</v>
      </c>
      <c r="O2269" t="s">
        <v>13535</v>
      </c>
      <c r="P2269">
        <v>87780704</v>
      </c>
      <c r="Q2269">
        <v>27811452</v>
      </c>
      <c r="R2269" t="s">
        <v>14040</v>
      </c>
      <c r="S2269">
        <v>86944900</v>
      </c>
      <c r="T2269" t="s">
        <v>14570</v>
      </c>
      <c r="U2269">
        <v>21010746</v>
      </c>
      <c r="V2269" t="s">
        <v>32</v>
      </c>
      <c r="W2269" t="s">
        <v>5117</v>
      </c>
      <c r="X2269" t="s">
        <v>18280</v>
      </c>
      <c r="Y2269" t="s">
        <v>5119</v>
      </c>
    </row>
    <row r="2270" spans="1:25" x14ac:dyDescent="0.25">
      <c r="A2270" t="s">
        <v>4907</v>
      </c>
      <c r="B2270" t="s">
        <v>4909</v>
      </c>
      <c r="C2270" t="s">
        <v>4908</v>
      </c>
      <c r="D2270" t="s">
        <v>123</v>
      </c>
      <c r="E2270" t="s">
        <v>198</v>
      </c>
      <c r="F2270" t="s">
        <v>124</v>
      </c>
      <c r="G2270" t="s">
        <v>8</v>
      </c>
      <c r="H2270" t="s">
        <v>5</v>
      </c>
      <c r="I2270">
        <v>60704</v>
      </c>
      <c r="J2270" t="s">
        <v>12798</v>
      </c>
      <c r="K2270" t="s">
        <v>125</v>
      </c>
      <c r="L2270" t="s">
        <v>11123</v>
      </c>
      <c r="M2270" t="s">
        <v>11690</v>
      </c>
      <c r="N2270" t="s">
        <v>11033</v>
      </c>
      <c r="O2270" t="s">
        <v>13535</v>
      </c>
      <c r="P2270">
        <v>84309674</v>
      </c>
      <c r="Q2270" t="s">
        <v>15386</v>
      </c>
      <c r="R2270" t="s">
        <v>14041</v>
      </c>
      <c r="S2270">
        <v>84309674</v>
      </c>
      <c r="T2270" t="s">
        <v>14889</v>
      </c>
      <c r="U2270">
        <v>84062648</v>
      </c>
      <c r="V2270" t="s">
        <v>32</v>
      </c>
      <c r="W2270" t="s">
        <v>4906</v>
      </c>
      <c r="X2270" t="s">
        <v>18281</v>
      </c>
      <c r="Y2270" t="s">
        <v>4908</v>
      </c>
    </row>
    <row r="2271" spans="1:25" x14ac:dyDescent="0.25">
      <c r="A2271" t="s">
        <v>5004</v>
      </c>
      <c r="B2271" t="s">
        <v>5005</v>
      </c>
      <c r="C2271" t="s">
        <v>9110</v>
      </c>
      <c r="D2271" t="s">
        <v>123</v>
      </c>
      <c r="E2271" t="s">
        <v>16</v>
      </c>
      <c r="F2271" t="s">
        <v>124</v>
      </c>
      <c r="G2271" t="s">
        <v>10</v>
      </c>
      <c r="H2271" t="s">
        <v>6</v>
      </c>
      <c r="I2271">
        <v>60805</v>
      </c>
      <c r="J2271" t="s">
        <v>11589</v>
      </c>
      <c r="K2271" t="s">
        <v>125</v>
      </c>
      <c r="L2271" t="s">
        <v>12955</v>
      </c>
      <c r="M2271" t="s">
        <v>13025</v>
      </c>
      <c r="N2271" t="s">
        <v>9110</v>
      </c>
      <c r="O2271" t="s">
        <v>13535</v>
      </c>
      <c r="P2271">
        <v>27848079</v>
      </c>
      <c r="Q2271">
        <v>27848079</v>
      </c>
      <c r="R2271" t="s">
        <v>11034</v>
      </c>
      <c r="S2271">
        <v>22001151</v>
      </c>
      <c r="T2271" t="s">
        <v>14686</v>
      </c>
      <c r="U2271">
        <v>27848079</v>
      </c>
      <c r="V2271" t="s">
        <v>32</v>
      </c>
      <c r="W2271" t="s">
        <v>7182</v>
      </c>
      <c r="X2271" t="s">
        <v>18282</v>
      </c>
      <c r="Y2271" t="s">
        <v>9110</v>
      </c>
    </row>
    <row r="2272" spans="1:25" x14ac:dyDescent="0.25">
      <c r="A2272" t="s">
        <v>4936</v>
      </c>
      <c r="B2272" t="s">
        <v>4937</v>
      </c>
      <c r="C2272" t="s">
        <v>8783</v>
      </c>
      <c r="D2272" t="s">
        <v>123</v>
      </c>
      <c r="E2272" t="s">
        <v>4</v>
      </c>
      <c r="F2272" t="s">
        <v>124</v>
      </c>
      <c r="G2272" t="s">
        <v>17</v>
      </c>
      <c r="H2272" t="s">
        <v>2</v>
      </c>
      <c r="I2272">
        <v>61301</v>
      </c>
      <c r="J2272" t="s">
        <v>13514</v>
      </c>
      <c r="K2272" t="s">
        <v>125</v>
      </c>
      <c r="L2272" t="s">
        <v>10603</v>
      </c>
      <c r="M2272" t="s">
        <v>10603</v>
      </c>
      <c r="N2272" t="s">
        <v>9327</v>
      </c>
      <c r="O2272" t="s">
        <v>13535</v>
      </c>
      <c r="P2272">
        <v>22002812</v>
      </c>
      <c r="Q2272">
        <v>27355041</v>
      </c>
      <c r="R2272" t="s">
        <v>15797</v>
      </c>
      <c r="S2272">
        <v>88027572</v>
      </c>
      <c r="T2272" t="s">
        <v>14561</v>
      </c>
      <c r="U2272">
        <v>27355041</v>
      </c>
      <c r="V2272" t="s">
        <v>32</v>
      </c>
      <c r="W2272" t="s">
        <v>7183</v>
      </c>
      <c r="X2272" t="s">
        <v>18283</v>
      </c>
      <c r="Y2272" t="s">
        <v>8783</v>
      </c>
    </row>
    <row r="2273" spans="1:25" x14ac:dyDescent="0.25">
      <c r="A2273" t="s">
        <v>7952</v>
      </c>
      <c r="B2273" t="s">
        <v>7953</v>
      </c>
      <c r="C2273" t="s">
        <v>9111</v>
      </c>
      <c r="D2273" t="s">
        <v>123</v>
      </c>
      <c r="E2273" t="s">
        <v>4</v>
      </c>
      <c r="F2273" t="s">
        <v>124</v>
      </c>
      <c r="G2273" t="s">
        <v>17</v>
      </c>
      <c r="H2273" t="s">
        <v>2</v>
      </c>
      <c r="I2273">
        <v>61301</v>
      </c>
      <c r="J2273" t="s">
        <v>13514</v>
      </c>
      <c r="K2273" t="s">
        <v>125</v>
      </c>
      <c r="L2273" t="s">
        <v>10603</v>
      </c>
      <c r="M2273" t="s">
        <v>10603</v>
      </c>
      <c r="N2273" t="s">
        <v>11035</v>
      </c>
      <c r="O2273" t="s">
        <v>13535</v>
      </c>
      <c r="P2273">
        <v>27355041</v>
      </c>
      <c r="Q2273">
        <v>27355041</v>
      </c>
      <c r="R2273" t="s">
        <v>9280</v>
      </c>
      <c r="S2273">
        <v>87460174</v>
      </c>
      <c r="T2273" t="s">
        <v>14561</v>
      </c>
      <c r="U2273">
        <v>27355041</v>
      </c>
      <c r="V2273" t="s">
        <v>32</v>
      </c>
      <c r="W2273" t="s">
        <v>4942</v>
      </c>
      <c r="X2273" t="s">
        <v>18284</v>
      </c>
      <c r="Y2273" t="s">
        <v>9111</v>
      </c>
    </row>
    <row r="2274" spans="1:25" x14ac:dyDescent="0.25">
      <c r="A2274" t="s">
        <v>5695</v>
      </c>
      <c r="B2274" t="s">
        <v>5128</v>
      </c>
      <c r="C2274" t="s">
        <v>5696</v>
      </c>
      <c r="D2274" t="s">
        <v>123</v>
      </c>
      <c r="E2274" t="s">
        <v>16</v>
      </c>
      <c r="F2274" t="s">
        <v>124</v>
      </c>
      <c r="G2274" t="s">
        <v>10</v>
      </c>
      <c r="H2274" t="s">
        <v>7</v>
      </c>
      <c r="I2274">
        <v>60806</v>
      </c>
      <c r="J2274" t="s">
        <v>14371</v>
      </c>
      <c r="K2274" t="s">
        <v>125</v>
      </c>
      <c r="L2274" t="s">
        <v>12955</v>
      </c>
      <c r="M2274" t="s">
        <v>13024</v>
      </c>
      <c r="N2274" t="s">
        <v>5696</v>
      </c>
      <c r="O2274" t="s">
        <v>13535</v>
      </c>
      <c r="P2274">
        <v>22001321</v>
      </c>
      <c r="Q2274" t="s">
        <v>15386</v>
      </c>
      <c r="R2274" t="s">
        <v>14042</v>
      </c>
      <c r="S2274">
        <v>22001321</v>
      </c>
      <c r="T2274" t="s">
        <v>14686</v>
      </c>
      <c r="U2274">
        <v>27848079</v>
      </c>
      <c r="V2274" t="s">
        <v>32</v>
      </c>
      <c r="W2274" t="s">
        <v>7184</v>
      </c>
      <c r="X2274" t="s">
        <v>18285</v>
      </c>
      <c r="Y2274" t="s">
        <v>5696</v>
      </c>
    </row>
    <row r="2275" spans="1:25" x14ac:dyDescent="0.25">
      <c r="A2275" t="s">
        <v>5016</v>
      </c>
      <c r="B2275" t="s">
        <v>5017</v>
      </c>
      <c r="C2275" t="s">
        <v>7185</v>
      </c>
      <c r="D2275" t="s">
        <v>123</v>
      </c>
      <c r="E2275" t="s">
        <v>16</v>
      </c>
      <c r="F2275" t="s">
        <v>124</v>
      </c>
      <c r="G2275" t="s">
        <v>10</v>
      </c>
      <c r="H2275" t="s">
        <v>6</v>
      </c>
      <c r="I2275">
        <v>60805</v>
      </c>
      <c r="J2275" t="s">
        <v>11589</v>
      </c>
      <c r="K2275" t="s">
        <v>125</v>
      </c>
      <c r="L2275" t="s">
        <v>12955</v>
      </c>
      <c r="M2275" t="s">
        <v>13025</v>
      </c>
      <c r="N2275" t="s">
        <v>3179</v>
      </c>
      <c r="O2275" t="s">
        <v>13535</v>
      </c>
      <c r="P2275">
        <v>22001083</v>
      </c>
      <c r="Q2275" t="s">
        <v>15386</v>
      </c>
      <c r="R2275" t="s">
        <v>14931</v>
      </c>
      <c r="S2275">
        <v>83401640</v>
      </c>
      <c r="T2275" t="s">
        <v>14686</v>
      </c>
      <c r="U2275">
        <v>88678250</v>
      </c>
      <c r="V2275" t="s">
        <v>32</v>
      </c>
      <c r="W2275" t="s">
        <v>5015</v>
      </c>
      <c r="X2275" t="s">
        <v>18286</v>
      </c>
      <c r="Y2275" t="s">
        <v>7185</v>
      </c>
    </row>
    <row r="2276" spans="1:25" x14ac:dyDescent="0.25">
      <c r="A2276" t="s">
        <v>5031</v>
      </c>
      <c r="B2276" t="s">
        <v>6323</v>
      </c>
      <c r="C2276" t="s">
        <v>5032</v>
      </c>
      <c r="D2276" t="s">
        <v>123</v>
      </c>
      <c r="E2276" t="s">
        <v>7</v>
      </c>
      <c r="F2276" t="s">
        <v>124</v>
      </c>
      <c r="G2276" t="s">
        <v>10</v>
      </c>
      <c r="H2276" t="s">
        <v>3</v>
      </c>
      <c r="I2276">
        <v>60802</v>
      </c>
      <c r="J2276" t="s">
        <v>11462</v>
      </c>
      <c r="K2276" t="s">
        <v>125</v>
      </c>
      <c r="L2276" t="s">
        <v>12955</v>
      </c>
      <c r="M2276" t="s">
        <v>10230</v>
      </c>
      <c r="N2276" t="s">
        <v>5032</v>
      </c>
      <c r="O2276" t="s">
        <v>13535</v>
      </c>
      <c r="P2276">
        <v>22001295</v>
      </c>
      <c r="Q2276" t="s">
        <v>15386</v>
      </c>
      <c r="R2276" t="s">
        <v>14043</v>
      </c>
      <c r="S2276">
        <v>88296089</v>
      </c>
      <c r="T2276" t="s">
        <v>14565</v>
      </c>
      <c r="U2276">
        <v>27840230</v>
      </c>
      <c r="V2276" t="s">
        <v>32</v>
      </c>
      <c r="W2276" t="s">
        <v>7186</v>
      </c>
      <c r="X2276" t="s">
        <v>18287</v>
      </c>
      <c r="Y2276" t="s">
        <v>5032</v>
      </c>
    </row>
    <row r="2277" spans="1:25" x14ac:dyDescent="0.25">
      <c r="A2277" t="s">
        <v>5057</v>
      </c>
      <c r="B2277" t="s">
        <v>5058</v>
      </c>
      <c r="C2277" t="s">
        <v>216</v>
      </c>
      <c r="D2277" t="s">
        <v>123</v>
      </c>
      <c r="E2277" t="s">
        <v>8</v>
      </c>
      <c r="F2277" t="s">
        <v>124</v>
      </c>
      <c r="G2277" t="s">
        <v>10</v>
      </c>
      <c r="H2277" t="s">
        <v>4</v>
      </c>
      <c r="I2277">
        <v>60803</v>
      </c>
      <c r="J2277" t="s">
        <v>14370</v>
      </c>
      <c r="K2277" t="s">
        <v>125</v>
      </c>
      <c r="L2277" t="s">
        <v>12955</v>
      </c>
      <c r="M2277" t="s">
        <v>12956</v>
      </c>
      <c r="N2277" t="s">
        <v>4056</v>
      </c>
      <c r="O2277" t="s">
        <v>13535</v>
      </c>
      <c r="P2277">
        <v>27340378</v>
      </c>
      <c r="Q2277" t="s">
        <v>15386</v>
      </c>
      <c r="R2277" t="s">
        <v>9330</v>
      </c>
      <c r="S2277">
        <v>89521367</v>
      </c>
      <c r="T2277" t="s">
        <v>14566</v>
      </c>
      <c r="U2277">
        <v>27340120</v>
      </c>
      <c r="V2277" t="s">
        <v>32</v>
      </c>
      <c r="W2277" t="s">
        <v>7187</v>
      </c>
      <c r="X2277" t="s">
        <v>18288</v>
      </c>
      <c r="Y2277" t="s">
        <v>216</v>
      </c>
    </row>
    <row r="2278" spans="1:25" x14ac:dyDescent="0.25">
      <c r="A2278" t="s">
        <v>5091</v>
      </c>
      <c r="B2278" t="s">
        <v>5093</v>
      </c>
      <c r="C2278" t="s">
        <v>5092</v>
      </c>
      <c r="D2278" t="s">
        <v>123</v>
      </c>
      <c r="E2278" t="s">
        <v>17</v>
      </c>
      <c r="F2278" t="s">
        <v>124</v>
      </c>
      <c r="G2278" t="s">
        <v>10</v>
      </c>
      <c r="H2278" t="s">
        <v>5</v>
      </c>
      <c r="I2278">
        <v>60804</v>
      </c>
      <c r="J2278" t="s">
        <v>11570</v>
      </c>
      <c r="K2278" t="s">
        <v>125</v>
      </c>
      <c r="L2278" t="s">
        <v>12955</v>
      </c>
      <c r="M2278" t="s">
        <v>11100</v>
      </c>
      <c r="N2278" t="s">
        <v>11036</v>
      </c>
      <c r="O2278" t="s">
        <v>13535</v>
      </c>
      <c r="P2278">
        <v>22001528</v>
      </c>
      <c r="Q2278" t="s">
        <v>15386</v>
      </c>
      <c r="R2278" t="s">
        <v>9351</v>
      </c>
      <c r="S2278">
        <v>85047559</v>
      </c>
      <c r="T2278" t="s">
        <v>9313</v>
      </c>
      <c r="U2278">
        <v>87794171</v>
      </c>
      <c r="V2278" t="s">
        <v>32</v>
      </c>
      <c r="W2278" t="s">
        <v>5090</v>
      </c>
      <c r="X2278" t="s">
        <v>18289</v>
      </c>
      <c r="Y2278" t="s">
        <v>5092</v>
      </c>
    </row>
    <row r="2279" spans="1:25" x14ac:dyDescent="0.25">
      <c r="A2279" t="s">
        <v>5139</v>
      </c>
      <c r="B2279" t="s">
        <v>5137</v>
      </c>
      <c r="C2279" t="s">
        <v>5140</v>
      </c>
      <c r="D2279" t="s">
        <v>123</v>
      </c>
      <c r="E2279" t="s">
        <v>12</v>
      </c>
      <c r="F2279" t="s">
        <v>124</v>
      </c>
      <c r="G2279" t="s">
        <v>12</v>
      </c>
      <c r="H2279" t="s">
        <v>4</v>
      </c>
      <c r="I2279">
        <v>61003</v>
      </c>
      <c r="J2279" t="s">
        <v>11524</v>
      </c>
      <c r="K2279" t="s">
        <v>125</v>
      </c>
      <c r="L2279" t="s">
        <v>12957</v>
      </c>
      <c r="M2279" t="s">
        <v>10495</v>
      </c>
      <c r="N2279" t="s">
        <v>5140</v>
      </c>
      <c r="O2279" t="s">
        <v>13535</v>
      </c>
      <c r="P2279">
        <v>86676212</v>
      </c>
      <c r="Q2279" t="s">
        <v>15386</v>
      </c>
      <c r="R2279" t="s">
        <v>9331</v>
      </c>
      <c r="S2279">
        <v>88172787</v>
      </c>
      <c r="T2279" t="s">
        <v>15493</v>
      </c>
      <c r="U2279">
        <v>27322287</v>
      </c>
      <c r="V2279" t="s">
        <v>32</v>
      </c>
      <c r="W2279" t="s">
        <v>7188</v>
      </c>
      <c r="X2279" t="s">
        <v>18290</v>
      </c>
      <c r="Y2279" t="s">
        <v>5140</v>
      </c>
    </row>
    <row r="2280" spans="1:25" x14ac:dyDescent="0.25">
      <c r="A2280" t="s">
        <v>5163</v>
      </c>
      <c r="B2280" t="s">
        <v>5141</v>
      </c>
      <c r="C2280" t="s">
        <v>5164</v>
      </c>
      <c r="D2280" t="s">
        <v>123</v>
      </c>
      <c r="E2280" t="s">
        <v>15</v>
      </c>
      <c r="F2280" t="s">
        <v>124</v>
      </c>
      <c r="G2280" t="s">
        <v>12</v>
      </c>
      <c r="H2280" t="s">
        <v>5</v>
      </c>
      <c r="I2280">
        <v>61004</v>
      </c>
      <c r="J2280" t="s">
        <v>11573</v>
      </c>
      <c r="K2280" t="s">
        <v>125</v>
      </c>
      <c r="L2280" t="s">
        <v>12957</v>
      </c>
      <c r="M2280" t="s">
        <v>5099</v>
      </c>
      <c r="N2280" t="s">
        <v>5164</v>
      </c>
      <c r="O2280" t="s">
        <v>13535</v>
      </c>
      <c r="P2280">
        <v>22001240</v>
      </c>
      <c r="Q2280" t="s">
        <v>15386</v>
      </c>
      <c r="R2280" t="s">
        <v>9332</v>
      </c>
      <c r="S2280">
        <v>86184238</v>
      </c>
      <c r="T2280" t="s">
        <v>14571</v>
      </c>
      <c r="U2280">
        <v>89771930</v>
      </c>
      <c r="V2280" t="s">
        <v>32</v>
      </c>
      <c r="W2280" t="s">
        <v>6621</v>
      </c>
      <c r="X2280" t="s">
        <v>18291</v>
      </c>
      <c r="Y2280" t="s">
        <v>5164</v>
      </c>
    </row>
    <row r="2281" spans="1:25" x14ac:dyDescent="0.25">
      <c r="A2281" t="s">
        <v>4835</v>
      </c>
      <c r="B2281" t="s">
        <v>4836</v>
      </c>
      <c r="C2281" t="s">
        <v>168</v>
      </c>
      <c r="D2281" t="s">
        <v>9019</v>
      </c>
      <c r="E2281" t="s">
        <v>11</v>
      </c>
      <c r="F2281" t="s">
        <v>124</v>
      </c>
      <c r="G2281" t="s">
        <v>6</v>
      </c>
      <c r="H2281" t="s">
        <v>6</v>
      </c>
      <c r="I2281">
        <v>60505</v>
      </c>
      <c r="J2281" t="s">
        <v>11587</v>
      </c>
      <c r="K2281" t="s">
        <v>125</v>
      </c>
      <c r="L2281" t="s">
        <v>12950</v>
      </c>
      <c r="M2281" t="s">
        <v>10706</v>
      </c>
      <c r="N2281" t="s">
        <v>168</v>
      </c>
      <c r="O2281" t="s">
        <v>13535</v>
      </c>
      <c r="P2281">
        <v>22001284</v>
      </c>
      <c r="Q2281" t="s">
        <v>15386</v>
      </c>
      <c r="R2281" t="s">
        <v>14932</v>
      </c>
      <c r="S2281">
        <v>70141062</v>
      </c>
      <c r="T2281" t="s">
        <v>14568</v>
      </c>
      <c r="U2281">
        <v>89839411</v>
      </c>
      <c r="V2281" t="s">
        <v>32</v>
      </c>
      <c r="W2281" t="s">
        <v>7189</v>
      </c>
      <c r="X2281" t="s">
        <v>18292</v>
      </c>
      <c r="Y2281" t="s">
        <v>168</v>
      </c>
    </row>
    <row r="2282" spans="1:25" x14ac:dyDescent="0.25">
      <c r="A2282" t="s">
        <v>4433</v>
      </c>
      <c r="B2282" t="s">
        <v>4436</v>
      </c>
      <c r="C2282" t="s">
        <v>4434</v>
      </c>
      <c r="D2282" t="s">
        <v>1609</v>
      </c>
      <c r="E2282" t="s">
        <v>2</v>
      </c>
      <c r="F2282" t="s">
        <v>208</v>
      </c>
      <c r="G2282" t="s">
        <v>7</v>
      </c>
      <c r="H2282" t="s">
        <v>5</v>
      </c>
      <c r="I2282">
        <v>50604</v>
      </c>
      <c r="J2282" t="s">
        <v>11562</v>
      </c>
      <c r="K2282" t="s">
        <v>209</v>
      </c>
      <c r="L2282" t="s">
        <v>1609</v>
      </c>
      <c r="M2282" t="s">
        <v>4435</v>
      </c>
      <c r="N2282" t="s">
        <v>4434</v>
      </c>
      <c r="O2282" t="s">
        <v>13535</v>
      </c>
      <c r="P2282">
        <v>22006879</v>
      </c>
      <c r="Q2282">
        <v>86858156</v>
      </c>
      <c r="R2282" t="s">
        <v>15798</v>
      </c>
      <c r="S2282">
        <v>22006879</v>
      </c>
      <c r="T2282" t="s">
        <v>14540</v>
      </c>
      <c r="U2282">
        <v>26692611</v>
      </c>
      <c r="V2282" t="s">
        <v>32</v>
      </c>
      <c r="W2282" t="s">
        <v>4432</v>
      </c>
      <c r="X2282" t="s">
        <v>18293</v>
      </c>
      <c r="Y2282" t="s">
        <v>4434</v>
      </c>
    </row>
    <row r="2283" spans="1:25" x14ac:dyDescent="0.25">
      <c r="A2283" t="s">
        <v>4448</v>
      </c>
      <c r="B2283" t="s">
        <v>4449</v>
      </c>
      <c r="C2283" t="s">
        <v>4447</v>
      </c>
      <c r="D2283" t="s">
        <v>1609</v>
      </c>
      <c r="E2283" t="s">
        <v>5</v>
      </c>
      <c r="F2283" t="s">
        <v>208</v>
      </c>
      <c r="G2283" t="s">
        <v>7</v>
      </c>
      <c r="H2283" t="s">
        <v>6</v>
      </c>
      <c r="I2283">
        <v>50605</v>
      </c>
      <c r="J2283" t="s">
        <v>11588</v>
      </c>
      <c r="K2283" t="s">
        <v>209</v>
      </c>
      <c r="L2283" t="s">
        <v>1609</v>
      </c>
      <c r="M2283" t="s">
        <v>4447</v>
      </c>
      <c r="N2283" t="s">
        <v>4447</v>
      </c>
      <c r="O2283" t="s">
        <v>13535</v>
      </c>
      <c r="P2283">
        <v>88978933</v>
      </c>
      <c r="Q2283">
        <v>22007634</v>
      </c>
      <c r="R2283" t="s">
        <v>14044</v>
      </c>
      <c r="S2283">
        <v>88978933</v>
      </c>
      <c r="T2283" t="s">
        <v>14541</v>
      </c>
      <c r="U2283">
        <v>26687010</v>
      </c>
      <c r="V2283" t="s">
        <v>32</v>
      </c>
      <c r="W2283" t="s">
        <v>1685</v>
      </c>
      <c r="X2283" t="s">
        <v>18294</v>
      </c>
      <c r="Y2283" t="s">
        <v>4447</v>
      </c>
    </row>
    <row r="2284" spans="1:25" x14ac:dyDescent="0.25">
      <c r="A2284" t="s">
        <v>4467</v>
      </c>
      <c r="B2284" t="s">
        <v>4469</v>
      </c>
      <c r="C2284" t="s">
        <v>1490</v>
      </c>
      <c r="D2284" t="s">
        <v>1609</v>
      </c>
      <c r="E2284" t="s">
        <v>2</v>
      </c>
      <c r="F2284" t="s">
        <v>208</v>
      </c>
      <c r="G2284" t="s">
        <v>7</v>
      </c>
      <c r="H2284" t="s">
        <v>4</v>
      </c>
      <c r="I2284">
        <v>50603</v>
      </c>
      <c r="J2284" t="s">
        <v>11510</v>
      </c>
      <c r="K2284" t="s">
        <v>209</v>
      </c>
      <c r="L2284" t="s">
        <v>1609</v>
      </c>
      <c r="M2284" t="s">
        <v>51</v>
      </c>
      <c r="N2284" t="s">
        <v>1490</v>
      </c>
      <c r="O2284" t="s">
        <v>13535</v>
      </c>
      <c r="P2284">
        <v>83546751</v>
      </c>
      <c r="Q2284">
        <v>22007830</v>
      </c>
      <c r="R2284" t="s">
        <v>4468</v>
      </c>
      <c r="S2284">
        <v>83546751</v>
      </c>
      <c r="T2284" t="s">
        <v>14540</v>
      </c>
      <c r="U2284">
        <v>26692611</v>
      </c>
      <c r="V2284" t="s">
        <v>32</v>
      </c>
      <c r="W2284" t="s">
        <v>407</v>
      </c>
      <c r="X2284" t="s">
        <v>18295</v>
      </c>
      <c r="Y2284" t="s">
        <v>1490</v>
      </c>
    </row>
    <row r="2285" spans="1:25" x14ac:dyDescent="0.25">
      <c r="A2285" t="s">
        <v>4464</v>
      </c>
      <c r="B2285" t="s">
        <v>6324</v>
      </c>
      <c r="C2285" t="s">
        <v>4465</v>
      </c>
      <c r="D2285" t="s">
        <v>1609</v>
      </c>
      <c r="E2285" t="s">
        <v>2</v>
      </c>
      <c r="F2285" t="s">
        <v>208</v>
      </c>
      <c r="G2285" t="s">
        <v>7</v>
      </c>
      <c r="H2285" t="s">
        <v>3</v>
      </c>
      <c r="I2285">
        <v>50602</v>
      </c>
      <c r="J2285" t="s">
        <v>11456</v>
      </c>
      <c r="K2285" t="s">
        <v>209</v>
      </c>
      <c r="L2285" t="s">
        <v>1609</v>
      </c>
      <c r="M2285" t="s">
        <v>1743</v>
      </c>
      <c r="N2285" t="s">
        <v>4465</v>
      </c>
      <c r="O2285" t="s">
        <v>13535</v>
      </c>
      <c r="P2285">
        <v>87157002</v>
      </c>
      <c r="Q2285">
        <v>89150921</v>
      </c>
      <c r="R2285" t="s">
        <v>15799</v>
      </c>
      <c r="S2285">
        <v>89150921</v>
      </c>
      <c r="T2285" t="s">
        <v>14540</v>
      </c>
      <c r="U2285">
        <v>26692611</v>
      </c>
      <c r="V2285" t="s">
        <v>32</v>
      </c>
      <c r="W2285" t="s">
        <v>7190</v>
      </c>
      <c r="X2285" t="s">
        <v>18296</v>
      </c>
      <c r="Y2285" t="s">
        <v>4465</v>
      </c>
    </row>
    <row r="2286" spans="1:25" x14ac:dyDescent="0.25">
      <c r="A2286" t="s">
        <v>1561</v>
      </c>
      <c r="B2286" t="s">
        <v>1562</v>
      </c>
      <c r="C2286" t="s">
        <v>2848</v>
      </c>
      <c r="D2286" t="s">
        <v>9019</v>
      </c>
      <c r="E2286" t="s">
        <v>2</v>
      </c>
      <c r="F2286" t="s">
        <v>124</v>
      </c>
      <c r="G2286" t="s">
        <v>4</v>
      </c>
      <c r="H2286" t="s">
        <v>2</v>
      </c>
      <c r="I2286">
        <v>60301</v>
      </c>
      <c r="J2286" t="s">
        <v>11410</v>
      </c>
      <c r="K2286" t="s">
        <v>125</v>
      </c>
      <c r="L2286" t="s">
        <v>1490</v>
      </c>
      <c r="M2286" t="s">
        <v>1490</v>
      </c>
      <c r="N2286" t="s">
        <v>2848</v>
      </c>
      <c r="O2286" t="s">
        <v>13535</v>
      </c>
      <c r="P2286">
        <v>27300722</v>
      </c>
      <c r="Q2286">
        <v>88422346</v>
      </c>
      <c r="R2286" t="s">
        <v>14933</v>
      </c>
      <c r="S2286">
        <v>22002666</v>
      </c>
      <c r="T2286" t="s">
        <v>15418</v>
      </c>
      <c r="U2286">
        <v>27300722</v>
      </c>
      <c r="V2286" t="s">
        <v>32</v>
      </c>
      <c r="W2286" t="s">
        <v>1560</v>
      </c>
      <c r="X2286" t="s">
        <v>18297</v>
      </c>
      <c r="Y2286" t="s">
        <v>2848</v>
      </c>
    </row>
    <row r="2287" spans="1:25" x14ac:dyDescent="0.25">
      <c r="A2287" t="s">
        <v>9486</v>
      </c>
      <c r="B2287" t="s">
        <v>9487</v>
      </c>
      <c r="C2287" t="s">
        <v>9488</v>
      </c>
      <c r="D2287" t="s">
        <v>9019</v>
      </c>
      <c r="E2287" t="s">
        <v>3</v>
      </c>
      <c r="F2287" t="s">
        <v>124</v>
      </c>
      <c r="G2287" t="s">
        <v>4</v>
      </c>
      <c r="H2287" t="s">
        <v>11</v>
      </c>
      <c r="I2287">
        <v>60309</v>
      </c>
      <c r="J2287" t="s">
        <v>11604</v>
      </c>
      <c r="K2287" t="s">
        <v>125</v>
      </c>
      <c r="L2287" t="s">
        <v>1490</v>
      </c>
      <c r="M2287" t="s">
        <v>13034</v>
      </c>
      <c r="N2287" t="s">
        <v>1609</v>
      </c>
      <c r="O2287" t="s">
        <v>13535</v>
      </c>
      <c r="P2287">
        <v>22001066</v>
      </c>
      <c r="Q2287" t="s">
        <v>15386</v>
      </c>
      <c r="R2287" t="s">
        <v>9881</v>
      </c>
      <c r="S2287">
        <v>22001066</v>
      </c>
      <c r="T2287" t="s">
        <v>14441</v>
      </c>
      <c r="U2287">
        <v>27300654</v>
      </c>
      <c r="V2287" t="s">
        <v>32</v>
      </c>
      <c r="W2287" t="s">
        <v>9890</v>
      </c>
      <c r="X2287" t="s">
        <v>18298</v>
      </c>
      <c r="Y2287" t="s">
        <v>9488</v>
      </c>
    </row>
    <row r="2288" spans="1:25" x14ac:dyDescent="0.25">
      <c r="A2288" t="s">
        <v>1125</v>
      </c>
      <c r="B2288" t="s">
        <v>1126</v>
      </c>
      <c r="C2288" t="s">
        <v>9112</v>
      </c>
      <c r="D2288" t="s">
        <v>1044</v>
      </c>
      <c r="E2288" t="s">
        <v>3</v>
      </c>
      <c r="F2288" t="s">
        <v>32</v>
      </c>
      <c r="G2288" t="s">
        <v>1045</v>
      </c>
      <c r="H2288" t="s">
        <v>15</v>
      </c>
      <c r="I2288">
        <v>11911</v>
      </c>
      <c r="J2288" t="s">
        <v>12741</v>
      </c>
      <c r="K2288" t="s">
        <v>33</v>
      </c>
      <c r="L2288" t="s">
        <v>1044</v>
      </c>
      <c r="M2288" t="s">
        <v>1085</v>
      </c>
      <c r="N2288" t="s">
        <v>9112</v>
      </c>
      <c r="O2288" t="s">
        <v>13535</v>
      </c>
      <c r="P2288">
        <v>89066999</v>
      </c>
      <c r="Q2288">
        <v>85608359</v>
      </c>
      <c r="R2288" t="s">
        <v>8655</v>
      </c>
      <c r="S2288">
        <v>83819061</v>
      </c>
      <c r="T2288" t="s">
        <v>14428</v>
      </c>
      <c r="U2288">
        <v>27719646</v>
      </c>
      <c r="V2288" t="s">
        <v>32</v>
      </c>
      <c r="W2288" t="s">
        <v>1124</v>
      </c>
      <c r="X2288" t="s">
        <v>18299</v>
      </c>
      <c r="Y2288" t="s">
        <v>9112</v>
      </c>
    </row>
    <row r="2289" spans="1:25" x14ac:dyDescent="0.25">
      <c r="A2289" t="s">
        <v>5659</v>
      </c>
      <c r="B2289" t="s">
        <v>5151</v>
      </c>
      <c r="C2289" t="s">
        <v>14054</v>
      </c>
      <c r="D2289" t="s">
        <v>1044</v>
      </c>
      <c r="E2289" t="s">
        <v>3</v>
      </c>
      <c r="F2289" t="s">
        <v>32</v>
      </c>
      <c r="G2289" t="s">
        <v>1045</v>
      </c>
      <c r="H2289" t="s">
        <v>15</v>
      </c>
      <c r="I2289">
        <v>11911</v>
      </c>
      <c r="J2289" t="s">
        <v>12741</v>
      </c>
      <c r="K2289" t="s">
        <v>33</v>
      </c>
      <c r="L2289" t="s">
        <v>1044</v>
      </c>
      <c r="M2289" t="s">
        <v>1085</v>
      </c>
      <c r="N2289" t="s">
        <v>51</v>
      </c>
      <c r="O2289" t="s">
        <v>13535</v>
      </c>
      <c r="P2289">
        <v>27706194</v>
      </c>
      <c r="Q2289" t="s">
        <v>15386</v>
      </c>
      <c r="R2289" t="s">
        <v>9333</v>
      </c>
      <c r="S2289">
        <v>27706194</v>
      </c>
      <c r="T2289" t="s">
        <v>14428</v>
      </c>
      <c r="U2289">
        <v>27719646</v>
      </c>
      <c r="V2289" t="s">
        <v>32</v>
      </c>
      <c r="W2289" t="s">
        <v>2911</v>
      </c>
      <c r="X2289" t="s">
        <v>18300</v>
      </c>
      <c r="Y2289" t="s">
        <v>14054</v>
      </c>
    </row>
    <row r="2290" spans="1:25" x14ac:dyDescent="0.25">
      <c r="A2290" t="s">
        <v>6617</v>
      </c>
      <c r="B2290" t="s">
        <v>6618</v>
      </c>
      <c r="C2290" t="s">
        <v>6619</v>
      </c>
      <c r="D2290" t="s">
        <v>1044</v>
      </c>
      <c r="E2290" t="s">
        <v>12</v>
      </c>
      <c r="F2290" t="s">
        <v>32</v>
      </c>
      <c r="G2290" t="s">
        <v>1045</v>
      </c>
      <c r="H2290" t="s">
        <v>2</v>
      </c>
      <c r="I2290">
        <v>11901</v>
      </c>
      <c r="J2290" t="s">
        <v>15414</v>
      </c>
      <c r="K2290" t="s">
        <v>33</v>
      </c>
      <c r="L2290" t="s">
        <v>1044</v>
      </c>
      <c r="M2290" t="s">
        <v>14427</v>
      </c>
      <c r="N2290" t="s">
        <v>6619</v>
      </c>
      <c r="O2290" t="s">
        <v>13535</v>
      </c>
      <c r="P2290">
        <v>22009800</v>
      </c>
      <c r="Q2290" t="s">
        <v>15386</v>
      </c>
      <c r="R2290" t="s">
        <v>14934</v>
      </c>
      <c r="S2290">
        <v>89903162</v>
      </c>
      <c r="T2290" t="s">
        <v>14431</v>
      </c>
      <c r="U2290">
        <v>88221105</v>
      </c>
      <c r="V2290" t="s">
        <v>32</v>
      </c>
      <c r="W2290" t="s">
        <v>1147</v>
      </c>
      <c r="X2290" t="s">
        <v>18301</v>
      </c>
      <c r="Y2290" t="s">
        <v>6619</v>
      </c>
    </row>
    <row r="2291" spans="1:25" x14ac:dyDescent="0.25">
      <c r="A2291" t="s">
        <v>1209</v>
      </c>
      <c r="B2291" t="s">
        <v>1212</v>
      </c>
      <c r="C2291" t="s">
        <v>1210</v>
      </c>
      <c r="D2291" t="s">
        <v>1044</v>
      </c>
      <c r="E2291" t="s">
        <v>5</v>
      </c>
      <c r="F2291" t="s">
        <v>32</v>
      </c>
      <c r="G2291" t="s">
        <v>1045</v>
      </c>
      <c r="H2291" t="s">
        <v>11</v>
      </c>
      <c r="I2291">
        <v>11909</v>
      </c>
      <c r="J2291" t="s">
        <v>12739</v>
      </c>
      <c r="K2291" t="s">
        <v>33</v>
      </c>
      <c r="L2291" t="s">
        <v>1044</v>
      </c>
      <c r="M2291" t="s">
        <v>10253</v>
      </c>
      <c r="N2291" t="s">
        <v>1210</v>
      </c>
      <c r="O2291" t="s">
        <v>13535</v>
      </c>
      <c r="P2291">
        <v>22005448</v>
      </c>
      <c r="Q2291" t="s">
        <v>15386</v>
      </c>
      <c r="R2291" t="s">
        <v>1211</v>
      </c>
      <c r="S2291">
        <v>22005448</v>
      </c>
      <c r="T2291" t="s">
        <v>14632</v>
      </c>
      <c r="U2291">
        <v>22005213</v>
      </c>
      <c r="V2291" t="s">
        <v>32</v>
      </c>
      <c r="W2291" t="s">
        <v>1208</v>
      </c>
      <c r="X2291" t="s">
        <v>18302</v>
      </c>
      <c r="Y2291" t="s">
        <v>1210</v>
      </c>
    </row>
    <row r="2292" spans="1:25" x14ac:dyDescent="0.25">
      <c r="A2292" t="s">
        <v>1329</v>
      </c>
      <c r="B2292" t="s">
        <v>1330</v>
      </c>
      <c r="C2292" t="s">
        <v>33</v>
      </c>
      <c r="D2292" t="s">
        <v>1044</v>
      </c>
      <c r="E2292" t="s">
        <v>6</v>
      </c>
      <c r="F2292" t="s">
        <v>32</v>
      </c>
      <c r="G2292" t="s">
        <v>1045</v>
      </c>
      <c r="H2292" t="s">
        <v>5</v>
      </c>
      <c r="I2292">
        <v>11904</v>
      </c>
      <c r="J2292" t="s">
        <v>12733</v>
      </c>
      <c r="K2292" t="s">
        <v>33</v>
      </c>
      <c r="L2292" t="s">
        <v>1044</v>
      </c>
      <c r="M2292" t="s">
        <v>10492</v>
      </c>
      <c r="N2292" t="s">
        <v>33</v>
      </c>
      <c r="O2292" t="s">
        <v>13535</v>
      </c>
      <c r="P2292">
        <v>44016465</v>
      </c>
      <c r="Q2292" t="s">
        <v>15386</v>
      </c>
      <c r="R2292" t="s">
        <v>11752</v>
      </c>
      <c r="S2292">
        <v>85196253</v>
      </c>
      <c r="T2292" t="s">
        <v>14435</v>
      </c>
      <c r="U2292">
        <v>27725171</v>
      </c>
      <c r="V2292" t="s">
        <v>32</v>
      </c>
      <c r="W2292" t="s">
        <v>1328</v>
      </c>
      <c r="X2292" t="s">
        <v>18303</v>
      </c>
      <c r="Y2292" t="s">
        <v>33</v>
      </c>
    </row>
    <row r="2293" spans="1:25" x14ac:dyDescent="0.25">
      <c r="A2293" t="s">
        <v>1401</v>
      </c>
      <c r="B2293" t="s">
        <v>1402</v>
      </c>
      <c r="C2293" t="s">
        <v>296</v>
      </c>
      <c r="D2293" t="s">
        <v>1044</v>
      </c>
      <c r="E2293" t="s">
        <v>11</v>
      </c>
      <c r="F2293" t="s">
        <v>32</v>
      </c>
      <c r="G2293" t="s">
        <v>1045</v>
      </c>
      <c r="H2293" t="s">
        <v>6</v>
      </c>
      <c r="I2293">
        <v>11905</v>
      </c>
      <c r="J2293" t="s">
        <v>12734</v>
      </c>
      <c r="K2293" t="s">
        <v>33</v>
      </c>
      <c r="L2293" t="s">
        <v>1044</v>
      </c>
      <c r="M2293" t="s">
        <v>590</v>
      </c>
      <c r="N2293" t="s">
        <v>296</v>
      </c>
      <c r="O2293" t="s">
        <v>13535</v>
      </c>
      <c r="P2293">
        <v>87206777</v>
      </c>
      <c r="Q2293" t="s">
        <v>15386</v>
      </c>
      <c r="R2293" t="s">
        <v>11762</v>
      </c>
      <c r="S2293">
        <v>87206777</v>
      </c>
      <c r="T2293" t="s">
        <v>14709</v>
      </c>
      <c r="U2293">
        <v>27725147</v>
      </c>
      <c r="V2293" t="s">
        <v>32</v>
      </c>
      <c r="W2293" t="s">
        <v>1400</v>
      </c>
      <c r="X2293" t="s">
        <v>18304</v>
      </c>
      <c r="Y2293" t="s">
        <v>296</v>
      </c>
    </row>
    <row r="2294" spans="1:25" x14ac:dyDescent="0.25">
      <c r="A2294" t="s">
        <v>1533</v>
      </c>
      <c r="B2294" t="s">
        <v>1534</v>
      </c>
      <c r="C2294" t="s">
        <v>51</v>
      </c>
      <c r="D2294" t="s">
        <v>1044</v>
      </c>
      <c r="E2294" t="s">
        <v>10</v>
      </c>
      <c r="F2294" t="s">
        <v>32</v>
      </c>
      <c r="G2294" t="s">
        <v>1045</v>
      </c>
      <c r="H2294" t="s">
        <v>8</v>
      </c>
      <c r="I2294">
        <v>11907</v>
      </c>
      <c r="J2294" t="s">
        <v>12737</v>
      </c>
      <c r="K2294" t="s">
        <v>33</v>
      </c>
      <c r="L2294" t="s">
        <v>1044</v>
      </c>
      <c r="M2294" t="s">
        <v>10292</v>
      </c>
      <c r="N2294" t="s">
        <v>51</v>
      </c>
      <c r="O2294" t="s">
        <v>13535</v>
      </c>
      <c r="P2294">
        <v>44047024</v>
      </c>
      <c r="Q2294" t="s">
        <v>15386</v>
      </c>
      <c r="R2294" t="s">
        <v>14045</v>
      </c>
      <c r="S2294">
        <v>89230987</v>
      </c>
      <c r="T2294" t="s">
        <v>14439</v>
      </c>
      <c r="U2294">
        <v>27725140</v>
      </c>
      <c r="V2294" t="s">
        <v>32</v>
      </c>
      <c r="W2294" t="s">
        <v>1532</v>
      </c>
      <c r="X2294" t="s">
        <v>18305</v>
      </c>
      <c r="Y2294" t="s">
        <v>51</v>
      </c>
    </row>
    <row r="2295" spans="1:25" x14ac:dyDescent="0.25">
      <c r="A2295" t="s">
        <v>1571</v>
      </c>
      <c r="B2295" t="s">
        <v>1572</v>
      </c>
      <c r="C2295" t="s">
        <v>10467</v>
      </c>
      <c r="D2295" t="s">
        <v>9019</v>
      </c>
      <c r="E2295" t="s">
        <v>16</v>
      </c>
      <c r="F2295" t="s">
        <v>124</v>
      </c>
      <c r="G2295" t="s">
        <v>4</v>
      </c>
      <c r="H2295" t="s">
        <v>2</v>
      </c>
      <c r="I2295">
        <v>60301</v>
      </c>
      <c r="J2295" t="s">
        <v>11410</v>
      </c>
      <c r="K2295" t="s">
        <v>125</v>
      </c>
      <c r="L2295" t="s">
        <v>1490</v>
      </c>
      <c r="M2295" t="s">
        <v>1490</v>
      </c>
      <c r="N2295" t="s">
        <v>10467</v>
      </c>
      <c r="O2295" t="s">
        <v>13535</v>
      </c>
      <c r="P2295">
        <v>86726423</v>
      </c>
      <c r="Q2295" t="s">
        <v>15386</v>
      </c>
      <c r="R2295" t="s">
        <v>14046</v>
      </c>
      <c r="S2295">
        <v>86726423</v>
      </c>
      <c r="T2295" t="s">
        <v>14710</v>
      </c>
      <c r="U2295">
        <v>85988401</v>
      </c>
      <c r="V2295" t="s">
        <v>32</v>
      </c>
      <c r="W2295" t="s">
        <v>1570</v>
      </c>
      <c r="X2295" t="s">
        <v>18306</v>
      </c>
      <c r="Y2295" t="s">
        <v>10467</v>
      </c>
    </row>
    <row r="2296" spans="1:25" x14ac:dyDescent="0.25">
      <c r="A2296" t="s">
        <v>1687</v>
      </c>
      <c r="B2296" t="s">
        <v>1689</v>
      </c>
      <c r="C2296" t="s">
        <v>1688</v>
      </c>
      <c r="D2296" t="s">
        <v>9019</v>
      </c>
      <c r="E2296" t="s">
        <v>15</v>
      </c>
      <c r="F2296" t="s">
        <v>124</v>
      </c>
      <c r="G2296" t="s">
        <v>6</v>
      </c>
      <c r="H2296" t="s">
        <v>3</v>
      </c>
      <c r="I2296">
        <v>60502</v>
      </c>
      <c r="J2296" t="s">
        <v>11453</v>
      </c>
      <c r="K2296" t="s">
        <v>125</v>
      </c>
      <c r="L2296" t="s">
        <v>12950</v>
      </c>
      <c r="M2296" t="s">
        <v>12953</v>
      </c>
      <c r="N2296" t="s">
        <v>11038</v>
      </c>
      <c r="O2296" t="s">
        <v>13535</v>
      </c>
      <c r="P2296">
        <v>87971684</v>
      </c>
      <c r="Q2296">
        <v>22001511</v>
      </c>
      <c r="R2296" t="s">
        <v>9883</v>
      </c>
      <c r="S2296">
        <v>87971684</v>
      </c>
      <c r="T2296" t="s">
        <v>14633</v>
      </c>
      <c r="U2296">
        <v>22001511</v>
      </c>
      <c r="V2296" t="s">
        <v>32</v>
      </c>
      <c r="W2296" t="s">
        <v>1686</v>
      </c>
      <c r="X2296" t="s">
        <v>18307</v>
      </c>
      <c r="Y2296" t="s">
        <v>1688</v>
      </c>
    </row>
    <row r="2297" spans="1:25" x14ac:dyDescent="0.25">
      <c r="A2297" t="s">
        <v>6037</v>
      </c>
      <c r="B2297" t="s">
        <v>5158</v>
      </c>
      <c r="C2297" t="s">
        <v>7577</v>
      </c>
      <c r="D2297" t="s">
        <v>207</v>
      </c>
      <c r="E2297" t="s">
        <v>7</v>
      </c>
      <c r="F2297" t="s">
        <v>208</v>
      </c>
      <c r="G2297" t="s">
        <v>6</v>
      </c>
      <c r="H2297" t="s">
        <v>4</v>
      </c>
      <c r="I2297">
        <v>50503</v>
      </c>
      <c r="J2297" t="s">
        <v>11503</v>
      </c>
      <c r="K2297" t="s">
        <v>209</v>
      </c>
      <c r="L2297" t="s">
        <v>12943</v>
      </c>
      <c r="M2297" t="s">
        <v>10202</v>
      </c>
      <c r="N2297" t="s">
        <v>11039</v>
      </c>
      <c r="O2297" t="s">
        <v>13535</v>
      </c>
      <c r="P2297">
        <v>26670448</v>
      </c>
      <c r="Q2297">
        <v>26670448</v>
      </c>
      <c r="R2297" t="s">
        <v>14047</v>
      </c>
      <c r="S2297">
        <v>83570863</v>
      </c>
      <c r="T2297" t="s">
        <v>8683</v>
      </c>
      <c r="U2297">
        <v>83909628</v>
      </c>
      <c r="V2297" t="s">
        <v>32</v>
      </c>
      <c r="W2297" t="s">
        <v>7191</v>
      </c>
      <c r="X2297" t="s">
        <v>18308</v>
      </c>
      <c r="Y2297" t="s">
        <v>7577</v>
      </c>
    </row>
    <row r="2298" spans="1:25" x14ac:dyDescent="0.25">
      <c r="A2298" t="s">
        <v>5953</v>
      </c>
      <c r="B2298" t="s">
        <v>5161</v>
      </c>
      <c r="C2298" t="s">
        <v>5954</v>
      </c>
      <c r="D2298" t="s">
        <v>207</v>
      </c>
      <c r="E2298" t="s">
        <v>7</v>
      </c>
      <c r="F2298" t="s">
        <v>208</v>
      </c>
      <c r="G2298" t="s">
        <v>6</v>
      </c>
      <c r="H2298" t="s">
        <v>4</v>
      </c>
      <c r="I2298">
        <v>50503</v>
      </c>
      <c r="J2298" t="s">
        <v>11503</v>
      </c>
      <c r="K2298" t="s">
        <v>209</v>
      </c>
      <c r="L2298" t="s">
        <v>12943</v>
      </c>
      <c r="M2298" t="s">
        <v>10202</v>
      </c>
      <c r="N2298" t="s">
        <v>5954</v>
      </c>
      <c r="O2298" t="s">
        <v>13535</v>
      </c>
      <c r="P2298">
        <v>26971302</v>
      </c>
      <c r="Q2298">
        <v>26971302</v>
      </c>
      <c r="R2298" t="s">
        <v>14048</v>
      </c>
      <c r="S2298">
        <v>88971831</v>
      </c>
      <c r="T2298" t="s">
        <v>8683</v>
      </c>
      <c r="U2298">
        <v>26678291</v>
      </c>
      <c r="V2298" t="s">
        <v>32</v>
      </c>
      <c r="W2298" t="s">
        <v>7192</v>
      </c>
      <c r="X2298" t="s">
        <v>18309</v>
      </c>
      <c r="Y2298" t="s">
        <v>5954</v>
      </c>
    </row>
    <row r="2299" spans="1:25" x14ac:dyDescent="0.25">
      <c r="A2299" t="s">
        <v>6620</v>
      </c>
      <c r="B2299" t="s">
        <v>6621</v>
      </c>
      <c r="C2299" t="s">
        <v>657</v>
      </c>
      <c r="D2299" t="s">
        <v>207</v>
      </c>
      <c r="E2299" t="s">
        <v>2</v>
      </c>
      <c r="F2299" t="s">
        <v>208</v>
      </c>
      <c r="G2299" t="s">
        <v>3</v>
      </c>
      <c r="H2299" t="s">
        <v>2</v>
      </c>
      <c r="I2299">
        <v>50201</v>
      </c>
      <c r="J2299" t="s">
        <v>11406</v>
      </c>
      <c r="K2299" t="s">
        <v>209</v>
      </c>
      <c r="L2299" t="s">
        <v>4010</v>
      </c>
      <c r="M2299" t="s">
        <v>4010</v>
      </c>
      <c r="N2299" t="s">
        <v>657</v>
      </c>
      <c r="O2299" t="s">
        <v>13535</v>
      </c>
      <c r="P2299">
        <v>84517124</v>
      </c>
      <c r="Q2299" t="s">
        <v>15386</v>
      </c>
      <c r="R2299" t="s">
        <v>14049</v>
      </c>
      <c r="S2299">
        <v>84517124</v>
      </c>
      <c r="T2299" t="s">
        <v>14534</v>
      </c>
      <c r="U2299">
        <v>26801666</v>
      </c>
      <c r="V2299" t="s">
        <v>32</v>
      </c>
      <c r="W2299" t="s">
        <v>3912</v>
      </c>
      <c r="X2299" t="s">
        <v>18310</v>
      </c>
      <c r="Y2299" t="s">
        <v>657</v>
      </c>
    </row>
    <row r="2300" spans="1:25" x14ac:dyDescent="0.25">
      <c r="A2300" t="s">
        <v>6085</v>
      </c>
      <c r="B2300" t="s">
        <v>5167</v>
      </c>
      <c r="C2300" t="s">
        <v>5709</v>
      </c>
      <c r="D2300" t="s">
        <v>3398</v>
      </c>
      <c r="E2300" t="s">
        <v>2</v>
      </c>
      <c r="F2300" t="s">
        <v>64</v>
      </c>
      <c r="G2300" t="s">
        <v>5</v>
      </c>
      <c r="H2300" t="s">
        <v>2</v>
      </c>
      <c r="I2300">
        <v>30401</v>
      </c>
      <c r="J2300" t="s">
        <v>12630</v>
      </c>
      <c r="K2300" t="s">
        <v>214</v>
      </c>
      <c r="L2300" t="s">
        <v>12913</v>
      </c>
      <c r="M2300" t="s">
        <v>10564</v>
      </c>
      <c r="N2300" t="s">
        <v>5709</v>
      </c>
      <c r="O2300" t="s">
        <v>13535</v>
      </c>
      <c r="P2300">
        <v>25321301</v>
      </c>
      <c r="Q2300">
        <v>85182600</v>
      </c>
      <c r="R2300" t="s">
        <v>15800</v>
      </c>
      <c r="S2300">
        <v>86206464</v>
      </c>
      <c r="T2300" t="s">
        <v>3434</v>
      </c>
      <c r="U2300">
        <v>70108916</v>
      </c>
      <c r="V2300" t="s">
        <v>32</v>
      </c>
      <c r="W2300" t="s">
        <v>7193</v>
      </c>
      <c r="X2300" t="s">
        <v>18311</v>
      </c>
      <c r="Y2300" t="s">
        <v>5709</v>
      </c>
    </row>
    <row r="2301" spans="1:25" x14ac:dyDescent="0.25">
      <c r="A2301" t="s">
        <v>7914</v>
      </c>
      <c r="B2301" t="s">
        <v>7915</v>
      </c>
      <c r="C2301" t="s">
        <v>7916</v>
      </c>
      <c r="D2301" t="s">
        <v>3398</v>
      </c>
      <c r="E2301" t="s">
        <v>4</v>
      </c>
      <c r="F2301" t="s">
        <v>64</v>
      </c>
      <c r="G2301" t="s">
        <v>6</v>
      </c>
      <c r="H2301" t="s">
        <v>7</v>
      </c>
      <c r="I2301">
        <v>30506</v>
      </c>
      <c r="J2301" t="s">
        <v>11578</v>
      </c>
      <c r="K2301" t="s">
        <v>214</v>
      </c>
      <c r="L2301" t="s">
        <v>3398</v>
      </c>
      <c r="M2301" t="s">
        <v>1157</v>
      </c>
      <c r="N2301" t="s">
        <v>143</v>
      </c>
      <c r="O2301" t="s">
        <v>13535</v>
      </c>
      <c r="P2301">
        <v>25381055</v>
      </c>
      <c r="Q2301" t="s">
        <v>15386</v>
      </c>
      <c r="R2301" t="s">
        <v>11834</v>
      </c>
      <c r="S2301">
        <v>72006941</v>
      </c>
      <c r="T2301" t="s">
        <v>14506</v>
      </c>
      <c r="U2301">
        <v>25311024</v>
      </c>
      <c r="V2301" t="s">
        <v>32</v>
      </c>
      <c r="W2301" t="s">
        <v>3364</v>
      </c>
      <c r="X2301" t="s">
        <v>18312</v>
      </c>
      <c r="Y2301" t="s">
        <v>7916</v>
      </c>
    </row>
    <row r="2302" spans="1:25" x14ac:dyDescent="0.25">
      <c r="A2302" t="s">
        <v>2881</v>
      </c>
      <c r="B2302" t="s">
        <v>2883</v>
      </c>
      <c r="C2302" t="s">
        <v>2882</v>
      </c>
      <c r="D2302" t="s">
        <v>197</v>
      </c>
      <c r="E2302" t="s">
        <v>11</v>
      </c>
      <c r="F2302" t="s">
        <v>35</v>
      </c>
      <c r="G2302" t="s">
        <v>198</v>
      </c>
      <c r="H2302" t="s">
        <v>2</v>
      </c>
      <c r="I2302">
        <v>21401</v>
      </c>
      <c r="J2302" t="s">
        <v>11551</v>
      </c>
      <c r="K2302" t="s">
        <v>79</v>
      </c>
      <c r="L2302" t="s">
        <v>199</v>
      </c>
      <c r="M2302" t="s">
        <v>199</v>
      </c>
      <c r="N2302" t="s">
        <v>2639</v>
      </c>
      <c r="O2302" t="s">
        <v>13535</v>
      </c>
      <c r="P2302">
        <v>41051068</v>
      </c>
      <c r="Q2302">
        <v>60128392</v>
      </c>
      <c r="R2302" t="s">
        <v>15801</v>
      </c>
      <c r="S2302">
        <v>60128392</v>
      </c>
      <c r="T2302" t="s">
        <v>15443</v>
      </c>
      <c r="U2302">
        <v>24711101</v>
      </c>
      <c r="V2302" t="s">
        <v>32</v>
      </c>
      <c r="W2302" t="s">
        <v>2490</v>
      </c>
      <c r="X2302" t="s">
        <v>18313</v>
      </c>
      <c r="Y2302" t="s">
        <v>2882</v>
      </c>
    </row>
    <row r="2303" spans="1:25" x14ac:dyDescent="0.25">
      <c r="A2303" t="s">
        <v>2517</v>
      </c>
      <c r="B2303" t="s">
        <v>2518</v>
      </c>
      <c r="C2303" t="s">
        <v>2046</v>
      </c>
      <c r="D2303" t="s">
        <v>197</v>
      </c>
      <c r="E2303" t="s">
        <v>3</v>
      </c>
      <c r="F2303" t="s">
        <v>35</v>
      </c>
      <c r="G2303" t="s">
        <v>12</v>
      </c>
      <c r="H2303" t="s">
        <v>3</v>
      </c>
      <c r="I2303">
        <v>21002</v>
      </c>
      <c r="J2303" t="s">
        <v>11468</v>
      </c>
      <c r="K2303" t="s">
        <v>79</v>
      </c>
      <c r="L2303" t="s">
        <v>197</v>
      </c>
      <c r="M2303" t="s">
        <v>10533</v>
      </c>
      <c r="N2303" t="s">
        <v>156</v>
      </c>
      <c r="O2303" t="s">
        <v>13535</v>
      </c>
      <c r="P2303">
        <v>60261544</v>
      </c>
      <c r="Q2303" t="s">
        <v>15386</v>
      </c>
      <c r="R2303" t="s">
        <v>9276</v>
      </c>
      <c r="S2303">
        <v>83265528</v>
      </c>
      <c r="T2303" t="s">
        <v>15438</v>
      </c>
      <c r="U2303">
        <v>24755008</v>
      </c>
      <c r="V2303" t="s">
        <v>32</v>
      </c>
      <c r="W2303" t="s">
        <v>2516</v>
      </c>
      <c r="X2303" t="s">
        <v>18314</v>
      </c>
      <c r="Y2303" t="s">
        <v>2046</v>
      </c>
    </row>
    <row r="2304" spans="1:25" x14ac:dyDescent="0.25">
      <c r="A2304" t="s">
        <v>2565</v>
      </c>
      <c r="B2304" t="s">
        <v>2567</v>
      </c>
      <c r="C2304" t="s">
        <v>2566</v>
      </c>
      <c r="D2304" t="s">
        <v>197</v>
      </c>
      <c r="E2304" t="s">
        <v>198</v>
      </c>
      <c r="F2304" t="s">
        <v>35</v>
      </c>
      <c r="G2304" t="s">
        <v>12</v>
      </c>
      <c r="H2304" t="s">
        <v>2</v>
      </c>
      <c r="I2304">
        <v>21001</v>
      </c>
      <c r="J2304" t="s">
        <v>11434</v>
      </c>
      <c r="K2304" t="s">
        <v>79</v>
      </c>
      <c r="L2304" t="s">
        <v>197</v>
      </c>
      <c r="M2304" t="s">
        <v>11356</v>
      </c>
      <c r="N2304" t="s">
        <v>11040</v>
      </c>
      <c r="O2304" t="s">
        <v>13535</v>
      </c>
      <c r="P2304">
        <v>24608414</v>
      </c>
      <c r="Q2304" t="s">
        <v>15386</v>
      </c>
      <c r="R2304" t="s">
        <v>14936</v>
      </c>
      <c r="S2304">
        <v>60469378</v>
      </c>
      <c r="T2304" t="s">
        <v>14474</v>
      </c>
      <c r="U2304">
        <v>24601646</v>
      </c>
      <c r="V2304" t="s">
        <v>32</v>
      </c>
      <c r="W2304" t="s">
        <v>810</v>
      </c>
      <c r="X2304" t="s">
        <v>18315</v>
      </c>
      <c r="Y2304" t="s">
        <v>2566</v>
      </c>
    </row>
    <row r="2305" spans="1:25" x14ac:dyDescent="0.25">
      <c r="A2305" t="s">
        <v>2549</v>
      </c>
      <c r="B2305" t="s">
        <v>2550</v>
      </c>
      <c r="C2305" t="s">
        <v>1326</v>
      </c>
      <c r="D2305" t="s">
        <v>197</v>
      </c>
      <c r="E2305" t="s">
        <v>198</v>
      </c>
      <c r="F2305" t="s">
        <v>35</v>
      </c>
      <c r="G2305" t="s">
        <v>12</v>
      </c>
      <c r="H2305" t="s">
        <v>4</v>
      </c>
      <c r="I2305">
        <v>21003</v>
      </c>
      <c r="J2305" t="s">
        <v>11521</v>
      </c>
      <c r="K2305" t="s">
        <v>79</v>
      </c>
      <c r="L2305" t="s">
        <v>197</v>
      </c>
      <c r="M2305" t="s">
        <v>10631</v>
      </c>
      <c r="N2305" t="s">
        <v>1326</v>
      </c>
      <c r="O2305" t="s">
        <v>13535</v>
      </c>
      <c r="P2305">
        <v>24609441</v>
      </c>
      <c r="Q2305">
        <v>24609441</v>
      </c>
      <c r="R2305" t="s">
        <v>13176</v>
      </c>
      <c r="S2305">
        <v>24609441</v>
      </c>
      <c r="T2305" t="s">
        <v>14474</v>
      </c>
      <c r="U2305">
        <v>24601646</v>
      </c>
      <c r="V2305" t="s">
        <v>32</v>
      </c>
      <c r="W2305" t="s">
        <v>916</v>
      </c>
      <c r="X2305" t="s">
        <v>18316</v>
      </c>
      <c r="Y2305" t="s">
        <v>1326</v>
      </c>
    </row>
    <row r="2306" spans="1:25" x14ac:dyDescent="0.25">
      <c r="A2306" t="s">
        <v>2579</v>
      </c>
      <c r="B2306" t="s">
        <v>2580</v>
      </c>
      <c r="C2306" t="s">
        <v>683</v>
      </c>
      <c r="D2306" t="s">
        <v>197</v>
      </c>
      <c r="E2306" t="s">
        <v>4</v>
      </c>
      <c r="F2306" t="s">
        <v>35</v>
      </c>
      <c r="G2306" t="s">
        <v>12</v>
      </c>
      <c r="H2306" t="s">
        <v>2</v>
      </c>
      <c r="I2306">
        <v>21001</v>
      </c>
      <c r="J2306" t="s">
        <v>11434</v>
      </c>
      <c r="K2306" t="s">
        <v>79</v>
      </c>
      <c r="L2306" t="s">
        <v>197</v>
      </c>
      <c r="M2306" t="s">
        <v>11356</v>
      </c>
      <c r="N2306" t="s">
        <v>683</v>
      </c>
      <c r="O2306" t="s">
        <v>13535</v>
      </c>
      <c r="P2306">
        <v>24603244</v>
      </c>
      <c r="Q2306">
        <v>24603244</v>
      </c>
      <c r="R2306" t="s">
        <v>15802</v>
      </c>
      <c r="S2306">
        <v>87835688</v>
      </c>
      <c r="T2306" t="s">
        <v>14473</v>
      </c>
      <c r="U2306">
        <v>24601238</v>
      </c>
      <c r="V2306" t="s">
        <v>32</v>
      </c>
      <c r="W2306" t="s">
        <v>2578</v>
      </c>
      <c r="X2306" t="s">
        <v>18317</v>
      </c>
      <c r="Y2306" t="s">
        <v>683</v>
      </c>
    </row>
    <row r="2307" spans="1:25" x14ac:dyDescent="0.25">
      <c r="A2307" t="s">
        <v>229</v>
      </c>
      <c r="B2307" t="s">
        <v>231</v>
      </c>
      <c r="C2307" t="s">
        <v>230</v>
      </c>
      <c r="D2307" t="s">
        <v>197</v>
      </c>
      <c r="E2307" t="s">
        <v>6</v>
      </c>
      <c r="F2307" t="s">
        <v>35</v>
      </c>
      <c r="G2307" t="s">
        <v>12</v>
      </c>
      <c r="H2307" t="s">
        <v>15</v>
      </c>
      <c r="I2307">
        <v>21011</v>
      </c>
      <c r="J2307" t="s">
        <v>11529</v>
      </c>
      <c r="K2307" t="s">
        <v>79</v>
      </c>
      <c r="L2307" t="s">
        <v>197</v>
      </c>
      <c r="M2307" t="s">
        <v>11796</v>
      </c>
      <c r="N2307" t="s">
        <v>11042</v>
      </c>
      <c r="O2307" t="s">
        <v>13535</v>
      </c>
      <c r="P2307">
        <v>70260311</v>
      </c>
      <c r="Q2307">
        <v>70603044</v>
      </c>
      <c r="R2307" t="s">
        <v>14050</v>
      </c>
      <c r="S2307">
        <v>70260311</v>
      </c>
      <c r="T2307" t="s">
        <v>14476</v>
      </c>
      <c r="U2307">
        <v>83187649</v>
      </c>
      <c r="V2307" t="s">
        <v>32</v>
      </c>
      <c r="W2307" t="s">
        <v>7194</v>
      </c>
      <c r="X2307" t="s">
        <v>18318</v>
      </c>
      <c r="Y2307" t="s">
        <v>230</v>
      </c>
    </row>
    <row r="2308" spans="1:25" x14ac:dyDescent="0.25">
      <c r="A2308" t="s">
        <v>11649</v>
      </c>
      <c r="B2308" t="s">
        <v>11650</v>
      </c>
      <c r="C2308" t="s">
        <v>1839</v>
      </c>
      <c r="D2308" t="s">
        <v>197</v>
      </c>
      <c r="E2308" t="s">
        <v>3</v>
      </c>
      <c r="F2308" t="s">
        <v>35</v>
      </c>
      <c r="G2308" t="s">
        <v>12</v>
      </c>
      <c r="H2308" t="s">
        <v>3</v>
      </c>
      <c r="I2308">
        <v>21002</v>
      </c>
      <c r="J2308" t="s">
        <v>11468</v>
      </c>
      <c r="K2308" t="s">
        <v>79</v>
      </c>
      <c r="L2308" t="s">
        <v>197</v>
      </c>
      <c r="M2308" t="s">
        <v>10533</v>
      </c>
      <c r="N2308" t="s">
        <v>11802</v>
      </c>
      <c r="O2308" t="s">
        <v>13535</v>
      </c>
      <c r="P2308">
        <v>24755919</v>
      </c>
      <c r="Q2308" t="s">
        <v>15386</v>
      </c>
      <c r="R2308" t="s">
        <v>14051</v>
      </c>
      <c r="S2308">
        <v>87620641</v>
      </c>
      <c r="T2308" t="s">
        <v>15438</v>
      </c>
      <c r="U2308">
        <v>24755008</v>
      </c>
      <c r="V2308" t="s">
        <v>32</v>
      </c>
      <c r="W2308" t="s">
        <v>2535</v>
      </c>
      <c r="X2308" t="s">
        <v>18319</v>
      </c>
      <c r="Y2308" t="s">
        <v>1839</v>
      </c>
    </row>
    <row r="2309" spans="1:25" x14ac:dyDescent="0.25">
      <c r="A2309" t="s">
        <v>2563</v>
      </c>
      <c r="B2309" t="s">
        <v>2564</v>
      </c>
      <c r="C2309" t="s">
        <v>641</v>
      </c>
      <c r="D2309" t="s">
        <v>197</v>
      </c>
      <c r="E2309" t="s">
        <v>4</v>
      </c>
      <c r="F2309" t="s">
        <v>35</v>
      </c>
      <c r="G2309" t="s">
        <v>12</v>
      </c>
      <c r="H2309" t="s">
        <v>2</v>
      </c>
      <c r="I2309">
        <v>21001</v>
      </c>
      <c r="J2309" t="s">
        <v>11434</v>
      </c>
      <c r="K2309" t="s">
        <v>79</v>
      </c>
      <c r="L2309" t="s">
        <v>197</v>
      </c>
      <c r="M2309" t="s">
        <v>11356</v>
      </c>
      <c r="N2309" t="s">
        <v>641</v>
      </c>
      <c r="O2309" t="s">
        <v>13535</v>
      </c>
      <c r="P2309" t="s">
        <v>15386</v>
      </c>
      <c r="Q2309" t="s">
        <v>15386</v>
      </c>
      <c r="R2309" t="s">
        <v>15803</v>
      </c>
      <c r="S2309" t="s">
        <v>15386</v>
      </c>
      <c r="T2309" t="s">
        <v>14473</v>
      </c>
      <c r="U2309">
        <v>24601238</v>
      </c>
      <c r="V2309" t="s">
        <v>32</v>
      </c>
      <c r="W2309" t="s">
        <v>815</v>
      </c>
      <c r="X2309" t="s">
        <v>18320</v>
      </c>
      <c r="Y2309" t="s">
        <v>641</v>
      </c>
    </row>
    <row r="2310" spans="1:25" x14ac:dyDescent="0.25">
      <c r="A2310" t="s">
        <v>2717</v>
      </c>
      <c r="B2310" t="s">
        <v>2719</v>
      </c>
      <c r="C2310" t="s">
        <v>2718</v>
      </c>
      <c r="D2310" t="s">
        <v>78</v>
      </c>
      <c r="E2310" t="s">
        <v>11</v>
      </c>
      <c r="F2310" t="s">
        <v>35</v>
      </c>
      <c r="G2310" t="s">
        <v>3</v>
      </c>
      <c r="H2310" t="s">
        <v>17</v>
      </c>
      <c r="I2310">
        <v>20213</v>
      </c>
      <c r="J2310" t="s">
        <v>15442</v>
      </c>
      <c r="K2310" t="s">
        <v>79</v>
      </c>
      <c r="L2310" t="s">
        <v>80</v>
      </c>
      <c r="M2310" t="s">
        <v>1301</v>
      </c>
      <c r="N2310" t="s">
        <v>828</v>
      </c>
      <c r="O2310" t="s">
        <v>13535</v>
      </c>
      <c r="P2310">
        <v>24798284</v>
      </c>
      <c r="Q2310">
        <v>24798284</v>
      </c>
      <c r="R2310" t="s">
        <v>13177</v>
      </c>
      <c r="S2310">
        <v>83237303</v>
      </c>
      <c r="T2310" t="s">
        <v>14477</v>
      </c>
      <c r="U2310">
        <v>24680376</v>
      </c>
      <c r="V2310" t="s">
        <v>32</v>
      </c>
      <c r="W2310" t="s">
        <v>189</v>
      </c>
      <c r="X2310" t="s">
        <v>18321</v>
      </c>
      <c r="Y2310" t="s">
        <v>2718</v>
      </c>
    </row>
    <row r="2311" spans="1:25" x14ac:dyDescent="0.25">
      <c r="A2311" t="s">
        <v>2788</v>
      </c>
      <c r="B2311" t="s">
        <v>2790</v>
      </c>
      <c r="C2311" t="s">
        <v>2789</v>
      </c>
      <c r="D2311" t="s">
        <v>197</v>
      </c>
      <c r="E2311" t="s">
        <v>8</v>
      </c>
      <c r="F2311" t="s">
        <v>35</v>
      </c>
      <c r="G2311" t="s">
        <v>12</v>
      </c>
      <c r="H2311" t="s">
        <v>15</v>
      </c>
      <c r="I2311">
        <v>21011</v>
      </c>
      <c r="J2311" t="s">
        <v>11529</v>
      </c>
      <c r="K2311" t="s">
        <v>79</v>
      </c>
      <c r="L2311" t="s">
        <v>197</v>
      </c>
      <c r="M2311" t="s">
        <v>11796</v>
      </c>
      <c r="N2311" t="s">
        <v>590</v>
      </c>
      <c r="O2311" t="s">
        <v>13535</v>
      </c>
      <c r="P2311">
        <v>73003869</v>
      </c>
      <c r="Q2311" t="s">
        <v>15386</v>
      </c>
      <c r="R2311" t="s">
        <v>15804</v>
      </c>
      <c r="S2311">
        <v>87837662</v>
      </c>
      <c r="T2311" t="s">
        <v>14479</v>
      </c>
      <c r="U2311">
        <v>24699197</v>
      </c>
      <c r="V2311" t="s">
        <v>32</v>
      </c>
      <c r="W2311" t="s">
        <v>7195</v>
      </c>
      <c r="X2311" t="s">
        <v>18322</v>
      </c>
      <c r="Y2311" t="s">
        <v>2789</v>
      </c>
    </row>
    <row r="2312" spans="1:25" x14ac:dyDescent="0.25">
      <c r="A2312" t="s">
        <v>2849</v>
      </c>
      <c r="B2312" t="s">
        <v>2851</v>
      </c>
      <c r="C2312" t="s">
        <v>2850</v>
      </c>
      <c r="D2312" t="s">
        <v>197</v>
      </c>
      <c r="E2312" t="s">
        <v>17</v>
      </c>
      <c r="F2312" t="s">
        <v>35</v>
      </c>
      <c r="G2312" t="s">
        <v>12</v>
      </c>
      <c r="H2312" t="s">
        <v>17</v>
      </c>
      <c r="I2312">
        <v>21013</v>
      </c>
      <c r="J2312" t="s">
        <v>11531</v>
      </c>
      <c r="K2312" t="s">
        <v>79</v>
      </c>
      <c r="L2312" t="s">
        <v>197</v>
      </c>
      <c r="M2312" t="s">
        <v>238</v>
      </c>
      <c r="N2312" t="s">
        <v>143</v>
      </c>
      <c r="O2312" t="s">
        <v>13535</v>
      </c>
      <c r="P2312">
        <v>72984064</v>
      </c>
      <c r="Q2312" t="s">
        <v>15386</v>
      </c>
      <c r="R2312" t="s">
        <v>9915</v>
      </c>
      <c r="S2312">
        <v>72157601</v>
      </c>
      <c r="T2312" t="s">
        <v>14924</v>
      </c>
      <c r="U2312" t="s">
        <v>15794</v>
      </c>
      <c r="V2312" t="s">
        <v>32</v>
      </c>
      <c r="W2312" t="s">
        <v>6519</v>
      </c>
      <c r="X2312" t="s">
        <v>18323</v>
      </c>
      <c r="Y2312" t="s">
        <v>2850</v>
      </c>
    </row>
    <row r="2313" spans="1:25" x14ac:dyDescent="0.25">
      <c r="A2313" t="s">
        <v>7685</v>
      </c>
      <c r="B2313" t="s">
        <v>7686</v>
      </c>
      <c r="C2313" t="s">
        <v>3429</v>
      </c>
      <c r="D2313" t="s">
        <v>9030</v>
      </c>
      <c r="E2313" t="s">
        <v>6</v>
      </c>
      <c r="F2313" t="s">
        <v>35</v>
      </c>
      <c r="G2313" t="s">
        <v>179</v>
      </c>
      <c r="H2313" t="s">
        <v>2</v>
      </c>
      <c r="I2313">
        <v>21501</v>
      </c>
      <c r="J2313" t="s">
        <v>11557</v>
      </c>
      <c r="K2313" t="s">
        <v>79</v>
      </c>
      <c r="L2313" t="s">
        <v>180</v>
      </c>
      <c r="M2313" t="s">
        <v>143</v>
      </c>
      <c r="N2313" t="s">
        <v>11043</v>
      </c>
      <c r="O2313" t="s">
        <v>13535</v>
      </c>
      <c r="P2313">
        <v>41051087</v>
      </c>
      <c r="Q2313" t="s">
        <v>15386</v>
      </c>
      <c r="R2313" t="s">
        <v>7772</v>
      </c>
      <c r="S2313">
        <v>41051087</v>
      </c>
      <c r="T2313" t="s">
        <v>14481</v>
      </c>
      <c r="U2313">
        <v>24640011</v>
      </c>
      <c r="V2313" t="s">
        <v>32</v>
      </c>
      <c r="W2313" t="s">
        <v>7804</v>
      </c>
      <c r="X2313" t="s">
        <v>18324</v>
      </c>
      <c r="Y2313" t="s">
        <v>3429</v>
      </c>
    </row>
    <row r="2314" spans="1:25" x14ac:dyDescent="0.25">
      <c r="A2314" t="s">
        <v>2028</v>
      </c>
      <c r="B2314" t="s">
        <v>2030</v>
      </c>
      <c r="C2314" t="s">
        <v>2029</v>
      </c>
      <c r="D2314" t="s">
        <v>79</v>
      </c>
      <c r="E2314" t="s">
        <v>11</v>
      </c>
      <c r="F2314" t="s">
        <v>35</v>
      </c>
      <c r="G2314" t="s">
        <v>5</v>
      </c>
      <c r="H2314" t="s">
        <v>3</v>
      </c>
      <c r="I2314">
        <v>20402</v>
      </c>
      <c r="J2314" t="s">
        <v>11448</v>
      </c>
      <c r="K2314" t="s">
        <v>79</v>
      </c>
      <c r="L2314" t="s">
        <v>10521</v>
      </c>
      <c r="M2314" t="s">
        <v>11044</v>
      </c>
      <c r="N2314" t="s">
        <v>11044</v>
      </c>
      <c r="O2314" t="s">
        <v>13535</v>
      </c>
      <c r="P2314">
        <v>24282465</v>
      </c>
      <c r="Q2314">
        <v>24282465</v>
      </c>
      <c r="R2314" t="s">
        <v>14938</v>
      </c>
      <c r="S2314">
        <v>24282465</v>
      </c>
      <c r="T2314" t="s">
        <v>15429</v>
      </c>
      <c r="U2314">
        <v>24289926</v>
      </c>
      <c r="V2314" t="s">
        <v>32</v>
      </c>
      <c r="W2314" t="s">
        <v>2027</v>
      </c>
      <c r="X2314" t="s">
        <v>18325</v>
      </c>
      <c r="Y2314" t="s">
        <v>2029</v>
      </c>
    </row>
    <row r="2315" spans="1:25" x14ac:dyDescent="0.25">
      <c r="A2315" t="s">
        <v>2088</v>
      </c>
      <c r="B2315" t="s">
        <v>2089</v>
      </c>
      <c r="C2315" t="s">
        <v>7196</v>
      </c>
      <c r="D2315" t="s">
        <v>79</v>
      </c>
      <c r="E2315" t="s">
        <v>11</v>
      </c>
      <c r="F2315" t="s">
        <v>35</v>
      </c>
      <c r="G2315" t="s">
        <v>11</v>
      </c>
      <c r="H2315" t="s">
        <v>6</v>
      </c>
      <c r="I2315">
        <v>20905</v>
      </c>
      <c r="J2315" t="s">
        <v>11519</v>
      </c>
      <c r="K2315" t="s">
        <v>79</v>
      </c>
      <c r="L2315" t="s">
        <v>11351</v>
      </c>
      <c r="M2315" t="s">
        <v>2046</v>
      </c>
      <c r="N2315" t="s">
        <v>11045</v>
      </c>
      <c r="O2315" t="s">
        <v>13535</v>
      </c>
      <c r="P2315">
        <v>24282338</v>
      </c>
      <c r="Q2315" t="s">
        <v>15386</v>
      </c>
      <c r="R2315" t="s">
        <v>15805</v>
      </c>
      <c r="S2315">
        <v>60298877</v>
      </c>
      <c r="T2315" t="s">
        <v>15429</v>
      </c>
      <c r="U2315">
        <v>24289926</v>
      </c>
      <c r="V2315" t="s">
        <v>32</v>
      </c>
      <c r="W2315" t="s">
        <v>6493</v>
      </c>
      <c r="X2315" t="s">
        <v>18326</v>
      </c>
      <c r="Y2315" t="s">
        <v>7196</v>
      </c>
    </row>
    <row r="2316" spans="1:25" x14ac:dyDescent="0.25">
      <c r="A2316" t="s">
        <v>9603</v>
      </c>
      <c r="B2316" t="s">
        <v>7092</v>
      </c>
      <c r="C2316" t="s">
        <v>598</v>
      </c>
      <c r="D2316" t="s">
        <v>788</v>
      </c>
      <c r="E2316" t="s">
        <v>6</v>
      </c>
      <c r="F2316" t="s">
        <v>208</v>
      </c>
      <c r="G2316" t="s">
        <v>12</v>
      </c>
      <c r="H2316" t="s">
        <v>3</v>
      </c>
      <c r="I2316">
        <v>51002</v>
      </c>
      <c r="J2316" t="s">
        <v>11471</v>
      </c>
      <c r="K2316" t="s">
        <v>209</v>
      </c>
      <c r="L2316" t="s">
        <v>661</v>
      </c>
      <c r="M2316" t="s">
        <v>1418</v>
      </c>
      <c r="N2316" t="s">
        <v>598</v>
      </c>
      <c r="O2316" t="s">
        <v>13535</v>
      </c>
      <c r="P2316">
        <v>26777025</v>
      </c>
      <c r="Q2316">
        <v>26777025</v>
      </c>
      <c r="R2316" t="s">
        <v>14939</v>
      </c>
      <c r="S2316">
        <v>60061963</v>
      </c>
      <c r="T2316" t="s">
        <v>14524</v>
      </c>
      <c r="U2316">
        <v>26777025</v>
      </c>
      <c r="V2316" t="s">
        <v>32</v>
      </c>
      <c r="W2316" t="s">
        <v>8277</v>
      </c>
      <c r="X2316" t="s">
        <v>18327</v>
      </c>
      <c r="Y2316" t="s">
        <v>598</v>
      </c>
    </row>
    <row r="2317" spans="1:25" x14ac:dyDescent="0.25">
      <c r="A2317" t="s">
        <v>3900</v>
      </c>
      <c r="B2317" t="s">
        <v>3902</v>
      </c>
      <c r="C2317" t="s">
        <v>3901</v>
      </c>
      <c r="D2317" t="s">
        <v>788</v>
      </c>
      <c r="E2317" t="s">
        <v>6</v>
      </c>
      <c r="F2317" t="s">
        <v>208</v>
      </c>
      <c r="G2317" t="s">
        <v>12</v>
      </c>
      <c r="H2317" t="s">
        <v>3</v>
      </c>
      <c r="I2317">
        <v>51002</v>
      </c>
      <c r="J2317" t="s">
        <v>11471</v>
      </c>
      <c r="K2317" t="s">
        <v>209</v>
      </c>
      <c r="L2317" t="s">
        <v>661</v>
      </c>
      <c r="M2317" t="s">
        <v>1418</v>
      </c>
      <c r="N2317" t="s">
        <v>221</v>
      </c>
      <c r="O2317" t="s">
        <v>13535</v>
      </c>
      <c r="P2317">
        <v>22006725</v>
      </c>
      <c r="Q2317">
        <v>26777025</v>
      </c>
      <c r="R2317" t="s">
        <v>13178</v>
      </c>
      <c r="S2317">
        <v>87546124</v>
      </c>
      <c r="T2317" t="s">
        <v>14524</v>
      </c>
      <c r="U2317">
        <v>26777022</v>
      </c>
      <c r="V2317" t="s">
        <v>32</v>
      </c>
      <c r="W2317" t="s">
        <v>3055</v>
      </c>
      <c r="X2317" t="s">
        <v>18328</v>
      </c>
      <c r="Y2317" t="s">
        <v>3901</v>
      </c>
    </row>
    <row r="2318" spans="1:25" x14ac:dyDescent="0.25">
      <c r="A2318" t="s">
        <v>6071</v>
      </c>
      <c r="B2318" t="s">
        <v>5185</v>
      </c>
      <c r="C2318" t="s">
        <v>6072</v>
      </c>
      <c r="D2318" t="s">
        <v>788</v>
      </c>
      <c r="E2318" t="s">
        <v>4</v>
      </c>
      <c r="F2318" t="s">
        <v>208</v>
      </c>
      <c r="G2318" t="s">
        <v>5</v>
      </c>
      <c r="H2318" t="s">
        <v>2</v>
      </c>
      <c r="I2318">
        <v>50401</v>
      </c>
      <c r="J2318" t="s">
        <v>11413</v>
      </c>
      <c r="K2318" t="s">
        <v>209</v>
      </c>
      <c r="L2318" t="s">
        <v>12937</v>
      </c>
      <c r="M2318" t="s">
        <v>12937</v>
      </c>
      <c r="N2318" t="s">
        <v>6072</v>
      </c>
      <c r="O2318" t="s">
        <v>13535</v>
      </c>
      <c r="P2318">
        <v>26711409</v>
      </c>
      <c r="Q2318" t="s">
        <v>15386</v>
      </c>
      <c r="R2318" t="s">
        <v>11856</v>
      </c>
      <c r="S2318">
        <v>88148051</v>
      </c>
      <c r="T2318" t="s">
        <v>13767</v>
      </c>
      <c r="U2318">
        <v>26711187</v>
      </c>
      <c r="V2318" t="s">
        <v>32</v>
      </c>
      <c r="W2318" t="s">
        <v>7197</v>
      </c>
      <c r="X2318" t="s">
        <v>18329</v>
      </c>
      <c r="Y2318" t="s">
        <v>6072</v>
      </c>
    </row>
    <row r="2319" spans="1:25" x14ac:dyDescent="0.25">
      <c r="A2319" t="s">
        <v>7467</v>
      </c>
      <c r="B2319" t="s">
        <v>7468</v>
      </c>
      <c r="C2319" t="s">
        <v>7469</v>
      </c>
      <c r="D2319" t="s">
        <v>788</v>
      </c>
      <c r="E2319" t="s">
        <v>4</v>
      </c>
      <c r="F2319" t="s">
        <v>208</v>
      </c>
      <c r="G2319" t="s">
        <v>5</v>
      </c>
      <c r="H2319" t="s">
        <v>2</v>
      </c>
      <c r="I2319">
        <v>50401</v>
      </c>
      <c r="J2319" t="s">
        <v>11413</v>
      </c>
      <c r="K2319" t="s">
        <v>209</v>
      </c>
      <c r="L2319" t="s">
        <v>12937</v>
      </c>
      <c r="M2319" t="s">
        <v>12937</v>
      </c>
      <c r="N2319" t="s">
        <v>7469</v>
      </c>
      <c r="O2319" t="s">
        <v>13535</v>
      </c>
      <c r="P2319">
        <v>63476452</v>
      </c>
      <c r="Q2319">
        <v>26711140</v>
      </c>
      <c r="R2319" t="s">
        <v>11851</v>
      </c>
      <c r="S2319">
        <v>63476452</v>
      </c>
      <c r="T2319" t="s">
        <v>13767</v>
      </c>
      <c r="U2319">
        <v>26711140</v>
      </c>
      <c r="V2319" t="s">
        <v>32</v>
      </c>
      <c r="W2319" t="s">
        <v>7470</v>
      </c>
      <c r="X2319" t="s">
        <v>18330</v>
      </c>
      <c r="Y2319" t="s">
        <v>7469</v>
      </c>
    </row>
    <row r="2320" spans="1:25" x14ac:dyDescent="0.25">
      <c r="A2320" t="s">
        <v>3893</v>
      </c>
      <c r="B2320" t="s">
        <v>3896</v>
      </c>
      <c r="C2320" t="s">
        <v>3894</v>
      </c>
      <c r="D2320" t="s">
        <v>788</v>
      </c>
      <c r="E2320" t="s">
        <v>6</v>
      </c>
      <c r="F2320" t="s">
        <v>208</v>
      </c>
      <c r="G2320" t="s">
        <v>12</v>
      </c>
      <c r="H2320" t="s">
        <v>3</v>
      </c>
      <c r="I2320">
        <v>51002</v>
      </c>
      <c r="J2320" t="s">
        <v>11471</v>
      </c>
      <c r="K2320" t="s">
        <v>209</v>
      </c>
      <c r="L2320" t="s">
        <v>661</v>
      </c>
      <c r="M2320" t="s">
        <v>1418</v>
      </c>
      <c r="N2320" t="s">
        <v>3894</v>
      </c>
      <c r="O2320" t="s">
        <v>13535</v>
      </c>
      <c r="P2320">
        <v>22006706</v>
      </c>
      <c r="Q2320">
        <v>26777022</v>
      </c>
      <c r="R2320" t="s">
        <v>3895</v>
      </c>
      <c r="S2320">
        <v>22006706</v>
      </c>
      <c r="T2320" t="s">
        <v>14524</v>
      </c>
      <c r="U2320">
        <v>26777025</v>
      </c>
      <c r="V2320" t="s">
        <v>32</v>
      </c>
      <c r="W2320" t="s">
        <v>1738</v>
      </c>
      <c r="X2320" t="s">
        <v>18331</v>
      </c>
      <c r="Y2320" t="s">
        <v>3894</v>
      </c>
    </row>
    <row r="2321" spans="1:25" x14ac:dyDescent="0.25">
      <c r="A2321" t="s">
        <v>5655</v>
      </c>
      <c r="B2321" t="s">
        <v>5188</v>
      </c>
      <c r="C2321" t="s">
        <v>5656</v>
      </c>
      <c r="D2321" t="s">
        <v>9030</v>
      </c>
      <c r="E2321" t="s">
        <v>8</v>
      </c>
      <c r="F2321" t="s">
        <v>35</v>
      </c>
      <c r="G2321" t="s">
        <v>17</v>
      </c>
      <c r="H2321" t="s">
        <v>7</v>
      </c>
      <c r="I2321">
        <v>21306</v>
      </c>
      <c r="J2321" t="s">
        <v>12789</v>
      </c>
      <c r="K2321" t="s">
        <v>79</v>
      </c>
      <c r="L2321" t="s">
        <v>10587</v>
      </c>
      <c r="M2321" t="s">
        <v>3867</v>
      </c>
      <c r="N2321" t="s">
        <v>5656</v>
      </c>
      <c r="O2321" t="s">
        <v>13535</v>
      </c>
      <c r="P2321">
        <v>24702845</v>
      </c>
      <c r="Q2321">
        <v>22005420</v>
      </c>
      <c r="R2321" t="s">
        <v>14940</v>
      </c>
      <c r="S2321">
        <v>84335244</v>
      </c>
      <c r="T2321" t="s">
        <v>14647</v>
      </c>
      <c r="U2321">
        <v>86332081</v>
      </c>
      <c r="V2321" t="s">
        <v>32</v>
      </c>
      <c r="W2321" t="s">
        <v>5654</v>
      </c>
      <c r="X2321" t="s">
        <v>18332</v>
      </c>
      <c r="Y2321" t="s">
        <v>5656</v>
      </c>
    </row>
    <row r="2322" spans="1:25" x14ac:dyDescent="0.25">
      <c r="A2322" t="s">
        <v>2985</v>
      </c>
      <c r="B2322" t="s">
        <v>2987</v>
      </c>
      <c r="C2322" t="s">
        <v>2986</v>
      </c>
      <c r="D2322" t="s">
        <v>9030</v>
      </c>
      <c r="E2322" t="s">
        <v>7</v>
      </c>
      <c r="F2322" t="s">
        <v>35</v>
      </c>
      <c r="G2322" t="s">
        <v>179</v>
      </c>
      <c r="H2322" t="s">
        <v>3</v>
      </c>
      <c r="I2322">
        <v>21502</v>
      </c>
      <c r="J2322" t="s">
        <v>11558</v>
      </c>
      <c r="K2322" t="s">
        <v>79</v>
      </c>
      <c r="L2322" t="s">
        <v>180</v>
      </c>
      <c r="M2322" t="s">
        <v>10631</v>
      </c>
      <c r="N2322" t="s">
        <v>2986</v>
      </c>
      <c r="O2322" t="s">
        <v>13535</v>
      </c>
      <c r="P2322">
        <v>41051123</v>
      </c>
      <c r="Q2322" t="s">
        <v>15386</v>
      </c>
      <c r="R2322" t="s">
        <v>10020</v>
      </c>
      <c r="S2322">
        <v>60631981</v>
      </c>
      <c r="T2322" t="s">
        <v>15548</v>
      </c>
      <c r="U2322">
        <v>24021628</v>
      </c>
      <c r="V2322" t="s">
        <v>32</v>
      </c>
      <c r="W2322" t="s">
        <v>2984</v>
      </c>
      <c r="X2322" t="s">
        <v>18333</v>
      </c>
      <c r="Y2322" t="s">
        <v>2986</v>
      </c>
    </row>
    <row r="2323" spans="1:25" x14ac:dyDescent="0.25">
      <c r="A2323" t="s">
        <v>5752</v>
      </c>
      <c r="B2323" t="s">
        <v>5192</v>
      </c>
      <c r="C2323" t="s">
        <v>5753</v>
      </c>
      <c r="D2323" t="s">
        <v>9030</v>
      </c>
      <c r="E2323" t="s">
        <v>10</v>
      </c>
      <c r="F2323" t="s">
        <v>35</v>
      </c>
      <c r="G2323" t="s">
        <v>17</v>
      </c>
      <c r="H2323" t="s">
        <v>2</v>
      </c>
      <c r="I2323">
        <v>21301</v>
      </c>
      <c r="J2323" t="s">
        <v>11541</v>
      </c>
      <c r="K2323" t="s">
        <v>79</v>
      </c>
      <c r="L2323" t="s">
        <v>10587</v>
      </c>
      <c r="M2323" t="s">
        <v>10587</v>
      </c>
      <c r="N2323" t="s">
        <v>11046</v>
      </c>
      <c r="O2323" t="s">
        <v>13535</v>
      </c>
      <c r="P2323">
        <v>24708015</v>
      </c>
      <c r="Q2323">
        <v>24708015</v>
      </c>
      <c r="R2323" t="s">
        <v>15806</v>
      </c>
      <c r="S2323">
        <v>85228369</v>
      </c>
      <c r="T2323" t="s">
        <v>14664</v>
      </c>
      <c r="U2323">
        <v>87067098</v>
      </c>
      <c r="V2323" t="s">
        <v>32</v>
      </c>
      <c r="W2323" t="s">
        <v>7198</v>
      </c>
      <c r="X2323" t="s">
        <v>18334</v>
      </c>
      <c r="Y2323" t="s">
        <v>5753</v>
      </c>
    </row>
    <row r="2324" spans="1:25" x14ac:dyDescent="0.25">
      <c r="A2324" t="s">
        <v>10223</v>
      </c>
      <c r="B2324" t="s">
        <v>10224</v>
      </c>
      <c r="C2324" t="s">
        <v>10225</v>
      </c>
      <c r="D2324" t="s">
        <v>9030</v>
      </c>
      <c r="E2324" t="s">
        <v>10</v>
      </c>
      <c r="F2324" t="s">
        <v>35</v>
      </c>
      <c r="G2324" t="s">
        <v>17</v>
      </c>
      <c r="H2324" t="s">
        <v>2</v>
      </c>
      <c r="I2324">
        <v>21301</v>
      </c>
      <c r="J2324" t="s">
        <v>11541</v>
      </c>
      <c r="K2324" t="s">
        <v>79</v>
      </c>
      <c r="L2324" t="s">
        <v>10587</v>
      </c>
      <c r="M2324" t="s">
        <v>10587</v>
      </c>
      <c r="N2324" t="s">
        <v>10225</v>
      </c>
      <c r="O2324" t="s">
        <v>13535</v>
      </c>
      <c r="P2324" t="s">
        <v>15386</v>
      </c>
      <c r="Q2324" t="s">
        <v>15386</v>
      </c>
      <c r="R2324" t="s">
        <v>15807</v>
      </c>
      <c r="S2324">
        <v>87070418</v>
      </c>
      <c r="T2324" t="s">
        <v>14664</v>
      </c>
      <c r="U2324">
        <v>87067098</v>
      </c>
      <c r="V2324" t="s">
        <v>32</v>
      </c>
      <c r="W2324" t="s">
        <v>11228</v>
      </c>
      <c r="X2324" t="s">
        <v>18335</v>
      </c>
      <c r="Y2324" t="s">
        <v>10225</v>
      </c>
    </row>
    <row r="2325" spans="1:25" x14ac:dyDescent="0.25">
      <c r="A2325" t="s">
        <v>2205</v>
      </c>
      <c r="B2325" t="s">
        <v>2206</v>
      </c>
      <c r="C2325" t="s">
        <v>7199</v>
      </c>
      <c r="D2325" t="s">
        <v>78</v>
      </c>
      <c r="E2325" t="s">
        <v>3</v>
      </c>
      <c r="F2325" t="s">
        <v>35</v>
      </c>
      <c r="G2325" t="s">
        <v>3</v>
      </c>
      <c r="H2325" t="s">
        <v>10</v>
      </c>
      <c r="I2325">
        <v>20208</v>
      </c>
      <c r="J2325" t="s">
        <v>12755</v>
      </c>
      <c r="K2325" t="s">
        <v>79</v>
      </c>
      <c r="L2325" t="s">
        <v>80</v>
      </c>
      <c r="M2325" t="s">
        <v>10716</v>
      </c>
      <c r="N2325" t="s">
        <v>11047</v>
      </c>
      <c r="O2325" t="s">
        <v>13535</v>
      </c>
      <c r="P2325">
        <v>40825872</v>
      </c>
      <c r="Q2325" t="s">
        <v>15386</v>
      </c>
      <c r="R2325" t="s">
        <v>9906</v>
      </c>
      <c r="S2325">
        <v>40825872</v>
      </c>
      <c r="T2325" t="s">
        <v>14463</v>
      </c>
      <c r="U2325">
        <v>24456861</v>
      </c>
      <c r="V2325" t="s">
        <v>32</v>
      </c>
      <c r="W2325" t="s">
        <v>2204</v>
      </c>
      <c r="X2325" t="s">
        <v>18336</v>
      </c>
      <c r="Y2325" t="s">
        <v>7199</v>
      </c>
    </row>
    <row r="2326" spans="1:25" x14ac:dyDescent="0.25">
      <c r="A2326" t="s">
        <v>2212</v>
      </c>
      <c r="B2326" t="s">
        <v>2213</v>
      </c>
      <c r="C2326" t="s">
        <v>1683</v>
      </c>
      <c r="D2326" t="s">
        <v>78</v>
      </c>
      <c r="E2326" t="s">
        <v>11</v>
      </c>
      <c r="F2326" t="s">
        <v>35</v>
      </c>
      <c r="G2326" t="s">
        <v>3</v>
      </c>
      <c r="H2326" t="s">
        <v>198</v>
      </c>
      <c r="I2326">
        <v>20214</v>
      </c>
      <c r="J2326" t="s">
        <v>12762</v>
      </c>
      <c r="K2326" t="s">
        <v>79</v>
      </c>
      <c r="L2326" t="s">
        <v>80</v>
      </c>
      <c r="M2326" t="s">
        <v>1248</v>
      </c>
      <c r="N2326" t="s">
        <v>1683</v>
      </c>
      <c r="O2326" t="s">
        <v>13535</v>
      </c>
      <c r="P2326">
        <v>86778814</v>
      </c>
      <c r="Q2326" t="s">
        <v>15386</v>
      </c>
      <c r="R2326" t="s">
        <v>15808</v>
      </c>
      <c r="S2326">
        <v>63776039</v>
      </c>
      <c r="T2326" t="s">
        <v>14477</v>
      </c>
      <c r="U2326">
        <v>24680376</v>
      </c>
      <c r="V2326" t="s">
        <v>32</v>
      </c>
      <c r="W2326" t="s">
        <v>2211</v>
      </c>
      <c r="X2326" t="s">
        <v>18337</v>
      </c>
      <c r="Y2326" t="s">
        <v>1683</v>
      </c>
    </row>
    <row r="2327" spans="1:25" x14ac:dyDescent="0.25">
      <c r="A2327" t="s">
        <v>7423</v>
      </c>
      <c r="B2327" t="s">
        <v>7424</v>
      </c>
      <c r="C2327" t="s">
        <v>7425</v>
      </c>
      <c r="D2327" t="s">
        <v>78</v>
      </c>
      <c r="E2327" t="s">
        <v>10</v>
      </c>
      <c r="F2327" t="s">
        <v>35</v>
      </c>
      <c r="G2327" t="s">
        <v>7</v>
      </c>
      <c r="H2327" t="s">
        <v>4</v>
      </c>
      <c r="I2327">
        <v>20603</v>
      </c>
      <c r="J2327" t="s">
        <v>12770</v>
      </c>
      <c r="K2327" t="s">
        <v>79</v>
      </c>
      <c r="L2327" t="s">
        <v>690</v>
      </c>
      <c r="M2327" t="s">
        <v>33</v>
      </c>
      <c r="N2327" t="s">
        <v>590</v>
      </c>
      <c r="O2327" t="s">
        <v>13535</v>
      </c>
      <c r="P2327">
        <v>24502116</v>
      </c>
      <c r="Q2327">
        <v>24502116</v>
      </c>
      <c r="R2327" t="s">
        <v>9902</v>
      </c>
      <c r="S2327">
        <v>62229823</v>
      </c>
      <c r="T2327" t="s">
        <v>10623</v>
      </c>
      <c r="U2327">
        <v>24500036</v>
      </c>
      <c r="V2327" t="s">
        <v>32</v>
      </c>
      <c r="W2327" t="s">
        <v>2034</v>
      </c>
      <c r="X2327" t="s">
        <v>18338</v>
      </c>
      <c r="Y2327" t="s">
        <v>7425</v>
      </c>
    </row>
    <row r="2328" spans="1:25" x14ac:dyDescent="0.25">
      <c r="A2328" t="s">
        <v>6086</v>
      </c>
      <c r="B2328" t="s">
        <v>5195</v>
      </c>
      <c r="C2328" t="s">
        <v>496</v>
      </c>
      <c r="D2328" t="s">
        <v>78</v>
      </c>
      <c r="E2328" t="s">
        <v>8</v>
      </c>
      <c r="F2328" t="s">
        <v>35</v>
      </c>
      <c r="G2328" t="s">
        <v>15</v>
      </c>
      <c r="H2328" t="s">
        <v>2</v>
      </c>
      <c r="I2328">
        <v>21101</v>
      </c>
      <c r="J2328" t="s">
        <v>11437</v>
      </c>
      <c r="K2328" t="s">
        <v>79</v>
      </c>
      <c r="L2328" t="s">
        <v>10532</v>
      </c>
      <c r="M2328" t="s">
        <v>10532</v>
      </c>
      <c r="N2328" t="s">
        <v>496</v>
      </c>
      <c r="O2328" t="s">
        <v>13535</v>
      </c>
      <c r="P2328">
        <v>24631455</v>
      </c>
      <c r="Q2328" t="s">
        <v>15386</v>
      </c>
      <c r="R2328" t="s">
        <v>8665</v>
      </c>
      <c r="S2328">
        <v>24631455</v>
      </c>
      <c r="T2328" t="s">
        <v>14470</v>
      </c>
      <c r="U2328">
        <v>24633545</v>
      </c>
      <c r="V2328" t="s">
        <v>32</v>
      </c>
      <c r="W2328" t="s">
        <v>7200</v>
      </c>
      <c r="X2328" t="s">
        <v>18339</v>
      </c>
      <c r="Y2328" t="s">
        <v>496</v>
      </c>
    </row>
    <row r="2329" spans="1:25" x14ac:dyDescent="0.25">
      <c r="A2329" t="s">
        <v>14941</v>
      </c>
      <c r="B2329" t="s">
        <v>6325</v>
      </c>
      <c r="C2329" t="s">
        <v>168</v>
      </c>
      <c r="D2329" t="s">
        <v>4304</v>
      </c>
      <c r="E2329" t="s">
        <v>4</v>
      </c>
      <c r="F2329" t="s">
        <v>124</v>
      </c>
      <c r="G2329" t="s">
        <v>2</v>
      </c>
      <c r="H2329" t="s">
        <v>5</v>
      </c>
      <c r="I2329">
        <v>60104</v>
      </c>
      <c r="J2329" t="s">
        <v>11534</v>
      </c>
      <c r="K2329" t="s">
        <v>125</v>
      </c>
      <c r="L2329" t="s">
        <v>125</v>
      </c>
      <c r="M2329" t="s">
        <v>4208</v>
      </c>
      <c r="N2329" t="s">
        <v>14942</v>
      </c>
      <c r="O2329" t="s">
        <v>13535</v>
      </c>
      <c r="P2329">
        <v>25610042</v>
      </c>
      <c r="Q2329">
        <v>83027585</v>
      </c>
      <c r="R2329" t="s">
        <v>9970</v>
      </c>
      <c r="S2329">
        <v>83027585</v>
      </c>
      <c r="T2329" t="s">
        <v>15559</v>
      </c>
      <c r="U2329">
        <v>26502008</v>
      </c>
      <c r="V2329" t="s">
        <v>32</v>
      </c>
      <c r="W2329" t="s">
        <v>7201</v>
      </c>
      <c r="X2329" t="s">
        <v>18340</v>
      </c>
      <c r="Y2329" t="s">
        <v>168</v>
      </c>
    </row>
    <row r="2330" spans="1:25" x14ac:dyDescent="0.25">
      <c r="A2330" t="s">
        <v>8583</v>
      </c>
      <c r="B2330" t="s">
        <v>8584</v>
      </c>
      <c r="C2330" t="s">
        <v>8585</v>
      </c>
      <c r="D2330" t="s">
        <v>125</v>
      </c>
      <c r="E2330" t="s">
        <v>8</v>
      </c>
      <c r="F2330" t="s">
        <v>124</v>
      </c>
      <c r="G2330" t="s">
        <v>3</v>
      </c>
      <c r="H2330" t="s">
        <v>6</v>
      </c>
      <c r="I2330">
        <v>60205</v>
      </c>
      <c r="J2330" t="s">
        <v>12808</v>
      </c>
      <c r="K2330" t="s">
        <v>125</v>
      </c>
      <c r="L2330" t="s">
        <v>10596</v>
      </c>
      <c r="M2330" t="s">
        <v>384</v>
      </c>
      <c r="N2330" t="s">
        <v>8585</v>
      </c>
      <c r="O2330" t="s">
        <v>13535</v>
      </c>
      <c r="P2330">
        <v>22006811</v>
      </c>
      <c r="Q2330" t="s">
        <v>15386</v>
      </c>
      <c r="R2330" t="s">
        <v>14052</v>
      </c>
      <c r="S2330">
        <v>88141912</v>
      </c>
      <c r="T2330" t="s">
        <v>14553</v>
      </c>
      <c r="U2330">
        <v>26350583</v>
      </c>
      <c r="V2330" t="s">
        <v>32</v>
      </c>
      <c r="W2330" t="s">
        <v>4703</v>
      </c>
      <c r="X2330" t="s">
        <v>18341</v>
      </c>
      <c r="Y2330" t="s">
        <v>8585</v>
      </c>
    </row>
    <row r="2331" spans="1:25" x14ac:dyDescent="0.25">
      <c r="A2331" t="s">
        <v>4692</v>
      </c>
      <c r="B2331" t="s">
        <v>4694</v>
      </c>
      <c r="C2331" t="s">
        <v>4693</v>
      </c>
      <c r="D2331" t="s">
        <v>125</v>
      </c>
      <c r="E2331" t="s">
        <v>10</v>
      </c>
      <c r="F2331" t="s">
        <v>124</v>
      </c>
      <c r="G2331" t="s">
        <v>3</v>
      </c>
      <c r="H2331" t="s">
        <v>7</v>
      </c>
      <c r="I2331">
        <v>60206</v>
      </c>
      <c r="J2331" t="s">
        <v>11596</v>
      </c>
      <c r="K2331" t="s">
        <v>125</v>
      </c>
      <c r="L2331" t="s">
        <v>10596</v>
      </c>
      <c r="M2331" t="s">
        <v>7610</v>
      </c>
      <c r="N2331" t="s">
        <v>4693</v>
      </c>
      <c r="O2331" t="s">
        <v>13535</v>
      </c>
      <c r="P2331">
        <v>24285433</v>
      </c>
      <c r="Q2331">
        <v>24285433</v>
      </c>
      <c r="R2331" t="s">
        <v>14053</v>
      </c>
      <c r="S2331">
        <v>70691726</v>
      </c>
      <c r="T2331" t="s">
        <v>15486</v>
      </c>
      <c r="U2331">
        <v>26355272</v>
      </c>
      <c r="V2331" t="s">
        <v>32</v>
      </c>
      <c r="W2331" t="s">
        <v>478</v>
      </c>
      <c r="X2331" t="s">
        <v>18342</v>
      </c>
      <c r="Y2331" t="s">
        <v>4693</v>
      </c>
    </row>
    <row r="2332" spans="1:25" x14ac:dyDescent="0.25">
      <c r="A2332" t="s">
        <v>4676</v>
      </c>
      <c r="B2332" t="s">
        <v>4677</v>
      </c>
      <c r="C2332" t="s">
        <v>1018</v>
      </c>
      <c r="D2332" t="s">
        <v>4304</v>
      </c>
      <c r="E2332" t="s">
        <v>3</v>
      </c>
      <c r="F2332" t="s">
        <v>124</v>
      </c>
      <c r="G2332" t="s">
        <v>2</v>
      </c>
      <c r="H2332" t="s">
        <v>15</v>
      </c>
      <c r="I2332">
        <v>60111</v>
      </c>
      <c r="J2332" t="s">
        <v>12830</v>
      </c>
      <c r="K2332" t="s">
        <v>125</v>
      </c>
      <c r="L2332" t="s">
        <v>125</v>
      </c>
      <c r="M2332" t="s">
        <v>10646</v>
      </c>
      <c r="N2332" t="s">
        <v>1018</v>
      </c>
      <c r="O2332" t="s">
        <v>13535</v>
      </c>
      <c r="P2332">
        <v>22007831</v>
      </c>
      <c r="Q2332" t="s">
        <v>15386</v>
      </c>
      <c r="R2332" t="s">
        <v>15809</v>
      </c>
      <c r="S2332">
        <v>83163515</v>
      </c>
      <c r="T2332" t="s">
        <v>15520</v>
      </c>
      <c r="U2332">
        <v>26420211</v>
      </c>
      <c r="V2332" t="s">
        <v>32</v>
      </c>
      <c r="W2332" t="s">
        <v>3026</v>
      </c>
      <c r="X2332" t="s">
        <v>18343</v>
      </c>
      <c r="Y2332" t="s">
        <v>1018</v>
      </c>
    </row>
    <row r="2333" spans="1:25" x14ac:dyDescent="0.25">
      <c r="A2333" t="s">
        <v>11691</v>
      </c>
      <c r="B2333" t="s">
        <v>6909</v>
      </c>
      <c r="C2333" t="s">
        <v>470</v>
      </c>
      <c r="D2333" t="s">
        <v>125</v>
      </c>
      <c r="E2333" t="s">
        <v>5</v>
      </c>
      <c r="F2333" t="s">
        <v>124</v>
      </c>
      <c r="G2333" t="s">
        <v>5</v>
      </c>
      <c r="H2333" t="s">
        <v>3</v>
      </c>
      <c r="I2333">
        <v>60402</v>
      </c>
      <c r="J2333" t="s">
        <v>15705</v>
      </c>
      <c r="K2333" t="s">
        <v>125</v>
      </c>
      <c r="L2333" t="s">
        <v>12948</v>
      </c>
      <c r="M2333" t="s">
        <v>215</v>
      </c>
      <c r="N2333" t="s">
        <v>470</v>
      </c>
      <c r="O2333" t="s">
        <v>13535</v>
      </c>
      <c r="P2333">
        <v>24389587</v>
      </c>
      <c r="Q2333" t="s">
        <v>15386</v>
      </c>
      <c r="R2333" t="s">
        <v>14943</v>
      </c>
      <c r="S2333">
        <v>85401084</v>
      </c>
      <c r="T2333" t="s">
        <v>15487</v>
      </c>
      <c r="U2333">
        <v>26399237</v>
      </c>
      <c r="V2333" t="s">
        <v>32</v>
      </c>
      <c r="W2333" t="s">
        <v>4627</v>
      </c>
      <c r="X2333" t="s">
        <v>18344</v>
      </c>
      <c r="Y2333" t="s">
        <v>470</v>
      </c>
    </row>
    <row r="2334" spans="1:25" x14ac:dyDescent="0.25">
      <c r="A2334" t="s">
        <v>6096</v>
      </c>
      <c r="B2334" t="s">
        <v>5202</v>
      </c>
      <c r="C2334" t="s">
        <v>1783</v>
      </c>
      <c r="D2334" t="s">
        <v>125</v>
      </c>
      <c r="E2334" t="s">
        <v>6</v>
      </c>
      <c r="F2334" t="s">
        <v>124</v>
      </c>
      <c r="G2334" t="s">
        <v>2</v>
      </c>
      <c r="H2334" t="s">
        <v>16</v>
      </c>
      <c r="I2334">
        <v>60112</v>
      </c>
      <c r="J2334" t="s">
        <v>11606</v>
      </c>
      <c r="K2334" t="s">
        <v>125</v>
      </c>
      <c r="L2334" t="s">
        <v>125</v>
      </c>
      <c r="M2334" t="s">
        <v>10591</v>
      </c>
      <c r="N2334" t="s">
        <v>1783</v>
      </c>
      <c r="O2334" t="s">
        <v>13535</v>
      </c>
      <c r="P2334">
        <v>26649626</v>
      </c>
      <c r="Q2334">
        <v>26633449</v>
      </c>
      <c r="R2334" t="s">
        <v>14944</v>
      </c>
      <c r="S2334">
        <v>83199294</v>
      </c>
      <c r="T2334" t="s">
        <v>14547</v>
      </c>
      <c r="U2334">
        <v>26611133</v>
      </c>
      <c r="V2334" t="s">
        <v>32</v>
      </c>
      <c r="W2334" t="s">
        <v>7202</v>
      </c>
      <c r="X2334" t="s">
        <v>18345</v>
      </c>
      <c r="Y2334" t="s">
        <v>1783</v>
      </c>
    </row>
    <row r="2335" spans="1:25" x14ac:dyDescent="0.25">
      <c r="A2335" t="s">
        <v>7879</v>
      </c>
      <c r="B2335" t="s">
        <v>6796</v>
      </c>
      <c r="C2335" t="s">
        <v>2453</v>
      </c>
      <c r="D2335" t="s">
        <v>182</v>
      </c>
      <c r="E2335" t="s">
        <v>2</v>
      </c>
      <c r="F2335" t="s">
        <v>35</v>
      </c>
      <c r="G2335" t="s">
        <v>2</v>
      </c>
      <c r="H2335" t="s">
        <v>198</v>
      </c>
      <c r="I2335">
        <v>20114</v>
      </c>
      <c r="J2335" t="s">
        <v>12749</v>
      </c>
      <c r="K2335" t="s">
        <v>79</v>
      </c>
      <c r="L2335" t="s">
        <v>79</v>
      </c>
      <c r="M2335" t="s">
        <v>182</v>
      </c>
      <c r="N2335" t="s">
        <v>2453</v>
      </c>
      <c r="O2335" t="s">
        <v>13535</v>
      </c>
      <c r="P2335">
        <v>24760550</v>
      </c>
      <c r="Q2335" t="s">
        <v>15386</v>
      </c>
      <c r="R2335" t="s">
        <v>15810</v>
      </c>
      <c r="S2335">
        <v>24760550</v>
      </c>
      <c r="T2335" t="s">
        <v>14471</v>
      </c>
      <c r="U2335">
        <v>27611126</v>
      </c>
      <c r="V2335" t="s">
        <v>32</v>
      </c>
      <c r="W2335" t="s">
        <v>7880</v>
      </c>
      <c r="X2335" t="s">
        <v>18346</v>
      </c>
      <c r="Y2335" t="s">
        <v>2453</v>
      </c>
    </row>
    <row r="2336" spans="1:25" x14ac:dyDescent="0.25">
      <c r="A2336" t="s">
        <v>989</v>
      </c>
      <c r="B2336" t="s">
        <v>991</v>
      </c>
      <c r="C2336" t="s">
        <v>990</v>
      </c>
      <c r="D2336" t="s">
        <v>311</v>
      </c>
      <c r="E2336" t="s">
        <v>7</v>
      </c>
      <c r="F2336" t="s">
        <v>32</v>
      </c>
      <c r="G2336" t="s">
        <v>820</v>
      </c>
      <c r="H2336" t="s">
        <v>5</v>
      </c>
      <c r="I2336">
        <v>11604</v>
      </c>
      <c r="J2336" t="s">
        <v>12720</v>
      </c>
      <c r="K2336" t="s">
        <v>33</v>
      </c>
      <c r="L2336" t="s">
        <v>12992</v>
      </c>
      <c r="M2336" t="s">
        <v>641</v>
      </c>
      <c r="N2336" t="s">
        <v>470</v>
      </c>
      <c r="O2336" t="s">
        <v>13535</v>
      </c>
      <c r="P2336" t="s">
        <v>15386</v>
      </c>
      <c r="Q2336" t="s">
        <v>15386</v>
      </c>
      <c r="R2336" t="s">
        <v>9878</v>
      </c>
      <c r="S2336">
        <v>89174004</v>
      </c>
      <c r="T2336" t="s">
        <v>14621</v>
      </c>
      <c r="U2336">
        <v>24190180</v>
      </c>
      <c r="V2336" t="s">
        <v>32</v>
      </c>
      <c r="W2336" t="s">
        <v>988</v>
      </c>
      <c r="X2336" t="s">
        <v>18347</v>
      </c>
      <c r="Y2336" t="s">
        <v>990</v>
      </c>
    </row>
    <row r="2337" spans="1:25" x14ac:dyDescent="0.25">
      <c r="A2337" t="s">
        <v>4734</v>
      </c>
      <c r="B2337" t="s">
        <v>4736</v>
      </c>
      <c r="C2337" t="s">
        <v>4735</v>
      </c>
      <c r="D2337" t="s">
        <v>1235</v>
      </c>
      <c r="E2337" t="s">
        <v>7</v>
      </c>
      <c r="F2337" t="s">
        <v>124</v>
      </c>
      <c r="G2337" t="s">
        <v>7</v>
      </c>
      <c r="H2337" t="s">
        <v>2</v>
      </c>
      <c r="I2337">
        <v>60601</v>
      </c>
      <c r="J2337" t="s">
        <v>15488</v>
      </c>
      <c r="K2337" t="s">
        <v>125</v>
      </c>
      <c r="L2337" t="s">
        <v>12841</v>
      </c>
      <c r="M2337" t="s">
        <v>12841</v>
      </c>
      <c r="N2337" t="s">
        <v>4735</v>
      </c>
      <c r="O2337" t="s">
        <v>13535</v>
      </c>
      <c r="P2337">
        <v>86569784</v>
      </c>
      <c r="Q2337" t="s">
        <v>15386</v>
      </c>
      <c r="R2337" t="s">
        <v>12463</v>
      </c>
      <c r="S2337">
        <v>86569784</v>
      </c>
      <c r="T2337" t="s">
        <v>6537</v>
      </c>
      <c r="U2337">
        <v>27770062</v>
      </c>
      <c r="V2337" t="s">
        <v>32</v>
      </c>
      <c r="W2337" t="s">
        <v>4733</v>
      </c>
      <c r="X2337" t="s">
        <v>18348</v>
      </c>
      <c r="Y2337" t="s">
        <v>4735</v>
      </c>
    </row>
    <row r="2338" spans="1:25" x14ac:dyDescent="0.25">
      <c r="A2338" t="s">
        <v>4763</v>
      </c>
      <c r="B2338" t="s">
        <v>4765</v>
      </c>
      <c r="C2338" t="s">
        <v>4764</v>
      </c>
      <c r="D2338" t="s">
        <v>1235</v>
      </c>
      <c r="E2338" t="s">
        <v>7</v>
      </c>
      <c r="F2338" t="s">
        <v>124</v>
      </c>
      <c r="G2338" t="s">
        <v>11</v>
      </c>
      <c r="H2338" t="s">
        <v>2</v>
      </c>
      <c r="I2338">
        <v>60901</v>
      </c>
      <c r="J2338" t="s">
        <v>11433</v>
      </c>
      <c r="K2338" t="s">
        <v>125</v>
      </c>
      <c r="L2338" t="s">
        <v>499</v>
      </c>
      <c r="M2338" t="s">
        <v>499</v>
      </c>
      <c r="N2338" t="s">
        <v>11048</v>
      </c>
      <c r="O2338" t="s">
        <v>13535</v>
      </c>
      <c r="P2338">
        <v>86251234</v>
      </c>
      <c r="Q2338" t="s">
        <v>15386</v>
      </c>
      <c r="R2338" t="s">
        <v>15811</v>
      </c>
      <c r="S2338">
        <v>86251234</v>
      </c>
      <c r="T2338" t="s">
        <v>6537</v>
      </c>
      <c r="U2338">
        <v>27770062</v>
      </c>
      <c r="V2338" t="s">
        <v>32</v>
      </c>
      <c r="W2338" t="s">
        <v>4762</v>
      </c>
      <c r="X2338" t="s">
        <v>18349</v>
      </c>
      <c r="Y2338" t="s">
        <v>4764</v>
      </c>
    </row>
    <row r="2339" spans="1:25" x14ac:dyDescent="0.25">
      <c r="A2339" t="s">
        <v>7535</v>
      </c>
      <c r="B2339" t="s">
        <v>6794</v>
      </c>
      <c r="C2339" t="s">
        <v>7536</v>
      </c>
      <c r="D2339" t="s">
        <v>1235</v>
      </c>
      <c r="E2339" t="s">
        <v>5</v>
      </c>
      <c r="F2339" t="s">
        <v>124</v>
      </c>
      <c r="G2339" t="s">
        <v>11</v>
      </c>
      <c r="H2339" t="s">
        <v>2</v>
      </c>
      <c r="I2339">
        <v>60901</v>
      </c>
      <c r="J2339" t="s">
        <v>11433</v>
      </c>
      <c r="K2339" t="s">
        <v>125</v>
      </c>
      <c r="L2339" t="s">
        <v>499</v>
      </c>
      <c r="M2339" t="s">
        <v>499</v>
      </c>
      <c r="N2339" t="s">
        <v>7536</v>
      </c>
      <c r="O2339" t="s">
        <v>13535</v>
      </c>
      <c r="P2339">
        <v>88063473</v>
      </c>
      <c r="Q2339" t="s">
        <v>15386</v>
      </c>
      <c r="R2339" t="s">
        <v>14945</v>
      </c>
      <c r="S2339">
        <v>84135145</v>
      </c>
      <c r="T2339" t="s">
        <v>14623</v>
      </c>
      <c r="U2339">
        <v>27799004</v>
      </c>
      <c r="V2339" t="s">
        <v>32</v>
      </c>
      <c r="W2339" t="s">
        <v>3100</v>
      </c>
      <c r="X2339" t="s">
        <v>18350</v>
      </c>
      <c r="Y2339" t="s">
        <v>7536</v>
      </c>
    </row>
    <row r="2340" spans="1:25" x14ac:dyDescent="0.25">
      <c r="A2340" t="s">
        <v>9113</v>
      </c>
      <c r="B2340" t="s">
        <v>3113</v>
      </c>
      <c r="C2340" t="s">
        <v>828</v>
      </c>
      <c r="D2340" t="s">
        <v>500</v>
      </c>
      <c r="E2340" t="s">
        <v>3</v>
      </c>
      <c r="F2340" t="s">
        <v>32</v>
      </c>
      <c r="G2340" t="s">
        <v>3082</v>
      </c>
      <c r="H2340" t="s">
        <v>6</v>
      </c>
      <c r="I2340">
        <v>12005</v>
      </c>
      <c r="J2340" t="s">
        <v>14339</v>
      </c>
      <c r="K2340" t="s">
        <v>33</v>
      </c>
      <c r="L2340" t="s">
        <v>10787</v>
      </c>
      <c r="M2340" t="s">
        <v>207</v>
      </c>
      <c r="N2340" t="s">
        <v>828</v>
      </c>
      <c r="O2340" t="s">
        <v>13535</v>
      </c>
      <c r="P2340">
        <v>25711307</v>
      </c>
      <c r="Q2340">
        <v>25711307</v>
      </c>
      <c r="R2340" t="s">
        <v>11827</v>
      </c>
      <c r="S2340">
        <v>86333190</v>
      </c>
      <c r="T2340" t="s">
        <v>13751</v>
      </c>
      <c r="U2340">
        <v>25412000</v>
      </c>
      <c r="V2340" t="s">
        <v>32</v>
      </c>
      <c r="W2340" t="s">
        <v>2974</v>
      </c>
      <c r="X2340" t="s">
        <v>18351</v>
      </c>
      <c r="Y2340" t="s">
        <v>828</v>
      </c>
    </row>
    <row r="2341" spans="1:25" x14ac:dyDescent="0.25">
      <c r="A2341" t="s">
        <v>9598</v>
      </c>
      <c r="B2341" t="s">
        <v>9599</v>
      </c>
      <c r="C2341" t="s">
        <v>9600</v>
      </c>
      <c r="D2341" t="s">
        <v>182</v>
      </c>
      <c r="E2341" t="s">
        <v>4</v>
      </c>
      <c r="F2341" t="s">
        <v>183</v>
      </c>
      <c r="G2341" t="s">
        <v>12</v>
      </c>
      <c r="H2341" t="s">
        <v>6</v>
      </c>
      <c r="I2341">
        <v>41005</v>
      </c>
      <c r="J2341" t="s">
        <v>12817</v>
      </c>
      <c r="K2341" t="s">
        <v>184</v>
      </c>
      <c r="L2341" t="s">
        <v>182</v>
      </c>
      <c r="M2341" t="s">
        <v>11148</v>
      </c>
      <c r="N2341" t="s">
        <v>69</v>
      </c>
      <c r="O2341" t="s">
        <v>13535</v>
      </c>
      <c r="P2341">
        <v>70189093</v>
      </c>
      <c r="Q2341" t="s">
        <v>15386</v>
      </c>
      <c r="R2341" t="s">
        <v>14055</v>
      </c>
      <c r="S2341">
        <v>70297568</v>
      </c>
      <c r="T2341" t="s">
        <v>14522</v>
      </c>
      <c r="U2341">
        <v>27666283</v>
      </c>
      <c r="V2341" t="s">
        <v>32</v>
      </c>
      <c r="W2341" t="s">
        <v>9640</v>
      </c>
      <c r="X2341" t="s">
        <v>18352</v>
      </c>
      <c r="Y2341" t="s">
        <v>9600</v>
      </c>
    </row>
    <row r="2342" spans="1:25" x14ac:dyDescent="0.25">
      <c r="A2342" t="s">
        <v>5754</v>
      </c>
      <c r="B2342" t="s">
        <v>6326</v>
      </c>
      <c r="C2342" t="s">
        <v>364</v>
      </c>
      <c r="D2342" t="s">
        <v>182</v>
      </c>
      <c r="E2342" t="s">
        <v>6</v>
      </c>
      <c r="F2342" t="s">
        <v>183</v>
      </c>
      <c r="G2342" t="s">
        <v>12</v>
      </c>
      <c r="H2342" t="s">
        <v>5</v>
      </c>
      <c r="I2342">
        <v>41004</v>
      </c>
      <c r="J2342" t="s">
        <v>12801</v>
      </c>
      <c r="K2342" t="s">
        <v>184</v>
      </c>
      <c r="L2342" t="s">
        <v>182</v>
      </c>
      <c r="M2342" t="s">
        <v>13155</v>
      </c>
      <c r="N2342" t="s">
        <v>364</v>
      </c>
      <c r="O2342" t="s">
        <v>13535</v>
      </c>
      <c r="P2342">
        <v>44109211</v>
      </c>
      <c r="Q2342">
        <v>70870134</v>
      </c>
      <c r="R2342" t="s">
        <v>15812</v>
      </c>
      <c r="S2342">
        <v>70870134</v>
      </c>
      <c r="T2342" t="s">
        <v>7735</v>
      </c>
      <c r="U2342">
        <v>88766625</v>
      </c>
      <c r="V2342" t="s">
        <v>32</v>
      </c>
      <c r="W2342" t="s">
        <v>7203</v>
      </c>
      <c r="X2342" t="s">
        <v>18353</v>
      </c>
      <c r="Y2342" t="s">
        <v>364</v>
      </c>
    </row>
    <row r="2343" spans="1:25" x14ac:dyDescent="0.25">
      <c r="A2343" t="s">
        <v>3306</v>
      </c>
      <c r="B2343" t="s">
        <v>3307</v>
      </c>
      <c r="C2343" t="s">
        <v>13180</v>
      </c>
      <c r="D2343" t="s">
        <v>3000</v>
      </c>
      <c r="E2343" t="s">
        <v>6</v>
      </c>
      <c r="F2343" t="s">
        <v>83</v>
      </c>
      <c r="G2343" t="s">
        <v>3</v>
      </c>
      <c r="H2343" t="s">
        <v>5</v>
      </c>
      <c r="I2343">
        <v>70204</v>
      </c>
      <c r="J2343" t="s">
        <v>12785</v>
      </c>
      <c r="K2343" t="s">
        <v>82</v>
      </c>
      <c r="L2343" t="s">
        <v>3001</v>
      </c>
      <c r="M2343" t="s">
        <v>3241</v>
      </c>
      <c r="N2343" t="s">
        <v>1363</v>
      </c>
      <c r="O2343" t="s">
        <v>13535</v>
      </c>
      <c r="P2343" t="s">
        <v>15386</v>
      </c>
      <c r="Q2343" t="s">
        <v>15386</v>
      </c>
      <c r="R2343" t="s">
        <v>14947</v>
      </c>
      <c r="S2343">
        <v>83670866</v>
      </c>
      <c r="T2343" t="s">
        <v>15504</v>
      </c>
      <c r="U2343">
        <v>84699645</v>
      </c>
      <c r="V2343" t="s">
        <v>32</v>
      </c>
      <c r="W2343" t="s">
        <v>2607</v>
      </c>
      <c r="X2343" t="s">
        <v>18354</v>
      </c>
      <c r="Y2343" t="s">
        <v>13180</v>
      </c>
    </row>
    <row r="2344" spans="1:25" x14ac:dyDescent="0.25">
      <c r="A2344" t="s">
        <v>6099</v>
      </c>
      <c r="B2344" t="s">
        <v>5217</v>
      </c>
      <c r="C2344" t="s">
        <v>13181</v>
      </c>
      <c r="D2344" t="s">
        <v>3000</v>
      </c>
      <c r="E2344" t="s">
        <v>7</v>
      </c>
      <c r="F2344" t="s">
        <v>83</v>
      </c>
      <c r="G2344" t="s">
        <v>3</v>
      </c>
      <c r="H2344" t="s">
        <v>6</v>
      </c>
      <c r="I2344">
        <v>70205</v>
      </c>
      <c r="J2344" t="s">
        <v>12809</v>
      </c>
      <c r="K2344" t="s">
        <v>82</v>
      </c>
      <c r="L2344" t="s">
        <v>3001</v>
      </c>
      <c r="M2344" t="s">
        <v>10617</v>
      </c>
      <c r="N2344" t="s">
        <v>13181</v>
      </c>
      <c r="O2344" t="s">
        <v>13535</v>
      </c>
      <c r="P2344">
        <v>44092706</v>
      </c>
      <c r="Q2344" t="s">
        <v>15386</v>
      </c>
      <c r="R2344" t="s">
        <v>14650</v>
      </c>
      <c r="S2344">
        <v>85806237</v>
      </c>
      <c r="T2344" t="s">
        <v>14650</v>
      </c>
      <c r="U2344">
        <v>88756410</v>
      </c>
      <c r="V2344" t="s">
        <v>32</v>
      </c>
      <c r="W2344" t="s">
        <v>7204</v>
      </c>
      <c r="X2344" t="s">
        <v>18355</v>
      </c>
      <c r="Y2344" t="s">
        <v>13181</v>
      </c>
    </row>
    <row r="2345" spans="1:25" x14ac:dyDescent="0.25">
      <c r="A2345" t="s">
        <v>5995</v>
      </c>
      <c r="B2345" t="s">
        <v>5219</v>
      </c>
      <c r="C2345" t="s">
        <v>13182</v>
      </c>
      <c r="D2345" t="s">
        <v>3000</v>
      </c>
      <c r="E2345" t="s">
        <v>8</v>
      </c>
      <c r="F2345" t="s">
        <v>83</v>
      </c>
      <c r="G2345" t="s">
        <v>3</v>
      </c>
      <c r="H2345" t="s">
        <v>7</v>
      </c>
      <c r="I2345">
        <v>70206</v>
      </c>
      <c r="J2345" t="s">
        <v>12820</v>
      </c>
      <c r="K2345" t="s">
        <v>82</v>
      </c>
      <c r="L2345" t="s">
        <v>3001</v>
      </c>
      <c r="M2345" t="s">
        <v>1700</v>
      </c>
      <c r="N2345" t="s">
        <v>13182</v>
      </c>
      <c r="O2345" t="s">
        <v>13535</v>
      </c>
      <c r="P2345">
        <v>44020282</v>
      </c>
      <c r="Q2345" t="s">
        <v>15386</v>
      </c>
      <c r="R2345" t="s">
        <v>14948</v>
      </c>
      <c r="S2345">
        <v>88485396</v>
      </c>
      <c r="T2345" t="s">
        <v>15503</v>
      </c>
      <c r="U2345">
        <v>89357825</v>
      </c>
      <c r="V2345" t="s">
        <v>32</v>
      </c>
      <c r="W2345" t="s">
        <v>7205</v>
      </c>
      <c r="X2345" t="s">
        <v>18356</v>
      </c>
      <c r="Y2345" t="s">
        <v>13182</v>
      </c>
    </row>
    <row r="2346" spans="1:25" x14ac:dyDescent="0.25">
      <c r="A2346" t="s">
        <v>5616</v>
      </c>
      <c r="B2346" t="s">
        <v>5222</v>
      </c>
      <c r="C2346" t="s">
        <v>7897</v>
      </c>
      <c r="D2346" t="s">
        <v>3000</v>
      </c>
      <c r="E2346" t="s">
        <v>5</v>
      </c>
      <c r="F2346" t="s">
        <v>83</v>
      </c>
      <c r="G2346" t="s">
        <v>7</v>
      </c>
      <c r="H2346" t="s">
        <v>2</v>
      </c>
      <c r="I2346">
        <v>70601</v>
      </c>
      <c r="J2346" t="s">
        <v>12650</v>
      </c>
      <c r="K2346" t="s">
        <v>82</v>
      </c>
      <c r="L2346" t="s">
        <v>2140</v>
      </c>
      <c r="M2346" t="s">
        <v>2140</v>
      </c>
      <c r="N2346" t="s">
        <v>7897</v>
      </c>
      <c r="O2346" t="s">
        <v>13535</v>
      </c>
      <c r="P2346">
        <v>27639908</v>
      </c>
      <c r="Q2346">
        <v>89707057</v>
      </c>
      <c r="R2346" t="s">
        <v>11914</v>
      </c>
      <c r="S2346">
        <v>89707057</v>
      </c>
      <c r="T2346" t="s">
        <v>14591</v>
      </c>
      <c r="U2346">
        <v>27165048</v>
      </c>
      <c r="V2346" t="s">
        <v>32</v>
      </c>
      <c r="W2346" t="s">
        <v>2821</v>
      </c>
      <c r="X2346" t="s">
        <v>18357</v>
      </c>
      <c r="Y2346" t="s">
        <v>7897</v>
      </c>
    </row>
    <row r="2347" spans="1:25" x14ac:dyDescent="0.25">
      <c r="A2347" t="s">
        <v>7687</v>
      </c>
      <c r="B2347" t="s">
        <v>7688</v>
      </c>
      <c r="C2347" t="s">
        <v>376</v>
      </c>
      <c r="D2347" t="s">
        <v>47</v>
      </c>
      <c r="E2347" t="s">
        <v>7</v>
      </c>
      <c r="F2347" t="s">
        <v>32</v>
      </c>
      <c r="G2347" t="s">
        <v>16</v>
      </c>
      <c r="H2347" t="s">
        <v>5</v>
      </c>
      <c r="I2347">
        <v>11204</v>
      </c>
      <c r="J2347" t="s">
        <v>12698</v>
      </c>
      <c r="K2347" t="s">
        <v>33</v>
      </c>
      <c r="L2347" t="s">
        <v>12867</v>
      </c>
      <c r="M2347" t="s">
        <v>674</v>
      </c>
      <c r="N2347" t="s">
        <v>10465</v>
      </c>
      <c r="O2347" t="s">
        <v>13535</v>
      </c>
      <c r="P2347">
        <v>24170936</v>
      </c>
      <c r="Q2347">
        <v>24170936</v>
      </c>
      <c r="R2347" t="s">
        <v>13183</v>
      </c>
      <c r="S2347">
        <v>64086921</v>
      </c>
      <c r="T2347" t="s">
        <v>7708</v>
      </c>
      <c r="U2347">
        <v>24104951</v>
      </c>
      <c r="V2347" t="s">
        <v>32</v>
      </c>
      <c r="W2347" t="s">
        <v>697</v>
      </c>
      <c r="X2347" t="s">
        <v>18358</v>
      </c>
      <c r="Y2347" t="s">
        <v>376</v>
      </c>
    </row>
    <row r="2348" spans="1:25" x14ac:dyDescent="0.25">
      <c r="A2348" t="s">
        <v>669</v>
      </c>
      <c r="B2348" t="s">
        <v>671</v>
      </c>
      <c r="C2348" t="s">
        <v>670</v>
      </c>
      <c r="D2348" t="s">
        <v>47</v>
      </c>
      <c r="E2348" t="s">
        <v>6</v>
      </c>
      <c r="F2348" t="s">
        <v>32</v>
      </c>
      <c r="G2348" t="s">
        <v>16</v>
      </c>
      <c r="H2348" t="s">
        <v>3</v>
      </c>
      <c r="I2348">
        <v>11202</v>
      </c>
      <c r="J2348" t="s">
        <v>12694</v>
      </c>
      <c r="K2348" t="s">
        <v>33</v>
      </c>
      <c r="L2348" t="s">
        <v>12867</v>
      </c>
      <c r="M2348" t="s">
        <v>629</v>
      </c>
      <c r="N2348" t="s">
        <v>11050</v>
      </c>
      <c r="O2348" t="s">
        <v>13535</v>
      </c>
      <c r="P2348">
        <v>24107203</v>
      </c>
      <c r="Q2348" t="s">
        <v>15386</v>
      </c>
      <c r="R2348" t="s">
        <v>14056</v>
      </c>
      <c r="S2348">
        <v>84777302</v>
      </c>
      <c r="T2348" t="s">
        <v>14417</v>
      </c>
      <c r="U2348">
        <v>24107397</v>
      </c>
      <c r="V2348" t="s">
        <v>32</v>
      </c>
      <c r="W2348" t="s">
        <v>6451</v>
      </c>
      <c r="X2348" t="s">
        <v>18359</v>
      </c>
      <c r="Y2348" t="s">
        <v>670</v>
      </c>
    </row>
    <row r="2349" spans="1:25" x14ac:dyDescent="0.25">
      <c r="A2349" t="s">
        <v>644</v>
      </c>
      <c r="B2349" t="s">
        <v>647</v>
      </c>
      <c r="C2349" t="s">
        <v>645</v>
      </c>
      <c r="D2349" t="s">
        <v>47</v>
      </c>
      <c r="E2349" t="s">
        <v>6</v>
      </c>
      <c r="F2349" t="s">
        <v>32</v>
      </c>
      <c r="G2349" t="s">
        <v>16</v>
      </c>
      <c r="H2349" t="s">
        <v>3</v>
      </c>
      <c r="I2349">
        <v>11202</v>
      </c>
      <c r="J2349" t="s">
        <v>12694</v>
      </c>
      <c r="K2349" t="s">
        <v>33</v>
      </c>
      <c r="L2349" t="s">
        <v>12867</v>
      </c>
      <c r="M2349" t="s">
        <v>629</v>
      </c>
      <c r="N2349" t="s">
        <v>645</v>
      </c>
      <c r="O2349" t="s">
        <v>13535</v>
      </c>
      <c r="P2349">
        <v>24101660</v>
      </c>
      <c r="Q2349">
        <v>83200662</v>
      </c>
      <c r="R2349" t="s">
        <v>646</v>
      </c>
      <c r="S2349">
        <v>24101660</v>
      </c>
      <c r="T2349" t="s">
        <v>14417</v>
      </c>
      <c r="U2349">
        <v>24107397</v>
      </c>
      <c r="V2349" t="s">
        <v>32</v>
      </c>
      <c r="W2349" t="s">
        <v>642</v>
      </c>
      <c r="X2349" t="s">
        <v>18360</v>
      </c>
      <c r="Y2349" t="s">
        <v>645</v>
      </c>
    </row>
    <row r="2350" spans="1:25" x14ac:dyDescent="0.25">
      <c r="A2350" t="s">
        <v>9114</v>
      </c>
      <c r="B2350" t="s">
        <v>933</v>
      </c>
      <c r="C2350" t="s">
        <v>9115</v>
      </c>
      <c r="D2350" t="s">
        <v>47</v>
      </c>
      <c r="E2350" t="s">
        <v>6</v>
      </c>
      <c r="F2350" t="s">
        <v>32</v>
      </c>
      <c r="G2350" t="s">
        <v>16</v>
      </c>
      <c r="H2350" t="s">
        <v>4</v>
      </c>
      <c r="I2350">
        <v>11203</v>
      </c>
      <c r="J2350" t="s">
        <v>12696</v>
      </c>
      <c r="K2350" t="s">
        <v>33</v>
      </c>
      <c r="L2350" t="s">
        <v>12867</v>
      </c>
      <c r="M2350" t="s">
        <v>10485</v>
      </c>
      <c r="N2350" t="s">
        <v>9115</v>
      </c>
      <c r="O2350" t="s">
        <v>13535</v>
      </c>
      <c r="P2350">
        <v>24102104</v>
      </c>
      <c r="Q2350" t="s">
        <v>15386</v>
      </c>
      <c r="R2350" t="s">
        <v>14949</v>
      </c>
      <c r="S2350">
        <v>86338643</v>
      </c>
      <c r="T2350" t="s">
        <v>14417</v>
      </c>
      <c r="U2350">
        <v>24107397</v>
      </c>
      <c r="V2350" t="s">
        <v>32</v>
      </c>
      <c r="W2350" t="s">
        <v>932</v>
      </c>
      <c r="X2350" t="s">
        <v>18361</v>
      </c>
      <c r="Y2350" t="s">
        <v>9115</v>
      </c>
    </row>
    <row r="2351" spans="1:25" x14ac:dyDescent="0.25">
      <c r="A2351" t="s">
        <v>6624</v>
      </c>
      <c r="B2351" t="s">
        <v>6625</v>
      </c>
      <c r="C2351" t="s">
        <v>6626</v>
      </c>
      <c r="D2351" t="s">
        <v>47</v>
      </c>
      <c r="E2351" t="s">
        <v>7</v>
      </c>
      <c r="F2351" t="s">
        <v>32</v>
      </c>
      <c r="G2351" t="s">
        <v>7</v>
      </c>
      <c r="H2351" t="s">
        <v>4</v>
      </c>
      <c r="I2351">
        <v>10603</v>
      </c>
      <c r="J2351" t="s">
        <v>12651</v>
      </c>
      <c r="K2351" t="s">
        <v>33</v>
      </c>
      <c r="L2351" t="s">
        <v>454</v>
      </c>
      <c r="M2351" t="s">
        <v>10475</v>
      </c>
      <c r="N2351" t="s">
        <v>11051</v>
      </c>
      <c r="O2351" t="s">
        <v>13535</v>
      </c>
      <c r="P2351">
        <v>88867309</v>
      </c>
      <c r="Q2351">
        <v>24160556</v>
      </c>
      <c r="R2351" t="s">
        <v>14057</v>
      </c>
      <c r="S2351">
        <v>88867309</v>
      </c>
      <c r="T2351" t="s">
        <v>7708</v>
      </c>
      <c r="U2351">
        <v>24104951</v>
      </c>
      <c r="V2351" t="s">
        <v>32</v>
      </c>
      <c r="W2351" t="s">
        <v>365</v>
      </c>
      <c r="X2351" t="s">
        <v>18362</v>
      </c>
      <c r="Y2351" t="s">
        <v>6626</v>
      </c>
    </row>
    <row r="2352" spans="1:25" x14ac:dyDescent="0.25">
      <c r="A2352" t="s">
        <v>1113</v>
      </c>
      <c r="B2352" t="s">
        <v>1114</v>
      </c>
      <c r="C2352" t="s">
        <v>3709</v>
      </c>
      <c r="D2352" t="s">
        <v>1044</v>
      </c>
      <c r="E2352" t="s">
        <v>3</v>
      </c>
      <c r="F2352" t="s">
        <v>32</v>
      </c>
      <c r="G2352" t="s">
        <v>1045</v>
      </c>
      <c r="H2352" t="s">
        <v>15</v>
      </c>
      <c r="I2352">
        <v>11911</v>
      </c>
      <c r="J2352" t="s">
        <v>12741</v>
      </c>
      <c r="K2352" t="s">
        <v>33</v>
      </c>
      <c r="L2352" t="s">
        <v>1044</v>
      </c>
      <c r="M2352" t="s">
        <v>1085</v>
      </c>
      <c r="N2352" t="s">
        <v>3709</v>
      </c>
      <c r="O2352" t="s">
        <v>13535</v>
      </c>
      <c r="P2352">
        <v>27423193</v>
      </c>
      <c r="Q2352" t="s">
        <v>15386</v>
      </c>
      <c r="R2352" t="s">
        <v>7860</v>
      </c>
      <c r="S2352">
        <v>27423193</v>
      </c>
      <c r="T2352" t="s">
        <v>14428</v>
      </c>
      <c r="U2352">
        <v>27719646</v>
      </c>
      <c r="V2352" t="s">
        <v>32</v>
      </c>
      <c r="W2352" t="s">
        <v>1112</v>
      </c>
      <c r="X2352" t="s">
        <v>18363</v>
      </c>
      <c r="Y2352" t="s">
        <v>3709</v>
      </c>
    </row>
    <row r="2353" spans="1:25" x14ac:dyDescent="0.25">
      <c r="A2353" t="s">
        <v>1138</v>
      </c>
      <c r="B2353" t="s">
        <v>1140</v>
      </c>
      <c r="C2353" t="s">
        <v>9116</v>
      </c>
      <c r="D2353" t="s">
        <v>1044</v>
      </c>
      <c r="E2353" t="s">
        <v>3</v>
      </c>
      <c r="F2353" t="s">
        <v>32</v>
      </c>
      <c r="G2353" t="s">
        <v>1045</v>
      </c>
      <c r="H2353" t="s">
        <v>15</v>
      </c>
      <c r="I2353">
        <v>11911</v>
      </c>
      <c r="J2353" t="s">
        <v>12741</v>
      </c>
      <c r="K2353" t="s">
        <v>33</v>
      </c>
      <c r="L2353" t="s">
        <v>1044</v>
      </c>
      <c r="M2353" t="s">
        <v>1085</v>
      </c>
      <c r="N2353" t="s">
        <v>69</v>
      </c>
      <c r="O2353" t="s">
        <v>13535</v>
      </c>
      <c r="P2353">
        <v>27423084</v>
      </c>
      <c r="Q2353" t="s">
        <v>15386</v>
      </c>
      <c r="R2353" t="s">
        <v>14428</v>
      </c>
      <c r="S2353">
        <v>27423084</v>
      </c>
      <c r="T2353" t="s">
        <v>14428</v>
      </c>
      <c r="U2353">
        <v>27719646</v>
      </c>
      <c r="V2353" t="s">
        <v>32</v>
      </c>
      <c r="W2353" t="s">
        <v>1137</v>
      </c>
      <c r="X2353" t="s">
        <v>18364</v>
      </c>
      <c r="Y2353" t="s">
        <v>9116</v>
      </c>
    </row>
    <row r="2354" spans="1:25" x14ac:dyDescent="0.25">
      <c r="A2354" t="s">
        <v>5947</v>
      </c>
      <c r="B2354" t="s">
        <v>5234</v>
      </c>
      <c r="C2354" t="s">
        <v>641</v>
      </c>
      <c r="D2354" t="s">
        <v>1044</v>
      </c>
      <c r="E2354" t="s">
        <v>6</v>
      </c>
      <c r="F2354" t="s">
        <v>32</v>
      </c>
      <c r="G2354" t="s">
        <v>1045</v>
      </c>
      <c r="H2354" t="s">
        <v>3</v>
      </c>
      <c r="I2354">
        <v>11902</v>
      </c>
      <c r="J2354" t="s">
        <v>15417</v>
      </c>
      <c r="K2354" t="s">
        <v>33</v>
      </c>
      <c r="L2354" t="s">
        <v>1044</v>
      </c>
      <c r="M2354" t="s">
        <v>14434</v>
      </c>
      <c r="N2354" t="s">
        <v>641</v>
      </c>
      <c r="O2354" t="s">
        <v>13535</v>
      </c>
      <c r="P2354">
        <v>27381246</v>
      </c>
      <c r="Q2354" t="s">
        <v>15386</v>
      </c>
      <c r="R2354" t="s">
        <v>14950</v>
      </c>
      <c r="S2354">
        <v>87103885</v>
      </c>
      <c r="T2354" t="s">
        <v>14435</v>
      </c>
      <c r="U2354">
        <v>27725171</v>
      </c>
      <c r="V2354" t="s">
        <v>32</v>
      </c>
      <c r="W2354" t="s">
        <v>7206</v>
      </c>
      <c r="X2354" t="s">
        <v>18365</v>
      </c>
      <c r="Y2354" t="s">
        <v>641</v>
      </c>
    </row>
    <row r="2355" spans="1:25" x14ac:dyDescent="0.25">
      <c r="A2355" t="s">
        <v>5705</v>
      </c>
      <c r="B2355" t="s">
        <v>5235</v>
      </c>
      <c r="C2355" t="s">
        <v>5706</v>
      </c>
      <c r="D2355" t="s">
        <v>125</v>
      </c>
      <c r="E2355" t="s">
        <v>6</v>
      </c>
      <c r="F2355" t="s">
        <v>124</v>
      </c>
      <c r="G2355" t="s">
        <v>2</v>
      </c>
      <c r="H2355" t="s">
        <v>2</v>
      </c>
      <c r="I2355">
        <v>60101</v>
      </c>
      <c r="J2355" t="s">
        <v>11404</v>
      </c>
      <c r="K2355" t="s">
        <v>125</v>
      </c>
      <c r="L2355" t="s">
        <v>125</v>
      </c>
      <c r="M2355" t="s">
        <v>125</v>
      </c>
      <c r="N2355" t="s">
        <v>5706</v>
      </c>
      <c r="O2355" t="s">
        <v>13535</v>
      </c>
      <c r="P2355">
        <v>88181589</v>
      </c>
      <c r="Q2355">
        <v>83517327</v>
      </c>
      <c r="R2355" t="s">
        <v>13184</v>
      </c>
      <c r="S2355">
        <v>83517327</v>
      </c>
      <c r="T2355" t="s">
        <v>14547</v>
      </c>
      <c r="U2355">
        <v>26611133</v>
      </c>
      <c r="V2355" t="s">
        <v>32</v>
      </c>
      <c r="W2355" t="s">
        <v>7207</v>
      </c>
      <c r="X2355" t="s">
        <v>18366</v>
      </c>
      <c r="Y2355" t="s">
        <v>5706</v>
      </c>
    </row>
    <row r="2356" spans="1:25" x14ac:dyDescent="0.25">
      <c r="A2356" t="s">
        <v>4643</v>
      </c>
      <c r="B2356" t="s">
        <v>4644</v>
      </c>
      <c r="C2356" t="s">
        <v>9117</v>
      </c>
      <c r="D2356" t="s">
        <v>4304</v>
      </c>
      <c r="E2356" t="s">
        <v>2</v>
      </c>
      <c r="F2356" t="s">
        <v>124</v>
      </c>
      <c r="G2356" t="s">
        <v>2</v>
      </c>
      <c r="H2356" t="s">
        <v>6</v>
      </c>
      <c r="I2356">
        <v>60105</v>
      </c>
      <c r="J2356" t="s">
        <v>11576</v>
      </c>
      <c r="K2356" t="s">
        <v>125</v>
      </c>
      <c r="L2356" t="s">
        <v>125</v>
      </c>
      <c r="M2356" t="s">
        <v>10595</v>
      </c>
      <c r="N2356" t="s">
        <v>11053</v>
      </c>
      <c r="O2356" t="s">
        <v>13535</v>
      </c>
      <c r="P2356">
        <v>22002754</v>
      </c>
      <c r="Q2356">
        <v>26830286</v>
      </c>
      <c r="R2356" t="s">
        <v>14058</v>
      </c>
      <c r="S2356">
        <v>89712345</v>
      </c>
      <c r="T2356" t="s">
        <v>14550</v>
      </c>
      <c r="U2356">
        <v>21007583</v>
      </c>
      <c r="V2356" t="s">
        <v>32</v>
      </c>
      <c r="W2356" t="s">
        <v>2730</v>
      </c>
      <c r="X2356" t="s">
        <v>18367</v>
      </c>
      <c r="Y2356" t="s">
        <v>9117</v>
      </c>
    </row>
    <row r="2357" spans="1:25" x14ac:dyDescent="0.25">
      <c r="A2357" t="s">
        <v>3590</v>
      </c>
      <c r="B2357" t="s">
        <v>3592</v>
      </c>
      <c r="C2357" t="s">
        <v>3591</v>
      </c>
      <c r="D2357" t="s">
        <v>184</v>
      </c>
      <c r="E2357" t="s">
        <v>3</v>
      </c>
      <c r="F2357" t="s">
        <v>183</v>
      </c>
      <c r="G2357" t="s">
        <v>2</v>
      </c>
      <c r="H2357" t="s">
        <v>5</v>
      </c>
      <c r="I2357">
        <v>40104</v>
      </c>
      <c r="J2357" t="s">
        <v>11532</v>
      </c>
      <c r="K2357" t="s">
        <v>184</v>
      </c>
      <c r="L2357" t="s">
        <v>184</v>
      </c>
      <c r="M2357" t="s">
        <v>3589</v>
      </c>
      <c r="N2357" t="s">
        <v>3591</v>
      </c>
      <c r="O2357" t="s">
        <v>13535</v>
      </c>
      <c r="P2357">
        <v>22384612</v>
      </c>
      <c r="Q2357">
        <v>22384612</v>
      </c>
      <c r="R2357" t="s">
        <v>12355</v>
      </c>
      <c r="S2357">
        <v>22384612</v>
      </c>
      <c r="T2357" t="s">
        <v>14508</v>
      </c>
      <c r="U2357">
        <v>22375389</v>
      </c>
      <c r="V2357" t="s">
        <v>32</v>
      </c>
      <c r="W2357" t="s">
        <v>2149</v>
      </c>
      <c r="X2357" t="s">
        <v>18368</v>
      </c>
      <c r="Y2357" t="s">
        <v>3591</v>
      </c>
    </row>
    <row r="2358" spans="1:25" x14ac:dyDescent="0.25">
      <c r="A2358" t="s">
        <v>5020</v>
      </c>
      <c r="B2358" t="s">
        <v>5022</v>
      </c>
      <c r="C2358" t="s">
        <v>5021</v>
      </c>
      <c r="D2358" t="s">
        <v>123</v>
      </c>
      <c r="E2358" t="s">
        <v>16</v>
      </c>
      <c r="F2358" t="s">
        <v>124</v>
      </c>
      <c r="G2358" t="s">
        <v>10</v>
      </c>
      <c r="H2358" t="s">
        <v>6</v>
      </c>
      <c r="I2358">
        <v>60805</v>
      </c>
      <c r="J2358" t="s">
        <v>11589</v>
      </c>
      <c r="K2358" t="s">
        <v>125</v>
      </c>
      <c r="L2358" t="s">
        <v>12955</v>
      </c>
      <c r="M2358" t="s">
        <v>13025</v>
      </c>
      <c r="N2358" t="s">
        <v>5021</v>
      </c>
      <c r="O2358" t="s">
        <v>13535</v>
      </c>
      <c r="P2358">
        <v>88102989</v>
      </c>
      <c r="Q2358">
        <v>22201384</v>
      </c>
      <c r="R2358" t="s">
        <v>7955</v>
      </c>
      <c r="S2358">
        <v>88102987</v>
      </c>
      <c r="T2358" t="s">
        <v>14686</v>
      </c>
      <c r="U2358">
        <v>27848079</v>
      </c>
      <c r="V2358" t="s">
        <v>32</v>
      </c>
      <c r="W2358" t="s">
        <v>7208</v>
      </c>
      <c r="X2358" t="s">
        <v>18369</v>
      </c>
      <c r="Y2358" t="s">
        <v>5021</v>
      </c>
    </row>
    <row r="2359" spans="1:25" x14ac:dyDescent="0.25">
      <c r="A2359" t="s">
        <v>4659</v>
      </c>
      <c r="B2359" t="s">
        <v>4661</v>
      </c>
      <c r="C2359" t="s">
        <v>4660</v>
      </c>
      <c r="D2359" t="s">
        <v>125</v>
      </c>
      <c r="E2359" t="s">
        <v>7</v>
      </c>
      <c r="F2359" t="s">
        <v>124</v>
      </c>
      <c r="G2359" t="s">
        <v>16</v>
      </c>
      <c r="H2359" t="s">
        <v>2</v>
      </c>
      <c r="I2359">
        <v>61201</v>
      </c>
      <c r="J2359" t="s">
        <v>13510</v>
      </c>
      <c r="K2359" t="s">
        <v>125</v>
      </c>
      <c r="L2359" t="s">
        <v>5307</v>
      </c>
      <c r="M2359" t="s">
        <v>5307</v>
      </c>
      <c r="N2359" t="s">
        <v>4660</v>
      </c>
      <c r="O2359" t="s">
        <v>13535</v>
      </c>
      <c r="P2359">
        <v>26457327</v>
      </c>
      <c r="Q2359">
        <v>26456529</v>
      </c>
      <c r="R2359" t="s">
        <v>7773</v>
      </c>
      <c r="S2359">
        <v>26457327</v>
      </c>
      <c r="T2359" t="s">
        <v>14551</v>
      </c>
      <c r="U2359">
        <v>26455244</v>
      </c>
      <c r="V2359" t="s">
        <v>32</v>
      </c>
      <c r="W2359" t="s">
        <v>7209</v>
      </c>
      <c r="X2359" t="s">
        <v>18370</v>
      </c>
      <c r="Y2359" t="s">
        <v>4660</v>
      </c>
    </row>
    <row r="2360" spans="1:25" x14ac:dyDescent="0.25">
      <c r="A2360" t="s">
        <v>6059</v>
      </c>
      <c r="B2360" t="s">
        <v>5248</v>
      </c>
      <c r="C2360" t="s">
        <v>3038</v>
      </c>
      <c r="D2360" t="s">
        <v>197</v>
      </c>
      <c r="E2360" t="s">
        <v>5</v>
      </c>
      <c r="F2360" t="s">
        <v>35</v>
      </c>
      <c r="G2360" t="s">
        <v>12</v>
      </c>
      <c r="H2360" t="s">
        <v>5</v>
      </c>
      <c r="I2360">
        <v>21004</v>
      </c>
      <c r="J2360" t="s">
        <v>15440</v>
      </c>
      <c r="K2360" t="s">
        <v>79</v>
      </c>
      <c r="L2360" t="s">
        <v>197</v>
      </c>
      <c r="M2360" t="s">
        <v>2587</v>
      </c>
      <c r="N2360" t="s">
        <v>3038</v>
      </c>
      <c r="O2360" t="s">
        <v>13535</v>
      </c>
      <c r="P2360">
        <v>24741697</v>
      </c>
      <c r="Q2360">
        <v>84241697</v>
      </c>
      <c r="R2360" t="s">
        <v>14951</v>
      </c>
      <c r="S2360">
        <v>88594555</v>
      </c>
      <c r="T2360" t="s">
        <v>14475</v>
      </c>
      <c r="U2360">
        <v>24744058</v>
      </c>
      <c r="V2360" t="s">
        <v>32</v>
      </c>
      <c r="W2360" t="s">
        <v>7210</v>
      </c>
      <c r="X2360" t="s">
        <v>18371</v>
      </c>
      <c r="Y2360" t="s">
        <v>3038</v>
      </c>
    </row>
    <row r="2361" spans="1:25" x14ac:dyDescent="0.25">
      <c r="A2361" t="s">
        <v>5142</v>
      </c>
      <c r="B2361" t="s">
        <v>5143</v>
      </c>
      <c r="C2361" t="s">
        <v>1066</v>
      </c>
      <c r="D2361" t="s">
        <v>123</v>
      </c>
      <c r="E2361" t="s">
        <v>17</v>
      </c>
      <c r="F2361" t="s">
        <v>124</v>
      </c>
      <c r="G2361" t="s">
        <v>12</v>
      </c>
      <c r="H2361" t="s">
        <v>2</v>
      </c>
      <c r="I2361">
        <v>61001</v>
      </c>
      <c r="J2361" t="s">
        <v>11436</v>
      </c>
      <c r="K2361" t="s">
        <v>125</v>
      </c>
      <c r="L2361" t="s">
        <v>12957</v>
      </c>
      <c r="M2361" t="s">
        <v>12958</v>
      </c>
      <c r="N2361" t="s">
        <v>11054</v>
      </c>
      <c r="O2361" t="s">
        <v>13535</v>
      </c>
      <c r="P2361">
        <v>27322287</v>
      </c>
      <c r="Q2361">
        <v>27322287</v>
      </c>
      <c r="R2361" t="s">
        <v>11055</v>
      </c>
      <c r="S2361">
        <v>83153532</v>
      </c>
      <c r="T2361" t="s">
        <v>9313</v>
      </c>
      <c r="U2361">
        <v>87794171</v>
      </c>
      <c r="V2361" t="s">
        <v>32</v>
      </c>
      <c r="W2361" t="s">
        <v>5141</v>
      </c>
      <c r="X2361" t="s">
        <v>18372</v>
      </c>
      <c r="Y2361" t="s">
        <v>1066</v>
      </c>
    </row>
    <row r="2362" spans="1:25" x14ac:dyDescent="0.25">
      <c r="A2362" t="s">
        <v>5075</v>
      </c>
      <c r="B2362" t="s">
        <v>5076</v>
      </c>
      <c r="C2362" t="s">
        <v>1317</v>
      </c>
      <c r="D2362" t="s">
        <v>123</v>
      </c>
      <c r="E2362" t="s">
        <v>10</v>
      </c>
      <c r="F2362" t="s">
        <v>124</v>
      </c>
      <c r="G2362" t="s">
        <v>10</v>
      </c>
      <c r="H2362" t="s">
        <v>5</v>
      </c>
      <c r="I2362">
        <v>60804</v>
      </c>
      <c r="J2362" t="s">
        <v>11570</v>
      </c>
      <c r="K2362" t="s">
        <v>125</v>
      </c>
      <c r="L2362" t="s">
        <v>12955</v>
      </c>
      <c r="M2362" t="s">
        <v>11100</v>
      </c>
      <c r="N2362" t="s">
        <v>1317</v>
      </c>
      <c r="O2362" t="s">
        <v>13535</v>
      </c>
      <c r="P2362">
        <v>22001752</v>
      </c>
      <c r="Q2362" t="s">
        <v>15386</v>
      </c>
      <c r="R2362" t="s">
        <v>14952</v>
      </c>
      <c r="S2362">
        <v>22001752</v>
      </c>
      <c r="T2362" t="s">
        <v>6590</v>
      </c>
      <c r="U2362">
        <v>27735242</v>
      </c>
      <c r="V2362" t="s">
        <v>32</v>
      </c>
      <c r="W2362" t="s">
        <v>494</v>
      </c>
      <c r="X2362" t="s">
        <v>18373</v>
      </c>
      <c r="Y2362" t="s">
        <v>1317</v>
      </c>
    </row>
    <row r="2363" spans="1:25" x14ac:dyDescent="0.25">
      <c r="A2363" t="s">
        <v>4891</v>
      </c>
      <c r="B2363" t="s">
        <v>4892</v>
      </c>
      <c r="C2363" t="s">
        <v>9118</v>
      </c>
      <c r="D2363" t="s">
        <v>123</v>
      </c>
      <c r="E2363" t="s">
        <v>2</v>
      </c>
      <c r="F2363" t="s">
        <v>124</v>
      </c>
      <c r="G2363" t="s">
        <v>8</v>
      </c>
      <c r="H2363" t="s">
        <v>2</v>
      </c>
      <c r="I2363">
        <v>60701</v>
      </c>
      <c r="J2363" t="s">
        <v>11428</v>
      </c>
      <c r="K2363" t="s">
        <v>125</v>
      </c>
      <c r="L2363" t="s">
        <v>11123</v>
      </c>
      <c r="M2363" t="s">
        <v>11123</v>
      </c>
      <c r="N2363" t="s">
        <v>9118</v>
      </c>
      <c r="O2363" t="s">
        <v>13535</v>
      </c>
      <c r="P2363">
        <v>27897118</v>
      </c>
      <c r="Q2363">
        <v>27897118</v>
      </c>
      <c r="R2363" t="s">
        <v>12404</v>
      </c>
      <c r="S2363">
        <v>27897118</v>
      </c>
      <c r="T2363" t="s">
        <v>14560</v>
      </c>
      <c r="U2363">
        <v>27750256</v>
      </c>
      <c r="V2363" t="s">
        <v>32</v>
      </c>
      <c r="W2363" t="s">
        <v>4890</v>
      </c>
      <c r="X2363" t="s">
        <v>18374</v>
      </c>
      <c r="Y2363" t="s">
        <v>9118</v>
      </c>
    </row>
    <row r="2364" spans="1:25" x14ac:dyDescent="0.25">
      <c r="A2364" t="s">
        <v>5807</v>
      </c>
      <c r="B2364" t="s">
        <v>5262</v>
      </c>
      <c r="C2364" t="s">
        <v>9119</v>
      </c>
      <c r="D2364" t="s">
        <v>123</v>
      </c>
      <c r="E2364" t="s">
        <v>17</v>
      </c>
      <c r="F2364" t="s">
        <v>124</v>
      </c>
      <c r="G2364" t="s">
        <v>4</v>
      </c>
      <c r="H2364" t="s">
        <v>8</v>
      </c>
      <c r="I2364">
        <v>60307</v>
      </c>
      <c r="J2364" t="s">
        <v>12826</v>
      </c>
      <c r="K2364" t="s">
        <v>125</v>
      </c>
      <c r="L2364" t="s">
        <v>1490</v>
      </c>
      <c r="M2364" t="s">
        <v>13089</v>
      </c>
      <c r="N2364" t="s">
        <v>11056</v>
      </c>
      <c r="O2364" t="s">
        <v>13535</v>
      </c>
      <c r="P2364">
        <v>87239824</v>
      </c>
      <c r="Q2364" t="s">
        <v>15386</v>
      </c>
      <c r="R2364" t="s">
        <v>11887</v>
      </c>
      <c r="S2364">
        <v>87794171</v>
      </c>
      <c r="T2364" t="s">
        <v>9313</v>
      </c>
      <c r="U2364">
        <v>87794171</v>
      </c>
      <c r="V2364" t="s">
        <v>32</v>
      </c>
      <c r="W2364" t="s">
        <v>7211</v>
      </c>
      <c r="X2364" t="s">
        <v>18375</v>
      </c>
      <c r="Y2364" t="s">
        <v>9119</v>
      </c>
    </row>
    <row r="2365" spans="1:25" x14ac:dyDescent="0.25">
      <c r="A2365" t="s">
        <v>7689</v>
      </c>
      <c r="B2365" t="s">
        <v>7526</v>
      </c>
      <c r="C2365" t="s">
        <v>7690</v>
      </c>
      <c r="D2365" t="s">
        <v>4304</v>
      </c>
      <c r="E2365" t="s">
        <v>5</v>
      </c>
      <c r="F2365" t="s">
        <v>124</v>
      </c>
      <c r="G2365" t="s">
        <v>2</v>
      </c>
      <c r="H2365" t="s">
        <v>5</v>
      </c>
      <c r="I2365">
        <v>60104</v>
      </c>
      <c r="J2365" t="s">
        <v>11534</v>
      </c>
      <c r="K2365" t="s">
        <v>125</v>
      </c>
      <c r="L2365" t="s">
        <v>125</v>
      </c>
      <c r="M2365" t="s">
        <v>4208</v>
      </c>
      <c r="N2365" t="s">
        <v>11057</v>
      </c>
      <c r="O2365" t="s">
        <v>13535</v>
      </c>
      <c r="P2365">
        <v>25610532</v>
      </c>
      <c r="Q2365" t="s">
        <v>15386</v>
      </c>
      <c r="R2365" t="s">
        <v>14953</v>
      </c>
      <c r="S2365">
        <v>83552061</v>
      </c>
      <c r="T2365" t="s">
        <v>14549</v>
      </c>
      <c r="U2365">
        <v>86505339</v>
      </c>
      <c r="V2365" t="s">
        <v>32</v>
      </c>
      <c r="W2365" t="s">
        <v>7805</v>
      </c>
      <c r="X2365" t="s">
        <v>18376</v>
      </c>
      <c r="Y2365" t="s">
        <v>7690</v>
      </c>
    </row>
    <row r="2366" spans="1:25" x14ac:dyDescent="0.25">
      <c r="A2366" t="s">
        <v>4462</v>
      </c>
      <c r="B2366" t="s">
        <v>4463</v>
      </c>
      <c r="C2366" t="s">
        <v>2950</v>
      </c>
      <c r="D2366" t="s">
        <v>1609</v>
      </c>
      <c r="E2366" t="s">
        <v>5</v>
      </c>
      <c r="F2366" t="s">
        <v>208</v>
      </c>
      <c r="G2366" t="s">
        <v>7</v>
      </c>
      <c r="H2366" t="s">
        <v>6</v>
      </c>
      <c r="I2366">
        <v>50605</v>
      </c>
      <c r="J2366" t="s">
        <v>11588</v>
      </c>
      <c r="K2366" t="s">
        <v>209</v>
      </c>
      <c r="L2366" t="s">
        <v>1609</v>
      </c>
      <c r="M2366" t="s">
        <v>4447</v>
      </c>
      <c r="N2366" t="s">
        <v>2950</v>
      </c>
      <c r="O2366" t="s">
        <v>13535</v>
      </c>
      <c r="P2366">
        <v>26688042</v>
      </c>
      <c r="Q2366">
        <v>26688042</v>
      </c>
      <c r="R2366" t="s">
        <v>12390</v>
      </c>
      <c r="S2366">
        <v>87496045</v>
      </c>
      <c r="T2366" t="s">
        <v>14541</v>
      </c>
      <c r="U2366">
        <v>26687010</v>
      </c>
      <c r="V2366" t="s">
        <v>32</v>
      </c>
      <c r="W2366" t="s">
        <v>2484</v>
      </c>
      <c r="X2366" t="s">
        <v>18377</v>
      </c>
      <c r="Y2366" t="s">
        <v>2950</v>
      </c>
    </row>
    <row r="2367" spans="1:25" x14ac:dyDescent="0.25">
      <c r="A2367" t="s">
        <v>4323</v>
      </c>
      <c r="B2367" t="s">
        <v>4324</v>
      </c>
      <c r="C2367" t="s">
        <v>1923</v>
      </c>
      <c r="D2367" t="s">
        <v>207</v>
      </c>
      <c r="E2367" t="s">
        <v>7</v>
      </c>
      <c r="F2367" t="s">
        <v>208</v>
      </c>
      <c r="G2367" t="s">
        <v>6</v>
      </c>
      <c r="H2367" t="s">
        <v>4</v>
      </c>
      <c r="I2367">
        <v>50503</v>
      </c>
      <c r="J2367" t="s">
        <v>11503</v>
      </c>
      <c r="K2367" t="s">
        <v>209</v>
      </c>
      <c r="L2367" t="s">
        <v>12943</v>
      </c>
      <c r="M2367" t="s">
        <v>10202</v>
      </c>
      <c r="N2367" t="s">
        <v>1923</v>
      </c>
      <c r="O2367" t="s">
        <v>13535</v>
      </c>
      <c r="P2367">
        <v>26970114</v>
      </c>
      <c r="Q2367">
        <v>26970114</v>
      </c>
      <c r="R2367" t="s">
        <v>15813</v>
      </c>
      <c r="S2367">
        <v>64784068</v>
      </c>
      <c r="T2367" t="s">
        <v>8683</v>
      </c>
      <c r="U2367">
        <v>83909628</v>
      </c>
      <c r="V2367" t="s">
        <v>32</v>
      </c>
      <c r="W2367" t="s">
        <v>2666</v>
      </c>
      <c r="X2367" t="s">
        <v>18378</v>
      </c>
      <c r="Y2367" t="s">
        <v>1923</v>
      </c>
    </row>
    <row r="2368" spans="1:25" x14ac:dyDescent="0.25">
      <c r="A2368" t="s">
        <v>4307</v>
      </c>
      <c r="B2368" t="s">
        <v>6327</v>
      </c>
      <c r="C2368" t="s">
        <v>4308</v>
      </c>
      <c r="D2368" t="s">
        <v>207</v>
      </c>
      <c r="E2368" t="s">
        <v>8</v>
      </c>
      <c r="F2368" t="s">
        <v>208</v>
      </c>
      <c r="G2368" t="s">
        <v>4</v>
      </c>
      <c r="H2368" t="s">
        <v>3</v>
      </c>
      <c r="I2368">
        <v>50302</v>
      </c>
      <c r="J2368" t="s">
        <v>12708</v>
      </c>
      <c r="K2368" t="s">
        <v>209</v>
      </c>
      <c r="L2368" t="s">
        <v>207</v>
      </c>
      <c r="M2368" t="s">
        <v>4308</v>
      </c>
      <c r="N2368" t="s">
        <v>4308</v>
      </c>
      <c r="O2368" t="s">
        <v>13535</v>
      </c>
      <c r="P2368">
        <v>26518135</v>
      </c>
      <c r="Q2368">
        <v>26518135</v>
      </c>
      <c r="R2368" t="s">
        <v>12369</v>
      </c>
      <c r="S2368">
        <v>63033050</v>
      </c>
      <c r="T2368" t="s">
        <v>14532</v>
      </c>
      <c r="U2368">
        <v>85975452</v>
      </c>
      <c r="V2368" t="s">
        <v>32</v>
      </c>
      <c r="W2368" t="s">
        <v>2939</v>
      </c>
      <c r="X2368" t="s">
        <v>18379</v>
      </c>
      <c r="Y2368" t="s">
        <v>4308</v>
      </c>
    </row>
    <row r="2369" spans="1:25" x14ac:dyDescent="0.25">
      <c r="A2369" t="s">
        <v>6088</v>
      </c>
      <c r="B2369" t="s">
        <v>6328</v>
      </c>
      <c r="C2369" t="s">
        <v>6089</v>
      </c>
      <c r="D2369" t="s">
        <v>1235</v>
      </c>
      <c r="E2369" t="s">
        <v>2</v>
      </c>
      <c r="F2369" t="s">
        <v>124</v>
      </c>
      <c r="G2369" t="s">
        <v>7</v>
      </c>
      <c r="H2369" t="s">
        <v>2</v>
      </c>
      <c r="I2369">
        <v>60601</v>
      </c>
      <c r="J2369" t="s">
        <v>15488</v>
      </c>
      <c r="K2369" t="s">
        <v>125</v>
      </c>
      <c r="L2369" t="s">
        <v>12841</v>
      </c>
      <c r="M2369" t="s">
        <v>12841</v>
      </c>
      <c r="N2369" t="s">
        <v>5732</v>
      </c>
      <c r="O2369" t="s">
        <v>13535</v>
      </c>
      <c r="P2369">
        <v>27771603</v>
      </c>
      <c r="Q2369" t="s">
        <v>15386</v>
      </c>
      <c r="R2369" t="s">
        <v>15814</v>
      </c>
      <c r="S2369">
        <v>88241387</v>
      </c>
      <c r="T2369" t="s">
        <v>14386</v>
      </c>
      <c r="U2369">
        <v>27740318</v>
      </c>
      <c r="V2369" t="s">
        <v>32</v>
      </c>
      <c r="W2369" t="s">
        <v>7212</v>
      </c>
      <c r="X2369" t="s">
        <v>18380</v>
      </c>
      <c r="Y2369" t="s">
        <v>6089</v>
      </c>
    </row>
    <row r="2370" spans="1:25" x14ac:dyDescent="0.25">
      <c r="A2370" t="s">
        <v>9612</v>
      </c>
      <c r="B2370" t="s">
        <v>9613</v>
      </c>
      <c r="C2370" t="s">
        <v>2798</v>
      </c>
      <c r="D2370" t="s">
        <v>788</v>
      </c>
      <c r="E2370" t="s">
        <v>2</v>
      </c>
      <c r="F2370" t="s">
        <v>208</v>
      </c>
      <c r="G2370" t="s">
        <v>12</v>
      </c>
      <c r="H2370" t="s">
        <v>4</v>
      </c>
      <c r="I2370">
        <v>51003</v>
      </c>
      <c r="J2370" t="s">
        <v>11522</v>
      </c>
      <c r="K2370" t="s">
        <v>209</v>
      </c>
      <c r="L2370" t="s">
        <v>661</v>
      </c>
      <c r="M2370" t="s">
        <v>1928</v>
      </c>
      <c r="N2370" t="s">
        <v>2798</v>
      </c>
      <c r="O2370" t="s">
        <v>13535</v>
      </c>
      <c r="P2370">
        <v>26799174</v>
      </c>
      <c r="Q2370">
        <v>60853765</v>
      </c>
      <c r="R2370" t="s">
        <v>15815</v>
      </c>
      <c r="S2370">
        <v>60585960</v>
      </c>
      <c r="T2370" t="s">
        <v>15472</v>
      </c>
      <c r="U2370">
        <v>87576511</v>
      </c>
      <c r="V2370" t="s">
        <v>32</v>
      </c>
      <c r="W2370" t="s">
        <v>4279</v>
      </c>
      <c r="X2370" t="s">
        <v>18381</v>
      </c>
      <c r="Y2370" t="s">
        <v>2798</v>
      </c>
    </row>
    <row r="2371" spans="1:25" x14ac:dyDescent="0.25">
      <c r="A2371" t="s">
        <v>3963</v>
      </c>
      <c r="B2371" t="s">
        <v>3964</v>
      </c>
      <c r="C2371" t="s">
        <v>3955</v>
      </c>
      <c r="D2371" t="s">
        <v>788</v>
      </c>
      <c r="E2371" t="s">
        <v>5</v>
      </c>
      <c r="F2371" t="s">
        <v>208</v>
      </c>
      <c r="G2371" t="s">
        <v>2</v>
      </c>
      <c r="H2371" t="s">
        <v>6</v>
      </c>
      <c r="I2371">
        <v>50105</v>
      </c>
      <c r="J2371" t="s">
        <v>12805</v>
      </c>
      <c r="K2371" t="s">
        <v>209</v>
      </c>
      <c r="L2371" t="s">
        <v>788</v>
      </c>
      <c r="M2371" t="s">
        <v>3955</v>
      </c>
      <c r="N2371" t="s">
        <v>3955</v>
      </c>
      <c r="O2371" t="s">
        <v>13535</v>
      </c>
      <c r="P2371">
        <v>26656959</v>
      </c>
      <c r="Q2371">
        <v>26656959</v>
      </c>
      <c r="R2371" t="s">
        <v>9337</v>
      </c>
      <c r="S2371">
        <v>26656959</v>
      </c>
      <c r="T2371" t="s">
        <v>14525</v>
      </c>
      <c r="U2371" t="s">
        <v>15473</v>
      </c>
      <c r="V2371" t="s">
        <v>32</v>
      </c>
      <c r="W2371" t="s">
        <v>2966</v>
      </c>
      <c r="X2371" t="s">
        <v>18382</v>
      </c>
      <c r="Y2371" t="s">
        <v>3955</v>
      </c>
    </row>
    <row r="2372" spans="1:25" x14ac:dyDescent="0.25">
      <c r="A2372" t="s">
        <v>7464</v>
      </c>
      <c r="B2372" t="s">
        <v>7158</v>
      </c>
      <c r="C2372" t="s">
        <v>7574</v>
      </c>
      <c r="D2372" t="s">
        <v>788</v>
      </c>
      <c r="E2372" t="s">
        <v>5</v>
      </c>
      <c r="F2372" t="s">
        <v>208</v>
      </c>
      <c r="G2372" t="s">
        <v>2</v>
      </c>
      <c r="H2372" t="s">
        <v>6</v>
      </c>
      <c r="I2372">
        <v>50105</v>
      </c>
      <c r="J2372" t="s">
        <v>12805</v>
      </c>
      <c r="K2372" t="s">
        <v>209</v>
      </c>
      <c r="L2372" t="s">
        <v>788</v>
      </c>
      <c r="M2372" t="s">
        <v>3955</v>
      </c>
      <c r="N2372" t="s">
        <v>7574</v>
      </c>
      <c r="O2372" t="s">
        <v>13535</v>
      </c>
      <c r="P2372">
        <v>88990629</v>
      </c>
      <c r="Q2372" t="s">
        <v>15386</v>
      </c>
      <c r="R2372" t="s">
        <v>10972</v>
      </c>
      <c r="S2372">
        <v>88990629</v>
      </c>
      <c r="T2372" t="s">
        <v>14525</v>
      </c>
      <c r="U2372">
        <v>87100992</v>
      </c>
      <c r="V2372" t="s">
        <v>32</v>
      </c>
      <c r="W2372" t="s">
        <v>719</v>
      </c>
      <c r="X2372" t="s">
        <v>18383</v>
      </c>
      <c r="Y2372" t="s">
        <v>7574</v>
      </c>
    </row>
    <row r="2373" spans="1:25" x14ac:dyDescent="0.25">
      <c r="A2373" t="s">
        <v>6082</v>
      </c>
      <c r="B2373" t="s">
        <v>6329</v>
      </c>
      <c r="C2373" t="s">
        <v>6083</v>
      </c>
      <c r="D2373" t="s">
        <v>3398</v>
      </c>
      <c r="E2373" t="s">
        <v>2</v>
      </c>
      <c r="F2373" t="s">
        <v>64</v>
      </c>
      <c r="G2373" t="s">
        <v>5</v>
      </c>
      <c r="H2373" t="s">
        <v>3</v>
      </c>
      <c r="I2373">
        <v>30402</v>
      </c>
      <c r="J2373" t="s">
        <v>12715</v>
      </c>
      <c r="K2373" t="s">
        <v>214</v>
      </c>
      <c r="L2373" t="s">
        <v>12913</v>
      </c>
      <c r="M2373" t="s">
        <v>10565</v>
      </c>
      <c r="N2373" t="s">
        <v>11058</v>
      </c>
      <c r="O2373" t="s">
        <v>13535</v>
      </c>
      <c r="P2373">
        <v>25350022</v>
      </c>
      <c r="Q2373">
        <v>89805824</v>
      </c>
      <c r="R2373" t="s">
        <v>7911</v>
      </c>
      <c r="S2373">
        <v>89805824</v>
      </c>
      <c r="T2373" t="s">
        <v>3434</v>
      </c>
      <c r="U2373">
        <v>71108916</v>
      </c>
      <c r="V2373" t="s">
        <v>32</v>
      </c>
      <c r="W2373" t="s">
        <v>7213</v>
      </c>
      <c r="X2373" t="s">
        <v>18384</v>
      </c>
      <c r="Y2373" t="s">
        <v>6083</v>
      </c>
    </row>
    <row r="2374" spans="1:25" x14ac:dyDescent="0.25">
      <c r="A2374" t="s">
        <v>3514</v>
      </c>
      <c r="B2374" t="s">
        <v>6330</v>
      </c>
      <c r="C2374" t="s">
        <v>14954</v>
      </c>
      <c r="D2374" t="s">
        <v>3398</v>
      </c>
      <c r="E2374" t="s">
        <v>5</v>
      </c>
      <c r="F2374" t="s">
        <v>64</v>
      </c>
      <c r="G2374" t="s">
        <v>6</v>
      </c>
      <c r="H2374" t="s">
        <v>5</v>
      </c>
      <c r="I2374">
        <v>30504</v>
      </c>
      <c r="J2374" t="s">
        <v>11556</v>
      </c>
      <c r="K2374" t="s">
        <v>214</v>
      </c>
      <c r="L2374" t="s">
        <v>3398</v>
      </c>
      <c r="M2374" t="s">
        <v>207</v>
      </c>
      <c r="N2374" t="s">
        <v>3515</v>
      </c>
      <c r="O2374" t="s">
        <v>13535</v>
      </c>
      <c r="P2374">
        <v>22005199</v>
      </c>
      <c r="Q2374" t="s">
        <v>15386</v>
      </c>
      <c r="R2374" t="s">
        <v>13185</v>
      </c>
      <c r="S2374">
        <v>88774159</v>
      </c>
      <c r="T2374" t="s">
        <v>14507</v>
      </c>
      <c r="U2374">
        <v>25567876</v>
      </c>
      <c r="V2374" t="s">
        <v>32</v>
      </c>
      <c r="W2374" t="s">
        <v>516</v>
      </c>
      <c r="X2374" t="s">
        <v>18385</v>
      </c>
      <c r="Y2374" t="s">
        <v>14954</v>
      </c>
    </row>
    <row r="2375" spans="1:25" x14ac:dyDescent="0.25">
      <c r="A2375" t="s">
        <v>3508</v>
      </c>
      <c r="B2375" t="s">
        <v>3510</v>
      </c>
      <c r="C2375" t="s">
        <v>136</v>
      </c>
      <c r="D2375" t="s">
        <v>3398</v>
      </c>
      <c r="E2375" t="s">
        <v>10</v>
      </c>
      <c r="F2375" t="s">
        <v>64</v>
      </c>
      <c r="G2375" t="s">
        <v>6</v>
      </c>
      <c r="H2375" t="s">
        <v>6</v>
      </c>
      <c r="I2375">
        <v>30505</v>
      </c>
      <c r="J2375" t="s">
        <v>11577</v>
      </c>
      <c r="K2375" t="s">
        <v>214</v>
      </c>
      <c r="L2375" t="s">
        <v>3398</v>
      </c>
      <c r="M2375" t="s">
        <v>496</v>
      </c>
      <c r="N2375" t="s">
        <v>136</v>
      </c>
      <c r="O2375" t="s">
        <v>13535</v>
      </c>
      <c r="P2375">
        <v>89913432</v>
      </c>
      <c r="Q2375" t="s">
        <v>15386</v>
      </c>
      <c r="R2375" t="s">
        <v>3509</v>
      </c>
      <c r="S2375">
        <v>89913432</v>
      </c>
      <c r="T2375" t="s">
        <v>14188</v>
      </c>
      <c r="U2375">
        <v>25567876</v>
      </c>
      <c r="V2375" t="s">
        <v>32</v>
      </c>
      <c r="W2375" t="s">
        <v>993</v>
      </c>
      <c r="X2375" t="s">
        <v>18386</v>
      </c>
      <c r="Y2375" t="s">
        <v>136</v>
      </c>
    </row>
    <row r="2376" spans="1:25" x14ac:dyDescent="0.25">
      <c r="A2376" t="s">
        <v>11670</v>
      </c>
      <c r="B2376" t="s">
        <v>6913</v>
      </c>
      <c r="C2376" t="s">
        <v>11671</v>
      </c>
      <c r="D2376" t="s">
        <v>3398</v>
      </c>
      <c r="E2376" t="s">
        <v>6</v>
      </c>
      <c r="F2376" t="s">
        <v>64</v>
      </c>
      <c r="G2376" t="s">
        <v>6</v>
      </c>
      <c r="H2376" t="s">
        <v>10</v>
      </c>
      <c r="I2376">
        <v>30508</v>
      </c>
      <c r="J2376" t="s">
        <v>11580</v>
      </c>
      <c r="K2376" t="s">
        <v>214</v>
      </c>
      <c r="L2376" t="s">
        <v>3398</v>
      </c>
      <c r="M2376" t="s">
        <v>3538</v>
      </c>
      <c r="N2376" t="s">
        <v>11671</v>
      </c>
      <c r="O2376" t="s">
        <v>13535</v>
      </c>
      <c r="P2376" t="s">
        <v>15386</v>
      </c>
      <c r="Q2376" t="s">
        <v>15386</v>
      </c>
      <c r="R2376" t="s">
        <v>14955</v>
      </c>
      <c r="S2376">
        <v>83084142</v>
      </c>
      <c r="T2376" t="s">
        <v>14504</v>
      </c>
      <c r="U2376" t="s">
        <v>15462</v>
      </c>
      <c r="V2376" t="s">
        <v>32</v>
      </c>
      <c r="W2376" t="s">
        <v>3542</v>
      </c>
      <c r="X2376" t="s">
        <v>18387</v>
      </c>
      <c r="Y2376" t="s">
        <v>11671</v>
      </c>
    </row>
    <row r="2377" spans="1:25" x14ac:dyDescent="0.25">
      <c r="A2377" t="s">
        <v>3432</v>
      </c>
      <c r="B2377" t="s">
        <v>3435</v>
      </c>
      <c r="C2377" t="s">
        <v>3433</v>
      </c>
      <c r="D2377" t="s">
        <v>3398</v>
      </c>
      <c r="E2377" t="s">
        <v>5</v>
      </c>
      <c r="F2377" t="s">
        <v>64</v>
      </c>
      <c r="G2377" t="s">
        <v>6</v>
      </c>
      <c r="H2377" t="s">
        <v>2</v>
      </c>
      <c r="I2377">
        <v>30501</v>
      </c>
      <c r="J2377" t="s">
        <v>11417</v>
      </c>
      <c r="K2377" t="s">
        <v>214</v>
      </c>
      <c r="L2377" t="s">
        <v>3398</v>
      </c>
      <c r="M2377" t="s">
        <v>3398</v>
      </c>
      <c r="N2377" t="s">
        <v>1700</v>
      </c>
      <c r="O2377" t="s">
        <v>13535</v>
      </c>
      <c r="P2377">
        <v>25568089</v>
      </c>
      <c r="Q2377" t="s">
        <v>15386</v>
      </c>
      <c r="R2377" t="s">
        <v>3518</v>
      </c>
      <c r="S2377">
        <v>83175102</v>
      </c>
      <c r="T2377" t="s">
        <v>14507</v>
      </c>
      <c r="U2377">
        <v>25567876</v>
      </c>
      <c r="V2377" t="s">
        <v>32</v>
      </c>
      <c r="W2377" t="s">
        <v>7214</v>
      </c>
      <c r="X2377" t="s">
        <v>18388</v>
      </c>
      <c r="Y2377" t="s">
        <v>3433</v>
      </c>
    </row>
    <row r="2378" spans="1:25" x14ac:dyDescent="0.25">
      <c r="A2378" t="s">
        <v>8523</v>
      </c>
      <c r="B2378" t="s">
        <v>6914</v>
      </c>
      <c r="C2378" t="s">
        <v>8524</v>
      </c>
      <c r="D2378" t="s">
        <v>78</v>
      </c>
      <c r="E2378" t="s">
        <v>8</v>
      </c>
      <c r="F2378" t="s">
        <v>35</v>
      </c>
      <c r="G2378" t="s">
        <v>15</v>
      </c>
      <c r="H2378" t="s">
        <v>5</v>
      </c>
      <c r="I2378">
        <v>21104</v>
      </c>
      <c r="J2378" t="s">
        <v>11535</v>
      </c>
      <c r="K2378" t="s">
        <v>79</v>
      </c>
      <c r="L2378" t="s">
        <v>10532</v>
      </c>
      <c r="M2378" t="s">
        <v>542</v>
      </c>
      <c r="N2378" t="s">
        <v>641</v>
      </c>
      <c r="O2378" t="s">
        <v>13535</v>
      </c>
      <c r="P2378">
        <v>24634385</v>
      </c>
      <c r="Q2378" t="s">
        <v>15386</v>
      </c>
      <c r="R2378" t="s">
        <v>13186</v>
      </c>
      <c r="S2378">
        <v>24634385</v>
      </c>
      <c r="T2378" t="s">
        <v>14470</v>
      </c>
      <c r="U2378">
        <v>24633545</v>
      </c>
      <c r="V2378" t="s">
        <v>32</v>
      </c>
      <c r="W2378" t="s">
        <v>759</v>
      </c>
      <c r="X2378" t="s">
        <v>18389</v>
      </c>
      <c r="Y2378" t="s">
        <v>8524</v>
      </c>
    </row>
    <row r="2379" spans="1:25" x14ac:dyDescent="0.25">
      <c r="A2379" t="s">
        <v>9523</v>
      </c>
      <c r="B2379" t="s">
        <v>7088</v>
      </c>
      <c r="C2379" t="s">
        <v>13187</v>
      </c>
      <c r="D2379" t="s">
        <v>78</v>
      </c>
      <c r="E2379" t="s">
        <v>8</v>
      </c>
      <c r="F2379" t="s">
        <v>35</v>
      </c>
      <c r="G2379" t="s">
        <v>15</v>
      </c>
      <c r="H2379" t="s">
        <v>3</v>
      </c>
      <c r="I2379">
        <v>21102</v>
      </c>
      <c r="J2379" t="s">
        <v>11474</v>
      </c>
      <c r="K2379" t="s">
        <v>79</v>
      </c>
      <c r="L2379" t="s">
        <v>10532</v>
      </c>
      <c r="M2379" t="s">
        <v>1374</v>
      </c>
      <c r="N2379" t="s">
        <v>316</v>
      </c>
      <c r="O2379" t="s">
        <v>13535</v>
      </c>
      <c r="P2379">
        <v>72074988</v>
      </c>
      <c r="Q2379">
        <v>24634601</v>
      </c>
      <c r="R2379" t="s">
        <v>14060</v>
      </c>
      <c r="S2379">
        <v>60801556</v>
      </c>
      <c r="T2379" t="s">
        <v>14470</v>
      </c>
      <c r="U2379">
        <v>24633545</v>
      </c>
      <c r="V2379" t="s">
        <v>32</v>
      </c>
      <c r="W2379" t="s">
        <v>8346</v>
      </c>
      <c r="X2379" t="s">
        <v>18390</v>
      </c>
      <c r="Y2379" t="s">
        <v>13187</v>
      </c>
    </row>
    <row r="2380" spans="1:25" x14ac:dyDescent="0.25">
      <c r="A2380" t="s">
        <v>2426</v>
      </c>
      <c r="B2380" t="s">
        <v>2427</v>
      </c>
      <c r="C2380" t="s">
        <v>9120</v>
      </c>
      <c r="D2380" t="s">
        <v>78</v>
      </c>
      <c r="E2380" t="s">
        <v>8</v>
      </c>
      <c r="F2380" t="s">
        <v>35</v>
      </c>
      <c r="G2380" t="s">
        <v>15</v>
      </c>
      <c r="H2380" t="s">
        <v>7</v>
      </c>
      <c r="I2380">
        <v>21106</v>
      </c>
      <c r="J2380" t="s">
        <v>11537</v>
      </c>
      <c r="K2380" t="s">
        <v>79</v>
      </c>
      <c r="L2380" t="s">
        <v>10532</v>
      </c>
      <c r="M2380" t="s">
        <v>90</v>
      </c>
      <c r="N2380" t="s">
        <v>11059</v>
      </c>
      <c r="O2380" t="s">
        <v>13535</v>
      </c>
      <c r="P2380">
        <v>24632358</v>
      </c>
      <c r="Q2380">
        <v>24632358</v>
      </c>
      <c r="R2380" t="s">
        <v>14061</v>
      </c>
      <c r="S2380">
        <v>72170693</v>
      </c>
      <c r="T2380" t="s">
        <v>14470</v>
      </c>
      <c r="U2380">
        <v>88994189</v>
      </c>
      <c r="V2380" t="s">
        <v>32</v>
      </c>
      <c r="W2380" t="s">
        <v>2425</v>
      </c>
      <c r="X2380" t="s">
        <v>18391</v>
      </c>
      <c r="Y2380" t="s">
        <v>9120</v>
      </c>
    </row>
    <row r="2381" spans="1:25" x14ac:dyDescent="0.25">
      <c r="A2381" t="s">
        <v>2198</v>
      </c>
      <c r="B2381" t="s">
        <v>2200</v>
      </c>
      <c r="C2381" t="s">
        <v>2199</v>
      </c>
      <c r="D2381" t="s">
        <v>78</v>
      </c>
      <c r="E2381" t="s">
        <v>11</v>
      </c>
      <c r="F2381" t="s">
        <v>35</v>
      </c>
      <c r="G2381" t="s">
        <v>3</v>
      </c>
      <c r="H2381" t="s">
        <v>198</v>
      </c>
      <c r="I2381">
        <v>20214</v>
      </c>
      <c r="J2381" t="s">
        <v>12762</v>
      </c>
      <c r="K2381" t="s">
        <v>79</v>
      </c>
      <c r="L2381" t="s">
        <v>80</v>
      </c>
      <c r="M2381" t="s">
        <v>1248</v>
      </c>
      <c r="N2381" t="s">
        <v>2199</v>
      </c>
      <c r="O2381" t="s">
        <v>13535</v>
      </c>
      <c r="P2381" t="s">
        <v>15386</v>
      </c>
      <c r="Q2381" t="s">
        <v>15386</v>
      </c>
      <c r="R2381" t="s">
        <v>12282</v>
      </c>
      <c r="S2381">
        <v>83237303</v>
      </c>
      <c r="T2381" t="s">
        <v>14477</v>
      </c>
      <c r="U2381">
        <v>88572296</v>
      </c>
      <c r="V2381" t="s">
        <v>32</v>
      </c>
      <c r="W2381" t="s">
        <v>6502</v>
      </c>
      <c r="X2381" t="s">
        <v>18392</v>
      </c>
      <c r="Y2381" t="s">
        <v>2199</v>
      </c>
    </row>
    <row r="2382" spans="1:25" x14ac:dyDescent="0.25">
      <c r="A2382" t="s">
        <v>2264</v>
      </c>
      <c r="B2382" t="s">
        <v>6331</v>
      </c>
      <c r="C2382" t="s">
        <v>470</v>
      </c>
      <c r="D2382" t="s">
        <v>78</v>
      </c>
      <c r="E2382" t="s">
        <v>4</v>
      </c>
      <c r="F2382" t="s">
        <v>35</v>
      </c>
      <c r="G2382" t="s">
        <v>3</v>
      </c>
      <c r="H2382" t="s">
        <v>6</v>
      </c>
      <c r="I2382">
        <v>20205</v>
      </c>
      <c r="J2382" t="s">
        <v>12752</v>
      </c>
      <c r="K2382" t="s">
        <v>79</v>
      </c>
      <c r="L2382" t="s">
        <v>80</v>
      </c>
      <c r="M2382" t="s">
        <v>10622</v>
      </c>
      <c r="N2382" t="s">
        <v>470</v>
      </c>
      <c r="O2382" t="s">
        <v>13535</v>
      </c>
      <c r="P2382">
        <v>24479106</v>
      </c>
      <c r="Q2382">
        <v>24479106</v>
      </c>
      <c r="R2382" t="s">
        <v>14956</v>
      </c>
      <c r="S2382">
        <v>88615807</v>
      </c>
      <c r="T2382" t="s">
        <v>14462</v>
      </c>
      <c r="U2382">
        <v>24560275</v>
      </c>
      <c r="V2382" t="s">
        <v>32</v>
      </c>
      <c r="W2382" t="s">
        <v>2263</v>
      </c>
      <c r="X2382" t="s">
        <v>18393</v>
      </c>
      <c r="Y2382" t="s">
        <v>470</v>
      </c>
    </row>
    <row r="2383" spans="1:25" x14ac:dyDescent="0.25">
      <c r="A2383" t="s">
        <v>2252</v>
      </c>
      <c r="B2383" t="s">
        <v>2254</v>
      </c>
      <c r="C2383" t="s">
        <v>2253</v>
      </c>
      <c r="D2383" t="s">
        <v>78</v>
      </c>
      <c r="E2383" t="s">
        <v>4</v>
      </c>
      <c r="F2383" t="s">
        <v>35</v>
      </c>
      <c r="G2383" t="s">
        <v>3</v>
      </c>
      <c r="H2383" t="s">
        <v>6</v>
      </c>
      <c r="I2383">
        <v>20205</v>
      </c>
      <c r="J2383" t="s">
        <v>12752</v>
      </c>
      <c r="K2383" t="s">
        <v>79</v>
      </c>
      <c r="L2383" t="s">
        <v>80</v>
      </c>
      <c r="M2383" t="s">
        <v>10622</v>
      </c>
      <c r="N2383" t="s">
        <v>2253</v>
      </c>
      <c r="O2383" t="s">
        <v>13535</v>
      </c>
      <c r="P2383">
        <v>24470147</v>
      </c>
      <c r="Q2383">
        <v>24470147</v>
      </c>
      <c r="R2383" t="s">
        <v>14957</v>
      </c>
      <c r="S2383">
        <v>24470147</v>
      </c>
      <c r="T2383" t="s">
        <v>14462</v>
      </c>
      <c r="U2383">
        <v>24560275</v>
      </c>
      <c r="V2383" t="s">
        <v>32</v>
      </c>
      <c r="W2383" t="s">
        <v>1690</v>
      </c>
      <c r="X2383" t="s">
        <v>18394</v>
      </c>
      <c r="Y2383" t="s">
        <v>2253</v>
      </c>
    </row>
    <row r="2384" spans="1:25" x14ac:dyDescent="0.25">
      <c r="A2384" t="s">
        <v>2238</v>
      </c>
      <c r="B2384" t="s">
        <v>2239</v>
      </c>
      <c r="C2384" t="s">
        <v>1238</v>
      </c>
      <c r="D2384" t="s">
        <v>78</v>
      </c>
      <c r="E2384" t="s">
        <v>4</v>
      </c>
      <c r="F2384" t="s">
        <v>35</v>
      </c>
      <c r="G2384" t="s">
        <v>3</v>
      </c>
      <c r="H2384" t="s">
        <v>6</v>
      </c>
      <c r="I2384">
        <v>20205</v>
      </c>
      <c r="J2384" t="s">
        <v>12752</v>
      </c>
      <c r="K2384" t="s">
        <v>79</v>
      </c>
      <c r="L2384" t="s">
        <v>80</v>
      </c>
      <c r="M2384" t="s">
        <v>10622</v>
      </c>
      <c r="N2384" t="s">
        <v>1238</v>
      </c>
      <c r="O2384" t="s">
        <v>13535</v>
      </c>
      <c r="P2384">
        <v>24478107</v>
      </c>
      <c r="Q2384">
        <v>24478107</v>
      </c>
      <c r="R2384" t="s">
        <v>12275</v>
      </c>
      <c r="S2384">
        <v>24478107</v>
      </c>
      <c r="T2384" t="s">
        <v>14462</v>
      </c>
      <c r="U2384">
        <v>24560275</v>
      </c>
      <c r="V2384" t="s">
        <v>32</v>
      </c>
      <c r="W2384" t="s">
        <v>1619</v>
      </c>
      <c r="X2384" t="s">
        <v>18395</v>
      </c>
      <c r="Y2384" t="s">
        <v>1238</v>
      </c>
    </row>
    <row r="2385" spans="1:25" x14ac:dyDescent="0.25">
      <c r="A2385" t="s">
        <v>4197</v>
      </c>
      <c r="B2385" t="s">
        <v>4198</v>
      </c>
      <c r="C2385" t="s">
        <v>3485</v>
      </c>
      <c r="D2385" t="s">
        <v>4010</v>
      </c>
      <c r="E2385" t="s">
        <v>10</v>
      </c>
      <c r="F2385" t="s">
        <v>208</v>
      </c>
      <c r="G2385" t="s">
        <v>11</v>
      </c>
      <c r="H2385" t="s">
        <v>7</v>
      </c>
      <c r="I2385">
        <v>50906</v>
      </c>
      <c r="J2385" t="s">
        <v>11598</v>
      </c>
      <c r="K2385" t="s">
        <v>209</v>
      </c>
      <c r="L2385" t="s">
        <v>4134</v>
      </c>
      <c r="M2385" t="s">
        <v>12840</v>
      </c>
      <c r="N2385" t="s">
        <v>3485</v>
      </c>
      <c r="O2385" t="s">
        <v>13535</v>
      </c>
      <c r="P2385">
        <v>22007619</v>
      </c>
      <c r="Q2385">
        <v>22009594</v>
      </c>
      <c r="R2385" t="s">
        <v>15816</v>
      </c>
      <c r="S2385">
        <v>22007619</v>
      </c>
      <c r="T2385" t="s">
        <v>14385</v>
      </c>
      <c r="U2385">
        <v>26577302</v>
      </c>
      <c r="V2385" t="s">
        <v>32</v>
      </c>
      <c r="W2385" t="s">
        <v>7216</v>
      </c>
      <c r="X2385" t="s">
        <v>18396</v>
      </c>
      <c r="Y2385" t="s">
        <v>3485</v>
      </c>
    </row>
    <row r="2386" spans="1:25" x14ac:dyDescent="0.25">
      <c r="A2386" t="s">
        <v>6058</v>
      </c>
      <c r="B2386" t="s">
        <v>5288</v>
      </c>
      <c r="C2386" t="s">
        <v>496</v>
      </c>
      <c r="D2386" t="s">
        <v>4010</v>
      </c>
      <c r="E2386" t="s">
        <v>7</v>
      </c>
      <c r="F2386" t="s">
        <v>208</v>
      </c>
      <c r="G2386" t="s">
        <v>3</v>
      </c>
      <c r="H2386" t="s">
        <v>7</v>
      </c>
      <c r="I2386">
        <v>50206</v>
      </c>
      <c r="J2386" t="s">
        <v>11595</v>
      </c>
      <c r="K2386" t="s">
        <v>209</v>
      </c>
      <c r="L2386" t="s">
        <v>4010</v>
      </c>
      <c r="M2386" t="s">
        <v>11345</v>
      </c>
      <c r="N2386" t="s">
        <v>496</v>
      </c>
      <c r="O2386" t="s">
        <v>13535</v>
      </c>
      <c r="P2386">
        <v>22007828</v>
      </c>
      <c r="Q2386">
        <v>63485789</v>
      </c>
      <c r="R2386" t="s">
        <v>15817</v>
      </c>
      <c r="S2386">
        <v>63485789</v>
      </c>
      <c r="T2386" t="s">
        <v>14530</v>
      </c>
      <c r="U2386">
        <v>26855230</v>
      </c>
      <c r="V2386" t="s">
        <v>32</v>
      </c>
      <c r="W2386" t="s">
        <v>7217</v>
      </c>
      <c r="X2386" t="s">
        <v>18397</v>
      </c>
      <c r="Y2386" t="s">
        <v>496</v>
      </c>
    </row>
    <row r="2387" spans="1:25" x14ac:dyDescent="0.25">
      <c r="A2387" t="s">
        <v>5812</v>
      </c>
      <c r="B2387" t="s">
        <v>5290</v>
      </c>
      <c r="C2387" t="s">
        <v>828</v>
      </c>
      <c r="D2387" t="s">
        <v>184</v>
      </c>
      <c r="E2387" t="s">
        <v>4</v>
      </c>
      <c r="F2387" t="s">
        <v>183</v>
      </c>
      <c r="G2387" t="s">
        <v>3</v>
      </c>
      <c r="H2387" t="s">
        <v>7</v>
      </c>
      <c r="I2387">
        <v>40206</v>
      </c>
      <c r="J2387" t="s">
        <v>12816</v>
      </c>
      <c r="K2387" t="s">
        <v>184</v>
      </c>
      <c r="L2387" t="s">
        <v>10572</v>
      </c>
      <c r="M2387" t="s">
        <v>5711</v>
      </c>
      <c r="N2387" t="s">
        <v>11060</v>
      </c>
      <c r="O2387" t="s">
        <v>13535</v>
      </c>
      <c r="P2387">
        <v>22660746</v>
      </c>
      <c r="Q2387">
        <v>22660096</v>
      </c>
      <c r="R2387" t="s">
        <v>12347</v>
      </c>
      <c r="S2387">
        <v>22660746</v>
      </c>
      <c r="T2387" t="s">
        <v>14511</v>
      </c>
      <c r="U2387">
        <v>22694051</v>
      </c>
      <c r="V2387" t="s">
        <v>32</v>
      </c>
      <c r="W2387" t="s">
        <v>7218</v>
      </c>
      <c r="X2387" t="s">
        <v>18398</v>
      </c>
      <c r="Y2387" t="s">
        <v>828</v>
      </c>
    </row>
    <row r="2388" spans="1:25" x14ac:dyDescent="0.25">
      <c r="A2388" t="s">
        <v>6106</v>
      </c>
      <c r="B2388" t="s">
        <v>5294</v>
      </c>
      <c r="C2388" t="s">
        <v>9825</v>
      </c>
      <c r="D2388" t="s">
        <v>214</v>
      </c>
      <c r="E2388" t="s">
        <v>3</v>
      </c>
      <c r="F2388" t="s">
        <v>64</v>
      </c>
      <c r="G2388" t="s">
        <v>2</v>
      </c>
      <c r="H2388" t="s">
        <v>5</v>
      </c>
      <c r="I2388">
        <v>30104</v>
      </c>
      <c r="J2388" t="s">
        <v>12782</v>
      </c>
      <c r="K2388" t="s">
        <v>214</v>
      </c>
      <c r="L2388" t="s">
        <v>214</v>
      </c>
      <c r="M2388" t="s">
        <v>10545</v>
      </c>
      <c r="N2388" t="s">
        <v>11061</v>
      </c>
      <c r="O2388" t="s">
        <v>13535</v>
      </c>
      <c r="P2388">
        <v>25374864</v>
      </c>
      <c r="Q2388">
        <v>83639777</v>
      </c>
      <c r="R2388" t="s">
        <v>13188</v>
      </c>
      <c r="S2388">
        <v>25374864</v>
      </c>
      <c r="T2388" t="s">
        <v>14487</v>
      </c>
      <c r="U2388">
        <v>25371825</v>
      </c>
      <c r="V2388" t="s">
        <v>32</v>
      </c>
      <c r="W2388" t="s">
        <v>7219</v>
      </c>
      <c r="X2388" t="s">
        <v>18399</v>
      </c>
      <c r="Y2388" t="s">
        <v>9825</v>
      </c>
    </row>
    <row r="2389" spans="1:25" x14ac:dyDescent="0.25">
      <c r="A2389" t="s">
        <v>6069</v>
      </c>
      <c r="B2389" t="s">
        <v>5298</v>
      </c>
      <c r="C2389" t="s">
        <v>316</v>
      </c>
      <c r="D2389" t="s">
        <v>182</v>
      </c>
      <c r="E2389" t="s">
        <v>3</v>
      </c>
      <c r="F2389" t="s">
        <v>183</v>
      </c>
      <c r="G2389" t="s">
        <v>12</v>
      </c>
      <c r="H2389" t="s">
        <v>4</v>
      </c>
      <c r="I2389">
        <v>41003</v>
      </c>
      <c r="J2389" t="s">
        <v>14359</v>
      </c>
      <c r="K2389" t="s">
        <v>184</v>
      </c>
      <c r="L2389" t="s">
        <v>182</v>
      </c>
      <c r="M2389" t="s">
        <v>10576</v>
      </c>
      <c r="N2389" t="s">
        <v>316</v>
      </c>
      <c r="O2389" t="s">
        <v>13535</v>
      </c>
      <c r="P2389">
        <v>27643223</v>
      </c>
      <c r="Q2389">
        <v>27643783</v>
      </c>
      <c r="R2389" t="s">
        <v>11918</v>
      </c>
      <c r="S2389">
        <v>88732923</v>
      </c>
      <c r="T2389" t="s">
        <v>14523</v>
      </c>
      <c r="U2389">
        <v>27644108</v>
      </c>
      <c r="V2389" t="s">
        <v>32</v>
      </c>
      <c r="W2389" t="s">
        <v>7220</v>
      </c>
      <c r="X2389" t="s">
        <v>18400</v>
      </c>
      <c r="Y2389" t="s">
        <v>316</v>
      </c>
    </row>
    <row r="2390" spans="1:25" x14ac:dyDescent="0.25">
      <c r="A2390" t="s">
        <v>9597</v>
      </c>
      <c r="B2390" t="s">
        <v>6892</v>
      </c>
      <c r="C2390" t="s">
        <v>14063</v>
      </c>
      <c r="D2390" t="s">
        <v>182</v>
      </c>
      <c r="E2390" t="s">
        <v>2</v>
      </c>
      <c r="F2390" t="s">
        <v>183</v>
      </c>
      <c r="G2390" t="s">
        <v>12</v>
      </c>
      <c r="H2390" t="s">
        <v>3</v>
      </c>
      <c r="I2390">
        <v>41002</v>
      </c>
      <c r="J2390" t="s">
        <v>12745</v>
      </c>
      <c r="K2390" t="s">
        <v>184</v>
      </c>
      <c r="L2390" t="s">
        <v>182</v>
      </c>
      <c r="M2390" t="s">
        <v>1775</v>
      </c>
      <c r="N2390" t="s">
        <v>11062</v>
      </c>
      <c r="O2390" t="s">
        <v>13535</v>
      </c>
      <c r="P2390">
        <v>85665676</v>
      </c>
      <c r="Q2390">
        <v>44056165</v>
      </c>
      <c r="R2390" t="s">
        <v>15818</v>
      </c>
      <c r="S2390">
        <v>85665676</v>
      </c>
      <c r="T2390" t="s">
        <v>14471</v>
      </c>
      <c r="U2390">
        <v>27611126</v>
      </c>
      <c r="V2390" t="s">
        <v>32</v>
      </c>
      <c r="W2390" t="s">
        <v>3751</v>
      </c>
      <c r="X2390" t="s">
        <v>18401</v>
      </c>
      <c r="Y2390" t="s">
        <v>14063</v>
      </c>
    </row>
    <row r="2391" spans="1:25" x14ac:dyDescent="0.25">
      <c r="A2391" t="s">
        <v>9785</v>
      </c>
      <c r="B2391" t="s">
        <v>7085</v>
      </c>
      <c r="C2391" t="s">
        <v>9786</v>
      </c>
      <c r="D2391" t="s">
        <v>9030</v>
      </c>
      <c r="E2391" t="s">
        <v>7</v>
      </c>
      <c r="F2391" t="s">
        <v>35</v>
      </c>
      <c r="G2391" t="s">
        <v>179</v>
      </c>
      <c r="H2391" t="s">
        <v>5</v>
      </c>
      <c r="I2391">
        <v>21504</v>
      </c>
      <c r="J2391" t="s">
        <v>11560</v>
      </c>
      <c r="K2391" t="s">
        <v>79</v>
      </c>
      <c r="L2391" t="s">
        <v>180</v>
      </c>
      <c r="M2391" t="s">
        <v>13002</v>
      </c>
      <c r="N2391" t="s">
        <v>9786</v>
      </c>
      <c r="O2391" t="s">
        <v>13535</v>
      </c>
      <c r="P2391">
        <v>41051092</v>
      </c>
      <c r="Q2391" t="s">
        <v>15386</v>
      </c>
      <c r="R2391" t="s">
        <v>10033</v>
      </c>
      <c r="S2391">
        <v>41051092</v>
      </c>
      <c r="T2391" t="s">
        <v>15548</v>
      </c>
      <c r="U2391">
        <v>24021628</v>
      </c>
      <c r="V2391" t="s">
        <v>32</v>
      </c>
      <c r="W2391" t="s">
        <v>2996</v>
      </c>
      <c r="X2391" t="s">
        <v>18402</v>
      </c>
      <c r="Y2391" t="s">
        <v>9786</v>
      </c>
    </row>
    <row r="2392" spans="1:25" x14ac:dyDescent="0.25">
      <c r="A2392" t="s">
        <v>11717</v>
      </c>
      <c r="B2392" t="s">
        <v>11718</v>
      </c>
      <c r="C2392" t="s">
        <v>2950</v>
      </c>
      <c r="D2392" t="s">
        <v>9030</v>
      </c>
      <c r="E2392" t="s">
        <v>4</v>
      </c>
      <c r="F2392" t="s">
        <v>35</v>
      </c>
      <c r="G2392" t="s">
        <v>17</v>
      </c>
      <c r="H2392" t="s">
        <v>4</v>
      </c>
      <c r="I2392">
        <v>21303</v>
      </c>
      <c r="J2392" t="s">
        <v>14349</v>
      </c>
      <c r="K2392" t="s">
        <v>79</v>
      </c>
      <c r="L2392" t="s">
        <v>10587</v>
      </c>
      <c r="M2392" t="s">
        <v>13810</v>
      </c>
      <c r="N2392" t="s">
        <v>2950</v>
      </c>
      <c r="O2392" t="s">
        <v>13535</v>
      </c>
      <c r="P2392">
        <v>72964637</v>
      </c>
      <c r="Q2392" t="s">
        <v>15386</v>
      </c>
      <c r="R2392" t="s">
        <v>11942</v>
      </c>
      <c r="S2392">
        <v>24701583</v>
      </c>
      <c r="T2392" t="s">
        <v>14644</v>
      </c>
      <c r="U2392">
        <v>24701583</v>
      </c>
      <c r="V2392" t="s">
        <v>32</v>
      </c>
      <c r="W2392" t="s">
        <v>4085</v>
      </c>
      <c r="X2392" t="s">
        <v>18403</v>
      </c>
      <c r="Y2392" t="s">
        <v>2950</v>
      </c>
    </row>
    <row r="2393" spans="1:25" x14ac:dyDescent="0.25">
      <c r="A2393" t="s">
        <v>9656</v>
      </c>
      <c r="B2393" t="s">
        <v>6917</v>
      </c>
      <c r="C2393" t="s">
        <v>661</v>
      </c>
      <c r="D2393" t="s">
        <v>1609</v>
      </c>
      <c r="E2393" t="s">
        <v>6</v>
      </c>
      <c r="F2393" t="s">
        <v>208</v>
      </c>
      <c r="G2393" t="s">
        <v>8</v>
      </c>
      <c r="H2393" t="s">
        <v>3</v>
      </c>
      <c r="I2393">
        <v>50702</v>
      </c>
      <c r="J2393" t="s">
        <v>11459</v>
      </c>
      <c r="K2393" t="s">
        <v>209</v>
      </c>
      <c r="L2393" t="s">
        <v>12945</v>
      </c>
      <c r="M2393" t="s">
        <v>13049</v>
      </c>
      <c r="N2393" t="s">
        <v>661</v>
      </c>
      <c r="O2393" t="s">
        <v>13535</v>
      </c>
      <c r="P2393">
        <v>26457253</v>
      </c>
      <c r="Q2393">
        <v>26457253</v>
      </c>
      <c r="R2393" t="s">
        <v>14958</v>
      </c>
      <c r="S2393">
        <v>86090481</v>
      </c>
      <c r="T2393" t="s">
        <v>14458</v>
      </c>
      <c r="U2393">
        <v>21005138</v>
      </c>
      <c r="V2393" t="s">
        <v>32</v>
      </c>
      <c r="W2393" t="s">
        <v>4530</v>
      </c>
      <c r="X2393" t="s">
        <v>18404</v>
      </c>
      <c r="Y2393" t="s">
        <v>661</v>
      </c>
    </row>
    <row r="2394" spans="1:25" x14ac:dyDescent="0.25">
      <c r="A2394" t="s">
        <v>1727</v>
      </c>
      <c r="B2394" t="s">
        <v>1729</v>
      </c>
      <c r="C2394" t="s">
        <v>1728</v>
      </c>
      <c r="D2394" t="s">
        <v>9019</v>
      </c>
      <c r="E2394" t="s">
        <v>198</v>
      </c>
      <c r="F2394" t="s">
        <v>124</v>
      </c>
      <c r="G2394" t="s">
        <v>4</v>
      </c>
      <c r="H2394" t="s">
        <v>4</v>
      </c>
      <c r="I2394">
        <v>60303</v>
      </c>
      <c r="J2394" t="s">
        <v>11491</v>
      </c>
      <c r="K2394" t="s">
        <v>125</v>
      </c>
      <c r="L2394" t="s">
        <v>1490</v>
      </c>
      <c r="M2394" t="s">
        <v>1569</v>
      </c>
      <c r="N2394" t="s">
        <v>1728</v>
      </c>
      <c r="O2394" t="s">
        <v>13535</v>
      </c>
      <c r="P2394">
        <v>84385758</v>
      </c>
      <c r="Q2394" t="s">
        <v>15386</v>
      </c>
      <c r="R2394" t="s">
        <v>11758</v>
      </c>
      <c r="S2394">
        <v>84385758</v>
      </c>
      <c r="T2394" t="s">
        <v>15044</v>
      </c>
      <c r="U2394">
        <v>27305078</v>
      </c>
      <c r="V2394" t="s">
        <v>32</v>
      </c>
      <c r="W2394" t="s">
        <v>1351</v>
      </c>
      <c r="X2394" t="s">
        <v>18405</v>
      </c>
      <c r="Y2394" t="s">
        <v>1728</v>
      </c>
    </row>
    <row r="2395" spans="1:25" x14ac:dyDescent="0.25">
      <c r="A2395" t="s">
        <v>1721</v>
      </c>
      <c r="B2395" t="s">
        <v>6332</v>
      </c>
      <c r="C2395" t="s">
        <v>156</v>
      </c>
      <c r="D2395" t="s">
        <v>9019</v>
      </c>
      <c r="E2395" t="s">
        <v>198</v>
      </c>
      <c r="F2395" t="s">
        <v>124</v>
      </c>
      <c r="G2395" t="s">
        <v>4</v>
      </c>
      <c r="H2395" t="s">
        <v>4</v>
      </c>
      <c r="I2395">
        <v>60303</v>
      </c>
      <c r="J2395" t="s">
        <v>11491</v>
      </c>
      <c r="K2395" t="s">
        <v>125</v>
      </c>
      <c r="L2395" t="s">
        <v>1490</v>
      </c>
      <c r="M2395" t="s">
        <v>1569</v>
      </c>
      <c r="N2395" t="s">
        <v>156</v>
      </c>
      <c r="O2395" t="s">
        <v>13535</v>
      </c>
      <c r="P2395">
        <v>84635029</v>
      </c>
      <c r="Q2395" t="s">
        <v>15386</v>
      </c>
      <c r="R2395" t="s">
        <v>8087</v>
      </c>
      <c r="S2395">
        <v>84635029</v>
      </c>
      <c r="T2395" t="s">
        <v>15044</v>
      </c>
      <c r="U2395">
        <v>87093141</v>
      </c>
      <c r="V2395" t="s">
        <v>32</v>
      </c>
      <c r="W2395" t="s">
        <v>1295</v>
      </c>
      <c r="X2395" t="s">
        <v>18406</v>
      </c>
      <c r="Y2395" t="s">
        <v>156</v>
      </c>
    </row>
    <row r="2396" spans="1:25" x14ac:dyDescent="0.25">
      <c r="A2396" t="s">
        <v>9513</v>
      </c>
      <c r="B2396" t="s">
        <v>6803</v>
      </c>
      <c r="C2396" t="s">
        <v>9514</v>
      </c>
      <c r="D2396" t="s">
        <v>9019</v>
      </c>
      <c r="E2396" t="s">
        <v>4</v>
      </c>
      <c r="F2396" t="s">
        <v>124</v>
      </c>
      <c r="G2396" t="s">
        <v>4</v>
      </c>
      <c r="H2396" t="s">
        <v>8</v>
      </c>
      <c r="I2396">
        <v>60307</v>
      </c>
      <c r="J2396" t="s">
        <v>12826</v>
      </c>
      <c r="K2396" t="s">
        <v>125</v>
      </c>
      <c r="L2396" t="s">
        <v>1490</v>
      </c>
      <c r="M2396" t="s">
        <v>13089</v>
      </c>
      <c r="N2396" t="s">
        <v>9514</v>
      </c>
      <c r="O2396" t="s">
        <v>13535</v>
      </c>
      <c r="P2396">
        <v>84299287</v>
      </c>
      <c r="Q2396">
        <v>87810942</v>
      </c>
      <c r="R2396" t="s">
        <v>14064</v>
      </c>
      <c r="S2396">
        <v>84299287</v>
      </c>
      <c r="T2396" t="s">
        <v>14808</v>
      </c>
      <c r="U2396">
        <v>27300744</v>
      </c>
      <c r="V2396" t="s">
        <v>32</v>
      </c>
      <c r="W2396" t="s">
        <v>1679</v>
      </c>
      <c r="X2396" t="s">
        <v>18407</v>
      </c>
      <c r="Y2396" t="s">
        <v>9514</v>
      </c>
    </row>
    <row r="2397" spans="1:25" x14ac:dyDescent="0.25">
      <c r="A2397" t="s">
        <v>8770</v>
      </c>
      <c r="B2397" t="s">
        <v>6638</v>
      </c>
      <c r="C2397" t="s">
        <v>112</v>
      </c>
      <c r="D2397" t="s">
        <v>1044</v>
      </c>
      <c r="E2397" t="s">
        <v>7</v>
      </c>
      <c r="F2397" t="s">
        <v>32</v>
      </c>
      <c r="G2397" t="s">
        <v>1045</v>
      </c>
      <c r="H2397" t="s">
        <v>10</v>
      </c>
      <c r="I2397">
        <v>11908</v>
      </c>
      <c r="J2397" t="s">
        <v>12738</v>
      </c>
      <c r="K2397" t="s">
        <v>33</v>
      </c>
      <c r="L2397" t="s">
        <v>1044</v>
      </c>
      <c r="M2397" t="s">
        <v>12878</v>
      </c>
      <c r="N2397" t="s">
        <v>112</v>
      </c>
      <c r="O2397" t="s">
        <v>13535</v>
      </c>
      <c r="P2397" t="s">
        <v>15386</v>
      </c>
      <c r="Q2397" t="s">
        <v>15386</v>
      </c>
      <c r="R2397" t="s">
        <v>14065</v>
      </c>
      <c r="S2397">
        <v>86054906</v>
      </c>
      <c r="T2397" t="s">
        <v>14437</v>
      </c>
      <c r="U2397">
        <v>27311075</v>
      </c>
      <c r="V2397" t="s">
        <v>32</v>
      </c>
      <c r="W2397" t="s">
        <v>8799</v>
      </c>
      <c r="X2397" t="s">
        <v>18408</v>
      </c>
      <c r="Y2397" t="s">
        <v>112</v>
      </c>
    </row>
    <row r="2398" spans="1:25" x14ac:dyDescent="0.25">
      <c r="A2398" t="s">
        <v>1197</v>
      </c>
      <c r="B2398" t="s">
        <v>1198</v>
      </c>
      <c r="C2398" t="s">
        <v>7221</v>
      </c>
      <c r="D2398" t="s">
        <v>1044</v>
      </c>
      <c r="E2398" t="s">
        <v>5</v>
      </c>
      <c r="F2398" t="s">
        <v>124</v>
      </c>
      <c r="G2398" t="s">
        <v>6</v>
      </c>
      <c r="H2398" t="s">
        <v>5</v>
      </c>
      <c r="I2398">
        <v>60504</v>
      </c>
      <c r="J2398" t="s">
        <v>12793</v>
      </c>
      <c r="K2398" t="s">
        <v>125</v>
      </c>
      <c r="L2398" t="s">
        <v>12950</v>
      </c>
      <c r="M2398" t="s">
        <v>13038</v>
      </c>
      <c r="N2398" t="s">
        <v>10654</v>
      </c>
      <c r="O2398" t="s">
        <v>13535</v>
      </c>
      <c r="P2398">
        <v>27438255</v>
      </c>
      <c r="Q2398" t="s">
        <v>15386</v>
      </c>
      <c r="R2398" t="s">
        <v>7757</v>
      </c>
      <c r="S2398">
        <v>27438255</v>
      </c>
      <c r="T2398" t="s">
        <v>14632</v>
      </c>
      <c r="U2398">
        <v>22005213</v>
      </c>
      <c r="V2398" t="s">
        <v>32</v>
      </c>
      <c r="W2398" t="s">
        <v>254</v>
      </c>
      <c r="X2398" t="s">
        <v>18409</v>
      </c>
      <c r="Y2398" t="s">
        <v>7221</v>
      </c>
    </row>
    <row r="2399" spans="1:25" x14ac:dyDescent="0.25">
      <c r="A2399" t="s">
        <v>1428</v>
      </c>
      <c r="B2399" t="s">
        <v>1429</v>
      </c>
      <c r="C2399" t="s">
        <v>272</v>
      </c>
      <c r="D2399" t="s">
        <v>1044</v>
      </c>
      <c r="E2399" t="s">
        <v>11</v>
      </c>
      <c r="F2399" t="s">
        <v>32</v>
      </c>
      <c r="G2399" t="s">
        <v>1045</v>
      </c>
      <c r="H2399" t="s">
        <v>6</v>
      </c>
      <c r="I2399">
        <v>11905</v>
      </c>
      <c r="J2399" t="s">
        <v>12734</v>
      </c>
      <c r="K2399" t="s">
        <v>33</v>
      </c>
      <c r="L2399" t="s">
        <v>1044</v>
      </c>
      <c r="M2399" t="s">
        <v>590</v>
      </c>
      <c r="N2399" t="s">
        <v>5647</v>
      </c>
      <c r="O2399" t="s">
        <v>13535</v>
      </c>
      <c r="P2399">
        <v>85462823</v>
      </c>
      <c r="Q2399">
        <v>87141818</v>
      </c>
      <c r="R2399" t="s">
        <v>13175</v>
      </c>
      <c r="S2399">
        <v>88197330</v>
      </c>
      <c r="T2399" t="s">
        <v>14709</v>
      </c>
      <c r="U2399">
        <v>83471217</v>
      </c>
      <c r="V2399" t="s">
        <v>32</v>
      </c>
      <c r="W2399" t="s">
        <v>342</v>
      </c>
      <c r="X2399" t="s">
        <v>18410</v>
      </c>
      <c r="Y2399" t="s">
        <v>272</v>
      </c>
    </row>
    <row r="2400" spans="1:25" x14ac:dyDescent="0.25">
      <c r="A2400" t="s">
        <v>1142</v>
      </c>
      <c r="B2400" t="s">
        <v>1144</v>
      </c>
      <c r="C2400" t="s">
        <v>1143</v>
      </c>
      <c r="D2400" t="s">
        <v>1044</v>
      </c>
      <c r="E2400" t="s">
        <v>3</v>
      </c>
      <c r="F2400" t="s">
        <v>32</v>
      </c>
      <c r="G2400" t="s">
        <v>1045</v>
      </c>
      <c r="H2400" t="s">
        <v>15</v>
      </c>
      <c r="I2400">
        <v>11911</v>
      </c>
      <c r="J2400" t="s">
        <v>12741</v>
      </c>
      <c r="K2400" t="s">
        <v>33</v>
      </c>
      <c r="L2400" t="s">
        <v>1044</v>
      </c>
      <c r="M2400" t="s">
        <v>1085</v>
      </c>
      <c r="N2400" t="s">
        <v>1143</v>
      </c>
      <c r="O2400" t="s">
        <v>13535</v>
      </c>
      <c r="P2400">
        <v>27423136</v>
      </c>
      <c r="Q2400" t="s">
        <v>15386</v>
      </c>
      <c r="R2400" t="s">
        <v>11064</v>
      </c>
      <c r="S2400">
        <v>27423136</v>
      </c>
      <c r="T2400" t="s">
        <v>14428</v>
      </c>
      <c r="U2400">
        <v>27719646</v>
      </c>
      <c r="V2400" t="s">
        <v>32</v>
      </c>
      <c r="W2400" t="s">
        <v>562</v>
      </c>
      <c r="X2400" t="s">
        <v>18411</v>
      </c>
      <c r="Y2400" t="s">
        <v>1143</v>
      </c>
    </row>
    <row r="2401" spans="1:25" x14ac:dyDescent="0.25">
      <c r="A2401" t="s">
        <v>1103</v>
      </c>
      <c r="B2401" t="s">
        <v>1105</v>
      </c>
      <c r="C2401" t="s">
        <v>1104</v>
      </c>
      <c r="D2401" t="s">
        <v>1044</v>
      </c>
      <c r="E2401" t="s">
        <v>3</v>
      </c>
      <c r="F2401" t="s">
        <v>32</v>
      </c>
      <c r="G2401" t="s">
        <v>1045</v>
      </c>
      <c r="H2401" t="s">
        <v>12</v>
      </c>
      <c r="I2401">
        <v>11910</v>
      </c>
      <c r="J2401" t="s">
        <v>12740</v>
      </c>
      <c r="K2401" t="s">
        <v>33</v>
      </c>
      <c r="L2401" t="s">
        <v>1044</v>
      </c>
      <c r="M2401" t="s">
        <v>1090</v>
      </c>
      <c r="N2401" t="s">
        <v>1104</v>
      </c>
      <c r="O2401" t="s">
        <v>13535</v>
      </c>
      <c r="P2401">
        <v>22005484</v>
      </c>
      <c r="Q2401" t="s">
        <v>15386</v>
      </c>
      <c r="R2401" t="s">
        <v>15819</v>
      </c>
      <c r="S2401">
        <v>22005484</v>
      </c>
      <c r="T2401" t="s">
        <v>14428</v>
      </c>
      <c r="U2401">
        <v>27714696</v>
      </c>
      <c r="V2401" t="s">
        <v>32</v>
      </c>
      <c r="W2401" t="s">
        <v>1102</v>
      </c>
      <c r="X2401" t="s">
        <v>18412</v>
      </c>
      <c r="Y2401" t="s">
        <v>1104</v>
      </c>
    </row>
    <row r="2402" spans="1:25" x14ac:dyDescent="0.25">
      <c r="A2402" t="s">
        <v>7867</v>
      </c>
      <c r="B2402" t="s">
        <v>6834</v>
      </c>
      <c r="C2402" t="s">
        <v>1116</v>
      </c>
      <c r="D2402" t="s">
        <v>1044</v>
      </c>
      <c r="E2402" t="s">
        <v>10</v>
      </c>
      <c r="F2402" t="s">
        <v>32</v>
      </c>
      <c r="G2402" t="s">
        <v>1045</v>
      </c>
      <c r="H2402" t="s">
        <v>8</v>
      </c>
      <c r="I2402">
        <v>11907</v>
      </c>
      <c r="J2402" t="s">
        <v>12737</v>
      </c>
      <c r="K2402" t="s">
        <v>33</v>
      </c>
      <c r="L2402" t="s">
        <v>1044</v>
      </c>
      <c r="M2402" t="s">
        <v>10292</v>
      </c>
      <c r="N2402" t="s">
        <v>1116</v>
      </c>
      <c r="O2402" t="s">
        <v>13535</v>
      </c>
      <c r="P2402">
        <v>27360095</v>
      </c>
      <c r="Q2402" t="s">
        <v>15386</v>
      </c>
      <c r="R2402" t="s">
        <v>9270</v>
      </c>
      <c r="S2402">
        <v>71137230</v>
      </c>
      <c r="T2402" t="s">
        <v>14439</v>
      </c>
      <c r="U2402">
        <v>27725140</v>
      </c>
      <c r="V2402" t="s">
        <v>32</v>
      </c>
      <c r="W2402" t="s">
        <v>7868</v>
      </c>
      <c r="X2402" t="s">
        <v>18413</v>
      </c>
      <c r="Y2402" t="s">
        <v>1116</v>
      </c>
    </row>
    <row r="2403" spans="1:25" x14ac:dyDescent="0.25">
      <c r="A2403" t="s">
        <v>1500</v>
      </c>
      <c r="B2403" t="s">
        <v>1501</v>
      </c>
      <c r="C2403" t="s">
        <v>5105</v>
      </c>
      <c r="D2403" t="s">
        <v>1044</v>
      </c>
      <c r="E2403" t="s">
        <v>10</v>
      </c>
      <c r="F2403" t="s">
        <v>32</v>
      </c>
      <c r="G2403" t="s">
        <v>1045</v>
      </c>
      <c r="H2403" t="s">
        <v>16</v>
      </c>
      <c r="I2403">
        <v>11912</v>
      </c>
      <c r="J2403" t="s">
        <v>12742</v>
      </c>
      <c r="K2403" t="s">
        <v>33</v>
      </c>
      <c r="L2403" t="s">
        <v>1044</v>
      </c>
      <c r="M2403" t="s">
        <v>87</v>
      </c>
      <c r="N2403" t="s">
        <v>5105</v>
      </c>
      <c r="O2403" t="s">
        <v>13535</v>
      </c>
      <c r="P2403">
        <v>44143806</v>
      </c>
      <c r="Q2403" t="s">
        <v>15386</v>
      </c>
      <c r="R2403" t="s">
        <v>14066</v>
      </c>
      <c r="S2403">
        <v>83042688</v>
      </c>
      <c r="T2403" t="s">
        <v>14439</v>
      </c>
      <c r="U2403">
        <v>27725140</v>
      </c>
      <c r="V2403" t="s">
        <v>32</v>
      </c>
      <c r="W2403" t="s">
        <v>1499</v>
      </c>
      <c r="X2403" t="s">
        <v>18414</v>
      </c>
      <c r="Y2403" t="s">
        <v>5105</v>
      </c>
    </row>
    <row r="2404" spans="1:25" x14ac:dyDescent="0.25">
      <c r="A2404" t="s">
        <v>9121</v>
      </c>
      <c r="B2404" t="s">
        <v>6738</v>
      </c>
      <c r="C2404" t="s">
        <v>1471</v>
      </c>
      <c r="D2404" t="s">
        <v>1044</v>
      </c>
      <c r="E2404" t="s">
        <v>8</v>
      </c>
      <c r="F2404" t="s">
        <v>32</v>
      </c>
      <c r="G2404" t="s">
        <v>1045</v>
      </c>
      <c r="H2404" t="s">
        <v>4</v>
      </c>
      <c r="I2404">
        <v>11903</v>
      </c>
      <c r="J2404" t="s">
        <v>12731</v>
      </c>
      <c r="K2404" t="s">
        <v>33</v>
      </c>
      <c r="L2404" t="s">
        <v>1044</v>
      </c>
      <c r="M2404" t="s">
        <v>10490</v>
      </c>
      <c r="N2404" t="s">
        <v>1471</v>
      </c>
      <c r="O2404" t="s">
        <v>13535</v>
      </c>
      <c r="P2404">
        <v>87271665</v>
      </c>
      <c r="Q2404" t="s">
        <v>15386</v>
      </c>
      <c r="R2404" t="s">
        <v>13189</v>
      </c>
      <c r="S2404">
        <v>87271665</v>
      </c>
      <c r="T2404" t="s">
        <v>14663</v>
      </c>
      <c r="U2404">
        <v>86133120</v>
      </c>
      <c r="V2404" t="s">
        <v>32</v>
      </c>
      <c r="W2404" t="s">
        <v>1470</v>
      </c>
      <c r="X2404" t="s">
        <v>18415</v>
      </c>
      <c r="Y2404" t="s">
        <v>1471</v>
      </c>
    </row>
    <row r="2405" spans="1:25" x14ac:dyDescent="0.25">
      <c r="A2405" t="s">
        <v>6107</v>
      </c>
      <c r="B2405" t="s">
        <v>5323</v>
      </c>
      <c r="C2405" t="s">
        <v>7691</v>
      </c>
      <c r="D2405" t="s">
        <v>9019</v>
      </c>
      <c r="E2405" t="s">
        <v>2</v>
      </c>
      <c r="F2405" t="s">
        <v>124</v>
      </c>
      <c r="G2405" t="s">
        <v>4</v>
      </c>
      <c r="H2405" t="s">
        <v>2</v>
      </c>
      <c r="I2405">
        <v>60301</v>
      </c>
      <c r="J2405" t="s">
        <v>11410</v>
      </c>
      <c r="K2405" t="s">
        <v>125</v>
      </c>
      <c r="L2405" t="s">
        <v>1490</v>
      </c>
      <c r="M2405" t="s">
        <v>1490</v>
      </c>
      <c r="N2405" t="s">
        <v>1522</v>
      </c>
      <c r="O2405" t="s">
        <v>13535</v>
      </c>
      <c r="P2405">
        <v>27305520</v>
      </c>
      <c r="Q2405" t="s">
        <v>15386</v>
      </c>
      <c r="R2405" t="s">
        <v>14067</v>
      </c>
      <c r="S2405">
        <v>86401910</v>
      </c>
      <c r="T2405" t="s">
        <v>15418</v>
      </c>
      <c r="U2405">
        <v>83148906</v>
      </c>
      <c r="V2405" t="s">
        <v>32</v>
      </c>
      <c r="W2405" t="s">
        <v>7222</v>
      </c>
      <c r="X2405" t="s">
        <v>18416</v>
      </c>
      <c r="Y2405" t="s">
        <v>7691</v>
      </c>
    </row>
    <row r="2406" spans="1:25" x14ac:dyDescent="0.25">
      <c r="A2406" t="s">
        <v>6108</v>
      </c>
      <c r="B2406" t="s">
        <v>5328</v>
      </c>
      <c r="C2406" t="s">
        <v>828</v>
      </c>
      <c r="D2406" t="s">
        <v>197</v>
      </c>
      <c r="E2406" t="s">
        <v>2</v>
      </c>
      <c r="F2406" t="s">
        <v>35</v>
      </c>
      <c r="G2406" t="s">
        <v>12</v>
      </c>
      <c r="H2406" t="s">
        <v>6</v>
      </c>
      <c r="I2406">
        <v>21005</v>
      </c>
      <c r="J2406" t="s">
        <v>11523</v>
      </c>
      <c r="K2406" t="s">
        <v>79</v>
      </c>
      <c r="L2406" t="s">
        <v>197</v>
      </c>
      <c r="M2406" t="s">
        <v>2433</v>
      </c>
      <c r="N2406" t="s">
        <v>828</v>
      </c>
      <c r="O2406" t="s">
        <v>13535</v>
      </c>
      <c r="P2406">
        <v>24721391</v>
      </c>
      <c r="Q2406" t="s">
        <v>15386</v>
      </c>
      <c r="R2406" t="s">
        <v>10827</v>
      </c>
      <c r="S2406">
        <v>24721391</v>
      </c>
      <c r="T2406" t="s">
        <v>15436</v>
      </c>
      <c r="U2406">
        <v>24722182</v>
      </c>
      <c r="V2406" t="s">
        <v>32</v>
      </c>
      <c r="W2406" t="s">
        <v>7223</v>
      </c>
      <c r="X2406" t="s">
        <v>18417</v>
      </c>
      <c r="Y2406" t="s">
        <v>828</v>
      </c>
    </row>
    <row r="2407" spans="1:25" x14ac:dyDescent="0.25">
      <c r="A2407" t="s">
        <v>5373</v>
      </c>
      <c r="B2407" t="s">
        <v>5330</v>
      </c>
      <c r="C2407" t="s">
        <v>5374</v>
      </c>
      <c r="D2407" t="s">
        <v>9037</v>
      </c>
      <c r="E2407" t="s">
        <v>4</v>
      </c>
      <c r="F2407" t="s">
        <v>83</v>
      </c>
      <c r="G2407" t="s">
        <v>5</v>
      </c>
      <c r="H2407" t="s">
        <v>5</v>
      </c>
      <c r="I2407">
        <v>70404</v>
      </c>
      <c r="J2407" t="s">
        <v>11553</v>
      </c>
      <c r="K2407" t="s">
        <v>82</v>
      </c>
      <c r="L2407" t="s">
        <v>12961</v>
      </c>
      <c r="M2407" t="s">
        <v>12962</v>
      </c>
      <c r="N2407" t="s">
        <v>5374</v>
      </c>
      <c r="O2407" t="s">
        <v>13535</v>
      </c>
      <c r="P2407">
        <v>83439609</v>
      </c>
      <c r="Q2407" t="s">
        <v>15386</v>
      </c>
      <c r="R2407" t="s">
        <v>14960</v>
      </c>
      <c r="S2407">
        <v>83439609</v>
      </c>
      <c r="T2407" t="s">
        <v>14921</v>
      </c>
      <c r="U2407">
        <v>88320938</v>
      </c>
      <c r="V2407" t="s">
        <v>32</v>
      </c>
      <c r="W2407" t="s">
        <v>1487</v>
      </c>
      <c r="X2407" t="s">
        <v>18418</v>
      </c>
      <c r="Y2407" t="s">
        <v>5374</v>
      </c>
    </row>
    <row r="2408" spans="1:25" x14ac:dyDescent="0.25">
      <c r="A2408" t="s">
        <v>10226</v>
      </c>
      <c r="B2408" t="s">
        <v>10227</v>
      </c>
      <c r="C2408" t="s">
        <v>10228</v>
      </c>
      <c r="D2408" t="s">
        <v>3000</v>
      </c>
      <c r="E2408" t="s">
        <v>10</v>
      </c>
      <c r="F2408" t="s">
        <v>83</v>
      </c>
      <c r="G2408" t="s">
        <v>3</v>
      </c>
      <c r="H2408" t="s">
        <v>4</v>
      </c>
      <c r="I2408">
        <v>70203</v>
      </c>
      <c r="J2408" t="s">
        <v>14372</v>
      </c>
      <c r="K2408" t="s">
        <v>82</v>
      </c>
      <c r="L2408" t="s">
        <v>3001</v>
      </c>
      <c r="M2408" t="s">
        <v>12967</v>
      </c>
      <c r="N2408" t="s">
        <v>14961</v>
      </c>
      <c r="O2408" t="s">
        <v>13535</v>
      </c>
      <c r="P2408">
        <v>44090955</v>
      </c>
      <c r="Q2408" t="s">
        <v>15386</v>
      </c>
      <c r="R2408" t="s">
        <v>14962</v>
      </c>
      <c r="S2408">
        <v>84279393</v>
      </c>
      <c r="T2408" t="s">
        <v>14588</v>
      </c>
      <c r="U2408">
        <v>27109039</v>
      </c>
      <c r="V2408" t="s">
        <v>32</v>
      </c>
      <c r="W2408" t="s">
        <v>5508</v>
      </c>
      <c r="X2408" t="s">
        <v>18419</v>
      </c>
      <c r="Y2408" t="s">
        <v>10228</v>
      </c>
    </row>
    <row r="2409" spans="1:25" x14ac:dyDescent="0.25">
      <c r="A2409" t="s">
        <v>11712</v>
      </c>
      <c r="B2409" t="s">
        <v>6804</v>
      </c>
      <c r="C2409" t="s">
        <v>1490</v>
      </c>
      <c r="D2409" t="s">
        <v>3000</v>
      </c>
      <c r="E2409" t="s">
        <v>6</v>
      </c>
      <c r="F2409" t="s">
        <v>83</v>
      </c>
      <c r="G2409" t="s">
        <v>3</v>
      </c>
      <c r="H2409" t="s">
        <v>5</v>
      </c>
      <c r="I2409">
        <v>70204</v>
      </c>
      <c r="J2409" t="s">
        <v>12785</v>
      </c>
      <c r="K2409" t="s">
        <v>82</v>
      </c>
      <c r="L2409" t="s">
        <v>3001</v>
      </c>
      <c r="M2409" t="s">
        <v>3241</v>
      </c>
      <c r="N2409" t="s">
        <v>11919</v>
      </c>
      <c r="O2409" t="s">
        <v>13535</v>
      </c>
      <c r="P2409">
        <v>22004501</v>
      </c>
      <c r="Q2409" t="s">
        <v>15386</v>
      </c>
      <c r="R2409" t="s">
        <v>15820</v>
      </c>
      <c r="S2409">
        <v>84685927</v>
      </c>
      <c r="T2409" t="s">
        <v>15504</v>
      </c>
      <c r="U2409">
        <v>27633911</v>
      </c>
      <c r="V2409" t="s">
        <v>32</v>
      </c>
      <c r="W2409" t="s">
        <v>3240</v>
      </c>
      <c r="X2409" t="s">
        <v>18420</v>
      </c>
      <c r="Y2409" t="s">
        <v>1490</v>
      </c>
    </row>
    <row r="2410" spans="1:25" x14ac:dyDescent="0.25">
      <c r="A2410" t="s">
        <v>5689</v>
      </c>
      <c r="B2410" t="s">
        <v>5337</v>
      </c>
      <c r="C2410" t="s">
        <v>5690</v>
      </c>
      <c r="D2410" t="s">
        <v>3000</v>
      </c>
      <c r="E2410" t="s">
        <v>2</v>
      </c>
      <c r="F2410" t="s">
        <v>83</v>
      </c>
      <c r="G2410" t="s">
        <v>3</v>
      </c>
      <c r="H2410" t="s">
        <v>2</v>
      </c>
      <c r="I2410">
        <v>70201</v>
      </c>
      <c r="J2410" t="s">
        <v>12617</v>
      </c>
      <c r="K2410" t="s">
        <v>82</v>
      </c>
      <c r="L2410" t="s">
        <v>3001</v>
      </c>
      <c r="M2410" t="s">
        <v>3000</v>
      </c>
      <c r="N2410" t="s">
        <v>5690</v>
      </c>
      <c r="O2410" t="s">
        <v>13535</v>
      </c>
      <c r="P2410">
        <v>27107107</v>
      </c>
      <c r="Q2410" t="s">
        <v>15386</v>
      </c>
      <c r="R2410" t="s">
        <v>14690</v>
      </c>
      <c r="S2410">
        <v>85355819</v>
      </c>
      <c r="T2410" t="s">
        <v>12460</v>
      </c>
      <c r="U2410">
        <v>27111497</v>
      </c>
      <c r="V2410" t="s">
        <v>32</v>
      </c>
      <c r="W2410" t="s">
        <v>7224</v>
      </c>
      <c r="X2410" t="s">
        <v>18421</v>
      </c>
      <c r="Y2410" t="s">
        <v>5690</v>
      </c>
    </row>
    <row r="2411" spans="1:25" x14ac:dyDescent="0.25">
      <c r="A2411" t="s">
        <v>6640</v>
      </c>
      <c r="B2411" t="s">
        <v>6641</v>
      </c>
      <c r="C2411" t="s">
        <v>6642</v>
      </c>
      <c r="D2411" t="s">
        <v>3000</v>
      </c>
      <c r="E2411" t="s">
        <v>10</v>
      </c>
      <c r="F2411" t="s">
        <v>83</v>
      </c>
      <c r="G2411" t="s">
        <v>3</v>
      </c>
      <c r="H2411" t="s">
        <v>4</v>
      </c>
      <c r="I2411">
        <v>70203</v>
      </c>
      <c r="J2411" t="s">
        <v>14372</v>
      </c>
      <c r="K2411" t="s">
        <v>82</v>
      </c>
      <c r="L2411" t="s">
        <v>3001</v>
      </c>
      <c r="M2411" t="s">
        <v>12967</v>
      </c>
      <c r="N2411" t="s">
        <v>11066</v>
      </c>
      <c r="O2411" t="s">
        <v>13535</v>
      </c>
      <c r="P2411">
        <v>44090951</v>
      </c>
      <c r="Q2411" t="s">
        <v>15386</v>
      </c>
      <c r="R2411" t="s">
        <v>10703</v>
      </c>
      <c r="S2411">
        <v>87338656</v>
      </c>
      <c r="T2411" t="s">
        <v>14588</v>
      </c>
      <c r="U2411" t="s">
        <v>15707</v>
      </c>
      <c r="V2411" t="s">
        <v>32</v>
      </c>
      <c r="W2411" t="s">
        <v>4253</v>
      </c>
      <c r="X2411" t="s">
        <v>18422</v>
      </c>
      <c r="Y2411" t="s">
        <v>6642</v>
      </c>
    </row>
    <row r="2412" spans="1:25" x14ac:dyDescent="0.25">
      <c r="A2412" t="s">
        <v>6097</v>
      </c>
      <c r="B2412" t="s">
        <v>5339</v>
      </c>
      <c r="C2412" t="s">
        <v>292</v>
      </c>
      <c r="D2412" t="s">
        <v>3000</v>
      </c>
      <c r="E2412" t="s">
        <v>7</v>
      </c>
      <c r="F2412" t="s">
        <v>83</v>
      </c>
      <c r="G2412" t="s">
        <v>3</v>
      </c>
      <c r="H2412" t="s">
        <v>6</v>
      </c>
      <c r="I2412">
        <v>70205</v>
      </c>
      <c r="J2412" t="s">
        <v>12809</v>
      </c>
      <c r="K2412" t="s">
        <v>82</v>
      </c>
      <c r="L2412" t="s">
        <v>3001</v>
      </c>
      <c r="M2412" t="s">
        <v>10617</v>
      </c>
      <c r="N2412" t="s">
        <v>11067</v>
      </c>
      <c r="O2412" t="s">
        <v>13535</v>
      </c>
      <c r="P2412">
        <v>44092708</v>
      </c>
      <c r="Q2412" t="s">
        <v>15386</v>
      </c>
      <c r="R2412" t="s">
        <v>14068</v>
      </c>
      <c r="S2412">
        <v>84558376</v>
      </c>
      <c r="T2412" t="s">
        <v>14650</v>
      </c>
      <c r="U2412">
        <v>88756410</v>
      </c>
      <c r="V2412" t="s">
        <v>32</v>
      </c>
      <c r="W2412" t="s">
        <v>7225</v>
      </c>
      <c r="X2412" t="s">
        <v>18423</v>
      </c>
      <c r="Y2412" t="s">
        <v>292</v>
      </c>
    </row>
    <row r="2413" spans="1:25" x14ac:dyDescent="0.25">
      <c r="A2413" t="s">
        <v>2618</v>
      </c>
      <c r="B2413" t="s">
        <v>2621</v>
      </c>
      <c r="C2413" t="s">
        <v>2619</v>
      </c>
      <c r="D2413" t="s">
        <v>197</v>
      </c>
      <c r="E2413" t="s">
        <v>5</v>
      </c>
      <c r="F2413" t="s">
        <v>35</v>
      </c>
      <c r="G2413" t="s">
        <v>12</v>
      </c>
      <c r="H2413" t="s">
        <v>11</v>
      </c>
      <c r="I2413">
        <v>21009</v>
      </c>
      <c r="J2413" t="s">
        <v>11527</v>
      </c>
      <c r="K2413" t="s">
        <v>79</v>
      </c>
      <c r="L2413" t="s">
        <v>197</v>
      </c>
      <c r="M2413" t="s">
        <v>2597</v>
      </c>
      <c r="N2413" t="s">
        <v>2620</v>
      </c>
      <c r="O2413" t="s">
        <v>13535</v>
      </c>
      <c r="P2413">
        <v>24743644</v>
      </c>
      <c r="Q2413">
        <v>24743644</v>
      </c>
      <c r="R2413" t="s">
        <v>14963</v>
      </c>
      <c r="S2413">
        <v>24743644</v>
      </c>
      <c r="T2413" t="s">
        <v>14475</v>
      </c>
      <c r="U2413">
        <v>24744058</v>
      </c>
      <c r="V2413" t="s">
        <v>32</v>
      </c>
      <c r="W2413" t="s">
        <v>1027</v>
      </c>
      <c r="X2413" t="s">
        <v>18424</v>
      </c>
      <c r="Y2413" t="s">
        <v>2619</v>
      </c>
    </row>
    <row r="2414" spans="1:25" x14ac:dyDescent="0.25">
      <c r="A2414" t="s">
        <v>2582</v>
      </c>
      <c r="B2414" t="s">
        <v>2583</v>
      </c>
      <c r="C2414" t="s">
        <v>598</v>
      </c>
      <c r="D2414" t="s">
        <v>197</v>
      </c>
      <c r="E2414" t="s">
        <v>198</v>
      </c>
      <c r="F2414" t="s">
        <v>35</v>
      </c>
      <c r="G2414" t="s">
        <v>12</v>
      </c>
      <c r="H2414" t="s">
        <v>2</v>
      </c>
      <c r="I2414">
        <v>21001</v>
      </c>
      <c r="J2414" t="s">
        <v>11434</v>
      </c>
      <c r="K2414" t="s">
        <v>79</v>
      </c>
      <c r="L2414" t="s">
        <v>197</v>
      </c>
      <c r="M2414" t="s">
        <v>11356</v>
      </c>
      <c r="N2414" t="s">
        <v>598</v>
      </c>
      <c r="O2414" t="s">
        <v>13535</v>
      </c>
      <c r="P2414">
        <v>24607574</v>
      </c>
      <c r="Q2414">
        <v>24605745</v>
      </c>
      <c r="R2414" t="s">
        <v>7774</v>
      </c>
      <c r="S2414">
        <v>88207798</v>
      </c>
      <c r="T2414" t="s">
        <v>14474</v>
      </c>
      <c r="U2414">
        <v>24601646</v>
      </c>
      <c r="V2414" t="s">
        <v>32</v>
      </c>
      <c r="W2414" t="s">
        <v>855</v>
      </c>
      <c r="X2414" t="s">
        <v>18425</v>
      </c>
      <c r="Y2414" t="s">
        <v>598</v>
      </c>
    </row>
    <row r="2415" spans="1:25" x14ac:dyDescent="0.25">
      <c r="A2415" t="s">
        <v>3630</v>
      </c>
      <c r="B2415" t="s">
        <v>3631</v>
      </c>
      <c r="C2415" t="s">
        <v>143</v>
      </c>
      <c r="D2415" t="s">
        <v>197</v>
      </c>
      <c r="E2415" t="s">
        <v>198</v>
      </c>
      <c r="F2415" t="s">
        <v>35</v>
      </c>
      <c r="G2415" t="s">
        <v>12</v>
      </c>
      <c r="H2415" t="s">
        <v>2</v>
      </c>
      <c r="I2415">
        <v>21001</v>
      </c>
      <c r="J2415" t="s">
        <v>11434</v>
      </c>
      <c r="K2415" t="s">
        <v>79</v>
      </c>
      <c r="L2415" t="s">
        <v>197</v>
      </c>
      <c r="M2415" t="s">
        <v>11356</v>
      </c>
      <c r="N2415" t="s">
        <v>143</v>
      </c>
      <c r="O2415" t="s">
        <v>13535</v>
      </c>
      <c r="P2415">
        <v>24610067</v>
      </c>
      <c r="Q2415">
        <v>24610067</v>
      </c>
      <c r="R2415" t="s">
        <v>12301</v>
      </c>
      <c r="S2415">
        <v>84403927</v>
      </c>
      <c r="T2415" t="s">
        <v>14474</v>
      </c>
      <c r="U2415">
        <v>24601646</v>
      </c>
      <c r="V2415" t="s">
        <v>32</v>
      </c>
      <c r="W2415" t="s">
        <v>7226</v>
      </c>
      <c r="X2415" t="s">
        <v>18426</v>
      </c>
      <c r="Y2415" t="s">
        <v>143</v>
      </c>
    </row>
    <row r="2416" spans="1:25" x14ac:dyDescent="0.25">
      <c r="A2416" t="s">
        <v>2912</v>
      </c>
      <c r="B2416" t="s">
        <v>2914</v>
      </c>
      <c r="C2416" t="s">
        <v>2913</v>
      </c>
      <c r="D2416" t="s">
        <v>197</v>
      </c>
      <c r="E2416" t="s">
        <v>2</v>
      </c>
      <c r="F2416" t="s">
        <v>35</v>
      </c>
      <c r="G2416" t="s">
        <v>820</v>
      </c>
      <c r="H2416" t="s">
        <v>4</v>
      </c>
      <c r="I2416">
        <v>21603</v>
      </c>
      <c r="J2416" t="s">
        <v>12796</v>
      </c>
      <c r="K2416" t="s">
        <v>79</v>
      </c>
      <c r="L2416" t="s">
        <v>2445</v>
      </c>
      <c r="M2416" t="s">
        <v>2668</v>
      </c>
      <c r="N2416" t="s">
        <v>2913</v>
      </c>
      <c r="O2416" t="s">
        <v>13535</v>
      </c>
      <c r="P2416">
        <v>84364960</v>
      </c>
      <c r="Q2416">
        <v>84364960</v>
      </c>
      <c r="R2416" t="s">
        <v>7783</v>
      </c>
      <c r="S2416">
        <v>84364960</v>
      </c>
      <c r="T2416" t="s">
        <v>15436</v>
      </c>
      <c r="U2416">
        <v>24722182</v>
      </c>
      <c r="V2416" t="s">
        <v>32</v>
      </c>
      <c r="W2416" t="s">
        <v>6522</v>
      </c>
      <c r="X2416" t="s">
        <v>18427</v>
      </c>
      <c r="Y2416" t="s">
        <v>2913</v>
      </c>
    </row>
    <row r="2417" spans="1:25" x14ac:dyDescent="0.25">
      <c r="A2417" t="s">
        <v>3036</v>
      </c>
      <c r="B2417" t="s">
        <v>3037</v>
      </c>
      <c r="C2417" t="s">
        <v>221</v>
      </c>
      <c r="D2417" t="s">
        <v>197</v>
      </c>
      <c r="E2417" t="s">
        <v>15</v>
      </c>
      <c r="F2417" t="s">
        <v>35</v>
      </c>
      <c r="G2417" t="s">
        <v>12</v>
      </c>
      <c r="H2417" t="s">
        <v>16</v>
      </c>
      <c r="I2417">
        <v>21012</v>
      </c>
      <c r="J2417" t="s">
        <v>11530</v>
      </c>
      <c r="K2417" t="s">
        <v>79</v>
      </c>
      <c r="L2417" t="s">
        <v>197</v>
      </c>
      <c r="M2417" t="s">
        <v>292</v>
      </c>
      <c r="N2417" t="s">
        <v>221</v>
      </c>
      <c r="O2417" t="s">
        <v>13535</v>
      </c>
      <c r="P2417">
        <v>24780469</v>
      </c>
      <c r="Q2417">
        <v>24780469</v>
      </c>
      <c r="R2417" t="s">
        <v>9922</v>
      </c>
      <c r="S2417">
        <v>24780469</v>
      </c>
      <c r="T2417" t="s">
        <v>14662</v>
      </c>
      <c r="U2417">
        <v>24780158</v>
      </c>
      <c r="V2417" t="s">
        <v>32</v>
      </c>
      <c r="W2417" t="s">
        <v>2356</v>
      </c>
      <c r="X2417" t="s">
        <v>18428</v>
      </c>
      <c r="Y2417" t="s">
        <v>221</v>
      </c>
    </row>
    <row r="2418" spans="1:25" x14ac:dyDescent="0.25">
      <c r="A2418" t="s">
        <v>2822</v>
      </c>
      <c r="B2418" t="s">
        <v>2823</v>
      </c>
      <c r="C2418" t="s">
        <v>7227</v>
      </c>
      <c r="D2418" t="s">
        <v>197</v>
      </c>
      <c r="E2418" t="s">
        <v>17</v>
      </c>
      <c r="F2418" t="s">
        <v>35</v>
      </c>
      <c r="G2418" t="s">
        <v>12</v>
      </c>
      <c r="H2418" t="s">
        <v>17</v>
      </c>
      <c r="I2418">
        <v>21013</v>
      </c>
      <c r="J2418" t="s">
        <v>11531</v>
      </c>
      <c r="K2418" t="s">
        <v>79</v>
      </c>
      <c r="L2418" t="s">
        <v>197</v>
      </c>
      <c r="M2418" t="s">
        <v>238</v>
      </c>
      <c r="N2418" t="s">
        <v>11068</v>
      </c>
      <c r="O2418" t="s">
        <v>13535</v>
      </c>
      <c r="P2418">
        <v>72984061</v>
      </c>
      <c r="Q2418" t="s">
        <v>15386</v>
      </c>
      <c r="R2418" t="s">
        <v>11804</v>
      </c>
      <c r="S2418">
        <v>89375149</v>
      </c>
      <c r="T2418" t="s">
        <v>14924</v>
      </c>
      <c r="U2418" t="s">
        <v>15794</v>
      </c>
      <c r="V2418" t="s">
        <v>32</v>
      </c>
      <c r="W2418" t="s">
        <v>2136</v>
      </c>
      <c r="X2418" t="s">
        <v>18429</v>
      </c>
      <c r="Y2418" t="s">
        <v>7227</v>
      </c>
    </row>
    <row r="2419" spans="1:25" x14ac:dyDescent="0.25">
      <c r="A2419" t="s">
        <v>2799</v>
      </c>
      <c r="B2419" t="s">
        <v>2800</v>
      </c>
      <c r="C2419" t="s">
        <v>758</v>
      </c>
      <c r="D2419" t="s">
        <v>197</v>
      </c>
      <c r="E2419" t="s">
        <v>8</v>
      </c>
      <c r="F2419" t="s">
        <v>35</v>
      </c>
      <c r="G2419" t="s">
        <v>12</v>
      </c>
      <c r="H2419" t="s">
        <v>15</v>
      </c>
      <c r="I2419">
        <v>21011</v>
      </c>
      <c r="J2419" t="s">
        <v>11529</v>
      </c>
      <c r="K2419" t="s">
        <v>79</v>
      </c>
      <c r="L2419" t="s">
        <v>197</v>
      </c>
      <c r="M2419" t="s">
        <v>11796</v>
      </c>
      <c r="N2419" t="s">
        <v>758</v>
      </c>
      <c r="O2419" t="s">
        <v>13535</v>
      </c>
      <c r="P2419">
        <v>73006496</v>
      </c>
      <c r="Q2419">
        <v>73006496</v>
      </c>
      <c r="R2419" t="s">
        <v>15821</v>
      </c>
      <c r="S2419" t="s">
        <v>15386</v>
      </c>
      <c r="T2419" t="s">
        <v>14479</v>
      </c>
      <c r="U2419">
        <v>24699197</v>
      </c>
      <c r="V2419" t="s">
        <v>32</v>
      </c>
      <c r="W2419" t="s">
        <v>7228</v>
      </c>
      <c r="X2419" t="s">
        <v>18430</v>
      </c>
      <c r="Y2419" t="s">
        <v>758</v>
      </c>
    </row>
    <row r="2420" spans="1:25" x14ac:dyDescent="0.25">
      <c r="A2420" t="s">
        <v>2660</v>
      </c>
      <c r="B2420" t="s">
        <v>2662</v>
      </c>
      <c r="C2420" t="s">
        <v>2661</v>
      </c>
      <c r="D2420" t="s">
        <v>197</v>
      </c>
      <c r="E2420" t="s">
        <v>6</v>
      </c>
      <c r="F2420" t="s">
        <v>35</v>
      </c>
      <c r="G2420" t="s">
        <v>12</v>
      </c>
      <c r="H2420" t="s">
        <v>7</v>
      </c>
      <c r="I2420">
        <v>21006</v>
      </c>
      <c r="J2420" t="s">
        <v>11525</v>
      </c>
      <c r="K2420" t="s">
        <v>79</v>
      </c>
      <c r="L2420" t="s">
        <v>197</v>
      </c>
      <c r="M2420" t="s">
        <v>10536</v>
      </c>
      <c r="N2420" t="s">
        <v>2661</v>
      </c>
      <c r="O2420" t="s">
        <v>13535</v>
      </c>
      <c r="P2420">
        <v>44028568</v>
      </c>
      <c r="Q2420">
        <v>44028568</v>
      </c>
      <c r="R2420" t="s">
        <v>12489</v>
      </c>
      <c r="S2420">
        <v>44028568</v>
      </c>
      <c r="T2420" t="s">
        <v>14476</v>
      </c>
      <c r="U2420">
        <v>83187649</v>
      </c>
      <c r="V2420" t="s">
        <v>32</v>
      </c>
      <c r="W2420" t="s">
        <v>2558</v>
      </c>
      <c r="X2420" t="s">
        <v>18431</v>
      </c>
      <c r="Y2420" t="s">
        <v>2661</v>
      </c>
    </row>
    <row r="2421" spans="1:25" x14ac:dyDescent="0.25">
      <c r="A2421" t="s">
        <v>225</v>
      </c>
      <c r="B2421" t="s">
        <v>228</v>
      </c>
      <c r="C2421" t="s">
        <v>226</v>
      </c>
      <c r="D2421" t="s">
        <v>197</v>
      </c>
      <c r="E2421" t="s">
        <v>7</v>
      </c>
      <c r="F2421" t="s">
        <v>35</v>
      </c>
      <c r="G2421" t="s">
        <v>12</v>
      </c>
      <c r="H2421" t="s">
        <v>3</v>
      </c>
      <c r="I2421">
        <v>21002</v>
      </c>
      <c r="J2421" t="s">
        <v>11468</v>
      </c>
      <c r="K2421" t="s">
        <v>79</v>
      </c>
      <c r="L2421" t="s">
        <v>197</v>
      </c>
      <c r="M2421" t="s">
        <v>10533</v>
      </c>
      <c r="N2421" t="s">
        <v>226</v>
      </c>
      <c r="O2421" t="s">
        <v>13535</v>
      </c>
      <c r="P2421">
        <v>24691132</v>
      </c>
      <c r="Q2421">
        <v>24691132</v>
      </c>
      <c r="R2421" t="s">
        <v>227</v>
      </c>
      <c r="S2421">
        <v>86450415</v>
      </c>
      <c r="T2421" t="s">
        <v>14022</v>
      </c>
      <c r="U2421">
        <v>24799162</v>
      </c>
      <c r="V2421" t="s">
        <v>32</v>
      </c>
      <c r="W2421" t="s">
        <v>7229</v>
      </c>
      <c r="X2421" t="s">
        <v>18432</v>
      </c>
      <c r="Y2421" t="s">
        <v>226</v>
      </c>
    </row>
    <row r="2422" spans="1:25" x14ac:dyDescent="0.25">
      <c r="A2422" t="s">
        <v>1673</v>
      </c>
      <c r="B2422" t="s">
        <v>1674</v>
      </c>
      <c r="C2422" t="s">
        <v>13089</v>
      </c>
      <c r="D2422" t="s">
        <v>9019</v>
      </c>
      <c r="E2422" t="s">
        <v>4</v>
      </c>
      <c r="F2422" t="s">
        <v>124</v>
      </c>
      <c r="G2422" t="s">
        <v>4</v>
      </c>
      <c r="H2422" t="s">
        <v>8</v>
      </c>
      <c r="I2422">
        <v>60307</v>
      </c>
      <c r="J2422" t="s">
        <v>12826</v>
      </c>
      <c r="K2422" t="s">
        <v>125</v>
      </c>
      <c r="L2422" t="s">
        <v>1490</v>
      </c>
      <c r="M2422" t="s">
        <v>13089</v>
      </c>
      <c r="N2422" t="s">
        <v>13089</v>
      </c>
      <c r="O2422" t="s">
        <v>13535</v>
      </c>
      <c r="P2422">
        <v>25610325</v>
      </c>
      <c r="Q2422">
        <v>89342221</v>
      </c>
      <c r="R2422" t="s">
        <v>14964</v>
      </c>
      <c r="S2422">
        <v>89342221</v>
      </c>
      <c r="T2422" t="s">
        <v>14808</v>
      </c>
      <c r="U2422">
        <v>27300744</v>
      </c>
      <c r="V2422" t="s">
        <v>32</v>
      </c>
      <c r="W2422" t="s">
        <v>1672</v>
      </c>
      <c r="X2422" t="s">
        <v>18433</v>
      </c>
      <c r="Y2422" t="s">
        <v>13089</v>
      </c>
    </row>
    <row r="2423" spans="1:25" x14ac:dyDescent="0.25">
      <c r="A2423" t="s">
        <v>9123</v>
      </c>
      <c r="B2423" t="s">
        <v>9122</v>
      </c>
      <c r="C2423" t="s">
        <v>1421</v>
      </c>
      <c r="D2423" t="s">
        <v>82</v>
      </c>
      <c r="E2423" t="s">
        <v>8</v>
      </c>
      <c r="F2423" t="s">
        <v>83</v>
      </c>
      <c r="G2423" t="s">
        <v>2</v>
      </c>
      <c r="H2423" t="s">
        <v>4</v>
      </c>
      <c r="I2423">
        <v>70103</v>
      </c>
      <c r="J2423" t="s">
        <v>12756</v>
      </c>
      <c r="K2423" t="s">
        <v>82</v>
      </c>
      <c r="L2423" t="s">
        <v>82</v>
      </c>
      <c r="M2423" t="s">
        <v>84</v>
      </c>
      <c r="N2423" t="s">
        <v>11069</v>
      </c>
      <c r="O2423" t="s">
        <v>13535</v>
      </c>
      <c r="P2423">
        <v>27971903</v>
      </c>
      <c r="Q2423" t="s">
        <v>15386</v>
      </c>
      <c r="R2423" t="s">
        <v>15822</v>
      </c>
      <c r="S2423">
        <v>62086580</v>
      </c>
      <c r="T2423" t="s">
        <v>14625</v>
      </c>
      <c r="U2423" t="s">
        <v>15533</v>
      </c>
      <c r="V2423" t="s">
        <v>32</v>
      </c>
      <c r="W2423" t="s">
        <v>5234</v>
      </c>
      <c r="X2423" t="s">
        <v>18434</v>
      </c>
      <c r="Y2423" t="s">
        <v>1421</v>
      </c>
    </row>
    <row r="2424" spans="1:25" x14ac:dyDescent="0.25">
      <c r="A2424" t="s">
        <v>5203</v>
      </c>
      <c r="B2424" t="s">
        <v>5205</v>
      </c>
      <c r="C2424" t="s">
        <v>5204</v>
      </c>
      <c r="D2424" t="s">
        <v>82</v>
      </c>
      <c r="E2424" t="s">
        <v>3</v>
      </c>
      <c r="F2424" t="s">
        <v>83</v>
      </c>
      <c r="G2424" t="s">
        <v>2</v>
      </c>
      <c r="H2424" t="s">
        <v>5</v>
      </c>
      <c r="I2424">
        <v>70104</v>
      </c>
      <c r="J2424" t="s">
        <v>12783</v>
      </c>
      <c r="K2424" t="s">
        <v>82</v>
      </c>
      <c r="L2424" t="s">
        <v>82</v>
      </c>
      <c r="M2424" t="s">
        <v>12960</v>
      </c>
      <c r="N2424" t="s">
        <v>5204</v>
      </c>
      <c r="O2424" t="s">
        <v>13535</v>
      </c>
      <c r="P2424">
        <v>22001568</v>
      </c>
      <c r="Q2424" t="s">
        <v>15386</v>
      </c>
      <c r="R2424" t="s">
        <v>14966</v>
      </c>
      <c r="S2424">
        <v>89578592</v>
      </c>
      <c r="T2424" t="s">
        <v>14576</v>
      </c>
      <c r="U2424">
        <v>27582530</v>
      </c>
      <c r="V2424" t="s">
        <v>32</v>
      </c>
      <c r="W2424" t="s">
        <v>5202</v>
      </c>
      <c r="X2424" t="s">
        <v>18435</v>
      </c>
      <c r="Y2424" t="s">
        <v>5204</v>
      </c>
    </row>
    <row r="2425" spans="1:25" x14ac:dyDescent="0.25">
      <c r="A2425" t="s">
        <v>6094</v>
      </c>
      <c r="B2425" t="s">
        <v>5361</v>
      </c>
      <c r="C2425" t="s">
        <v>6095</v>
      </c>
      <c r="D2425" t="s">
        <v>82</v>
      </c>
      <c r="E2425" t="s">
        <v>10</v>
      </c>
      <c r="F2425" t="s">
        <v>83</v>
      </c>
      <c r="G2425" t="s">
        <v>5</v>
      </c>
      <c r="H2425" t="s">
        <v>4</v>
      </c>
      <c r="I2425">
        <v>70403</v>
      </c>
      <c r="J2425" t="s">
        <v>11498</v>
      </c>
      <c r="K2425" t="s">
        <v>82</v>
      </c>
      <c r="L2425" t="s">
        <v>12961</v>
      </c>
      <c r="M2425" t="s">
        <v>5405</v>
      </c>
      <c r="N2425" t="s">
        <v>6095</v>
      </c>
      <c r="O2425" t="s">
        <v>13535</v>
      </c>
      <c r="P2425">
        <v>25551216</v>
      </c>
      <c r="Q2425">
        <v>22002954</v>
      </c>
      <c r="R2425" t="s">
        <v>14967</v>
      </c>
      <c r="S2425">
        <v>83922647</v>
      </c>
      <c r="T2425" t="s">
        <v>14582</v>
      </c>
      <c r="U2425">
        <v>86949102</v>
      </c>
      <c r="V2425" t="s">
        <v>32</v>
      </c>
      <c r="W2425" t="s">
        <v>7230</v>
      </c>
      <c r="X2425" t="s">
        <v>18436</v>
      </c>
      <c r="Y2425" t="s">
        <v>6095</v>
      </c>
    </row>
    <row r="2426" spans="1:25" x14ac:dyDescent="0.25">
      <c r="A2426" t="s">
        <v>9813</v>
      </c>
      <c r="B2426" t="s">
        <v>9814</v>
      </c>
      <c r="C2426" t="s">
        <v>758</v>
      </c>
      <c r="D2426" t="s">
        <v>9037</v>
      </c>
      <c r="E2426" t="s">
        <v>6</v>
      </c>
      <c r="F2426" t="s">
        <v>83</v>
      </c>
      <c r="G2426" t="s">
        <v>2</v>
      </c>
      <c r="H2426" t="s">
        <v>3</v>
      </c>
      <c r="I2426">
        <v>70102</v>
      </c>
      <c r="J2426" t="s">
        <v>12693</v>
      </c>
      <c r="K2426" t="s">
        <v>82</v>
      </c>
      <c r="L2426" t="s">
        <v>82</v>
      </c>
      <c r="M2426" t="s">
        <v>12981</v>
      </c>
      <c r="N2426" t="s">
        <v>758</v>
      </c>
      <c r="O2426" t="s">
        <v>13535</v>
      </c>
      <c r="P2426">
        <v>85213051</v>
      </c>
      <c r="Q2426" t="s">
        <v>15386</v>
      </c>
      <c r="R2426" t="s">
        <v>13191</v>
      </c>
      <c r="S2426">
        <v>85213051</v>
      </c>
      <c r="T2426" t="s">
        <v>7759</v>
      </c>
      <c r="U2426">
        <v>83478507</v>
      </c>
      <c r="V2426" t="s">
        <v>32</v>
      </c>
      <c r="W2426" t="s">
        <v>10051</v>
      </c>
      <c r="X2426" t="s">
        <v>18437</v>
      </c>
      <c r="Y2426" t="s">
        <v>758</v>
      </c>
    </row>
    <row r="2427" spans="1:25" x14ac:dyDescent="0.25">
      <c r="A2427" t="s">
        <v>9739</v>
      </c>
      <c r="B2427" t="s">
        <v>9740</v>
      </c>
      <c r="C2427" t="s">
        <v>197</v>
      </c>
      <c r="D2427" t="s">
        <v>82</v>
      </c>
      <c r="E2427" t="s">
        <v>4</v>
      </c>
      <c r="F2427" t="s">
        <v>83</v>
      </c>
      <c r="G2427" t="s">
        <v>2</v>
      </c>
      <c r="H2427" t="s">
        <v>3</v>
      </c>
      <c r="I2427">
        <v>70102</v>
      </c>
      <c r="J2427" t="s">
        <v>12693</v>
      </c>
      <c r="K2427" t="s">
        <v>82</v>
      </c>
      <c r="L2427" t="s">
        <v>82</v>
      </c>
      <c r="M2427" t="s">
        <v>12981</v>
      </c>
      <c r="N2427" t="s">
        <v>197</v>
      </c>
      <c r="O2427" t="s">
        <v>13535</v>
      </c>
      <c r="P2427">
        <v>27590016</v>
      </c>
      <c r="Q2427">
        <v>27590142</v>
      </c>
      <c r="R2427" t="s">
        <v>10006</v>
      </c>
      <c r="S2427">
        <v>22002088</v>
      </c>
      <c r="T2427" t="s">
        <v>14631</v>
      </c>
      <c r="U2427">
        <v>27590142</v>
      </c>
      <c r="V2427" t="s">
        <v>32</v>
      </c>
      <c r="W2427" t="s">
        <v>4198</v>
      </c>
      <c r="X2427" t="s">
        <v>18438</v>
      </c>
      <c r="Y2427" t="s">
        <v>197</v>
      </c>
    </row>
    <row r="2428" spans="1:25" x14ac:dyDescent="0.25">
      <c r="A2428" t="s">
        <v>5281</v>
      </c>
      <c r="B2428" t="s">
        <v>5283</v>
      </c>
      <c r="C2428" t="s">
        <v>5282</v>
      </c>
      <c r="D2428" t="s">
        <v>82</v>
      </c>
      <c r="E2428" t="s">
        <v>4</v>
      </c>
      <c r="F2428" t="s">
        <v>83</v>
      </c>
      <c r="G2428" t="s">
        <v>2</v>
      </c>
      <c r="H2428" t="s">
        <v>3</v>
      </c>
      <c r="I2428">
        <v>70102</v>
      </c>
      <c r="J2428" t="s">
        <v>12693</v>
      </c>
      <c r="K2428" t="s">
        <v>82</v>
      </c>
      <c r="L2428" t="s">
        <v>82</v>
      </c>
      <c r="M2428" t="s">
        <v>12981</v>
      </c>
      <c r="N2428" t="s">
        <v>5282</v>
      </c>
      <c r="O2428" t="s">
        <v>13535</v>
      </c>
      <c r="P2428">
        <v>22001669</v>
      </c>
      <c r="Q2428">
        <v>27590142</v>
      </c>
      <c r="R2428" t="s">
        <v>12445</v>
      </c>
      <c r="S2428">
        <v>22001669</v>
      </c>
      <c r="T2428" t="s">
        <v>14631</v>
      </c>
      <c r="U2428">
        <v>27590142</v>
      </c>
      <c r="V2428" t="s">
        <v>32</v>
      </c>
      <c r="W2428" t="s">
        <v>2200</v>
      </c>
      <c r="X2428" t="s">
        <v>18439</v>
      </c>
      <c r="Y2428" t="s">
        <v>5282</v>
      </c>
    </row>
    <row r="2429" spans="1:25" x14ac:dyDescent="0.25">
      <c r="A2429" t="s">
        <v>5134</v>
      </c>
      <c r="B2429" t="s">
        <v>5136</v>
      </c>
      <c r="C2429" t="s">
        <v>5135</v>
      </c>
      <c r="D2429" t="s">
        <v>9037</v>
      </c>
      <c r="E2429" t="s">
        <v>2</v>
      </c>
      <c r="F2429" t="s">
        <v>83</v>
      </c>
      <c r="G2429" t="s">
        <v>5</v>
      </c>
      <c r="H2429" t="s">
        <v>2</v>
      </c>
      <c r="I2429">
        <v>70401</v>
      </c>
      <c r="J2429" t="s">
        <v>11415</v>
      </c>
      <c r="K2429" t="s">
        <v>82</v>
      </c>
      <c r="L2429" t="s">
        <v>12961</v>
      </c>
      <c r="M2429" t="s">
        <v>12964</v>
      </c>
      <c r="N2429" t="s">
        <v>11070</v>
      </c>
      <c r="O2429" t="s">
        <v>13535</v>
      </c>
      <c r="P2429">
        <v>64717311</v>
      </c>
      <c r="Q2429">
        <v>22007161</v>
      </c>
      <c r="R2429" t="s">
        <v>10061</v>
      </c>
      <c r="S2429">
        <v>83278162</v>
      </c>
      <c r="T2429" t="s">
        <v>14580</v>
      </c>
      <c r="U2429">
        <v>87286188</v>
      </c>
      <c r="V2429" t="s">
        <v>32</v>
      </c>
      <c r="W2429" t="s">
        <v>6616</v>
      </c>
      <c r="X2429" t="s">
        <v>18440</v>
      </c>
      <c r="Y2429" t="s">
        <v>5135</v>
      </c>
    </row>
    <row r="2430" spans="1:25" x14ac:dyDescent="0.25">
      <c r="A2430" t="s">
        <v>5104</v>
      </c>
      <c r="B2430" t="s">
        <v>5106</v>
      </c>
      <c r="C2430" t="s">
        <v>5105</v>
      </c>
      <c r="D2430" t="s">
        <v>9037</v>
      </c>
      <c r="E2430" t="s">
        <v>5</v>
      </c>
      <c r="F2430" t="s">
        <v>83</v>
      </c>
      <c r="G2430" t="s">
        <v>5</v>
      </c>
      <c r="H2430" t="s">
        <v>2</v>
      </c>
      <c r="I2430">
        <v>70401</v>
      </c>
      <c r="J2430" t="s">
        <v>11415</v>
      </c>
      <c r="K2430" t="s">
        <v>82</v>
      </c>
      <c r="L2430" t="s">
        <v>12961</v>
      </c>
      <c r="M2430" t="s">
        <v>12964</v>
      </c>
      <c r="N2430" t="s">
        <v>5105</v>
      </c>
      <c r="O2430" t="s">
        <v>13535</v>
      </c>
      <c r="P2430" t="s">
        <v>15386</v>
      </c>
      <c r="Q2430" t="s">
        <v>15386</v>
      </c>
      <c r="R2430" t="s">
        <v>14968</v>
      </c>
      <c r="S2430">
        <v>86518403</v>
      </c>
      <c r="T2430" t="s">
        <v>14927</v>
      </c>
      <c r="U2430">
        <v>87119410</v>
      </c>
      <c r="V2430" t="s">
        <v>32</v>
      </c>
      <c r="W2430" t="s">
        <v>5103</v>
      </c>
      <c r="X2430" t="s">
        <v>18441</v>
      </c>
      <c r="Y2430" t="s">
        <v>5105</v>
      </c>
    </row>
    <row r="2431" spans="1:25" x14ac:dyDescent="0.25">
      <c r="A2431" t="s">
        <v>6081</v>
      </c>
      <c r="B2431" t="s">
        <v>5365</v>
      </c>
      <c r="C2431" t="s">
        <v>5105</v>
      </c>
      <c r="D2431" t="s">
        <v>3398</v>
      </c>
      <c r="E2431" t="s">
        <v>8</v>
      </c>
      <c r="F2431" t="s">
        <v>64</v>
      </c>
      <c r="G2431" t="s">
        <v>6</v>
      </c>
      <c r="H2431" t="s">
        <v>16</v>
      </c>
      <c r="I2431">
        <v>30512</v>
      </c>
      <c r="J2431" t="s">
        <v>12810</v>
      </c>
      <c r="K2431" t="s">
        <v>214</v>
      </c>
      <c r="L2431" t="s">
        <v>3398</v>
      </c>
      <c r="M2431" t="s">
        <v>14815</v>
      </c>
      <c r="N2431" t="s">
        <v>14969</v>
      </c>
      <c r="O2431" t="s">
        <v>13535</v>
      </c>
      <c r="P2431">
        <v>25140441</v>
      </c>
      <c r="Q2431" t="s">
        <v>15386</v>
      </c>
      <c r="R2431" t="s">
        <v>14069</v>
      </c>
      <c r="S2431">
        <v>87681154</v>
      </c>
      <c r="T2431" t="s">
        <v>6667</v>
      </c>
      <c r="U2431">
        <v>25570765</v>
      </c>
      <c r="V2431" t="s">
        <v>32</v>
      </c>
      <c r="W2431" t="s">
        <v>7231</v>
      </c>
      <c r="X2431" t="s">
        <v>18442</v>
      </c>
      <c r="Y2431" t="s">
        <v>5105</v>
      </c>
    </row>
    <row r="2432" spans="1:25" x14ac:dyDescent="0.25">
      <c r="A2432" t="s">
        <v>6025</v>
      </c>
      <c r="B2432" t="s">
        <v>5366</v>
      </c>
      <c r="C2432" t="s">
        <v>6026</v>
      </c>
      <c r="D2432" t="s">
        <v>3398</v>
      </c>
      <c r="E2432" t="s">
        <v>8</v>
      </c>
      <c r="F2432" t="s">
        <v>64</v>
      </c>
      <c r="G2432" t="s">
        <v>6</v>
      </c>
      <c r="H2432" t="s">
        <v>16</v>
      </c>
      <c r="I2432">
        <v>30512</v>
      </c>
      <c r="J2432" t="s">
        <v>12810</v>
      </c>
      <c r="K2432" t="s">
        <v>214</v>
      </c>
      <c r="L2432" t="s">
        <v>3398</v>
      </c>
      <c r="M2432" t="s">
        <v>14815</v>
      </c>
      <c r="N2432" t="s">
        <v>6026</v>
      </c>
      <c r="O2432" t="s">
        <v>13535</v>
      </c>
      <c r="P2432">
        <v>86408353</v>
      </c>
      <c r="Q2432" t="s">
        <v>15386</v>
      </c>
      <c r="R2432" t="s">
        <v>8038</v>
      </c>
      <c r="S2432">
        <v>83174033</v>
      </c>
      <c r="T2432" t="s">
        <v>6667</v>
      </c>
      <c r="U2432">
        <v>25567876</v>
      </c>
      <c r="V2432" t="s">
        <v>32</v>
      </c>
      <c r="W2432" t="s">
        <v>7232</v>
      </c>
      <c r="X2432" t="s">
        <v>18443</v>
      </c>
      <c r="Y2432" t="s">
        <v>6026</v>
      </c>
    </row>
    <row r="2433" spans="1:25" x14ac:dyDescent="0.25">
      <c r="A2433" t="s">
        <v>5998</v>
      </c>
      <c r="B2433" t="s">
        <v>5367</v>
      </c>
      <c r="C2433" t="s">
        <v>5999</v>
      </c>
      <c r="D2433" t="s">
        <v>3398</v>
      </c>
      <c r="E2433" t="s">
        <v>8</v>
      </c>
      <c r="F2433" t="s">
        <v>83</v>
      </c>
      <c r="G2433" t="s">
        <v>2</v>
      </c>
      <c r="H2433" t="s">
        <v>3</v>
      </c>
      <c r="I2433">
        <v>70102</v>
      </c>
      <c r="J2433" t="s">
        <v>12693</v>
      </c>
      <c r="K2433" t="s">
        <v>82</v>
      </c>
      <c r="L2433" t="s">
        <v>82</v>
      </c>
      <c r="M2433" t="s">
        <v>12981</v>
      </c>
      <c r="N2433" t="s">
        <v>5999</v>
      </c>
      <c r="O2433" t="s">
        <v>13535</v>
      </c>
      <c r="P2433">
        <v>25140481</v>
      </c>
      <c r="Q2433" t="s">
        <v>15386</v>
      </c>
      <c r="R2433" t="s">
        <v>10036</v>
      </c>
      <c r="S2433">
        <v>88099336</v>
      </c>
      <c r="T2433" t="s">
        <v>6667</v>
      </c>
      <c r="U2433">
        <v>25570765</v>
      </c>
      <c r="V2433" t="s">
        <v>32</v>
      </c>
      <c r="W2433" t="s">
        <v>7233</v>
      </c>
      <c r="X2433" t="s">
        <v>18444</v>
      </c>
      <c r="Y2433" t="s">
        <v>5999</v>
      </c>
    </row>
    <row r="2434" spans="1:25" x14ac:dyDescent="0.25">
      <c r="A2434" t="s">
        <v>6000</v>
      </c>
      <c r="B2434" t="s">
        <v>5370</v>
      </c>
      <c r="C2434" t="s">
        <v>6001</v>
      </c>
      <c r="D2434" t="s">
        <v>3398</v>
      </c>
      <c r="E2434" t="s">
        <v>8</v>
      </c>
      <c r="F2434" t="s">
        <v>83</v>
      </c>
      <c r="G2434" t="s">
        <v>2</v>
      </c>
      <c r="H2434" t="s">
        <v>3</v>
      </c>
      <c r="I2434">
        <v>70102</v>
      </c>
      <c r="J2434" t="s">
        <v>12693</v>
      </c>
      <c r="K2434" t="s">
        <v>82</v>
      </c>
      <c r="L2434" t="s">
        <v>82</v>
      </c>
      <c r="M2434" t="s">
        <v>12981</v>
      </c>
      <c r="N2434" t="s">
        <v>6001</v>
      </c>
      <c r="O2434" t="s">
        <v>13535</v>
      </c>
      <c r="P2434">
        <v>25140609</v>
      </c>
      <c r="Q2434" t="s">
        <v>15386</v>
      </c>
      <c r="R2434" t="s">
        <v>6438</v>
      </c>
      <c r="S2434">
        <v>25140609</v>
      </c>
      <c r="T2434" t="s">
        <v>6667</v>
      </c>
      <c r="U2434">
        <v>25567876</v>
      </c>
      <c r="V2434" t="s">
        <v>32</v>
      </c>
      <c r="W2434" t="s">
        <v>7234</v>
      </c>
      <c r="X2434" t="s">
        <v>18445</v>
      </c>
      <c r="Y2434" t="s">
        <v>6001</v>
      </c>
    </row>
    <row r="2435" spans="1:25" x14ac:dyDescent="0.25">
      <c r="A2435" t="s">
        <v>3545</v>
      </c>
      <c r="B2435" t="s">
        <v>3547</v>
      </c>
      <c r="C2435" t="s">
        <v>3546</v>
      </c>
      <c r="D2435" t="s">
        <v>3398</v>
      </c>
      <c r="E2435" t="s">
        <v>11</v>
      </c>
      <c r="F2435" t="s">
        <v>64</v>
      </c>
      <c r="G2435" t="s">
        <v>6</v>
      </c>
      <c r="H2435" t="s">
        <v>16</v>
      </c>
      <c r="I2435">
        <v>30512</v>
      </c>
      <c r="J2435" t="s">
        <v>12810</v>
      </c>
      <c r="K2435" t="s">
        <v>214</v>
      </c>
      <c r="L2435" t="s">
        <v>3398</v>
      </c>
      <c r="M2435" t="s">
        <v>14815</v>
      </c>
      <c r="N2435" t="s">
        <v>11071</v>
      </c>
      <c r="O2435" t="s">
        <v>13535</v>
      </c>
      <c r="P2435">
        <v>84033728</v>
      </c>
      <c r="Q2435" t="s">
        <v>15386</v>
      </c>
      <c r="R2435" t="s">
        <v>14970</v>
      </c>
      <c r="S2435">
        <v>84033728</v>
      </c>
      <c r="T2435" t="s">
        <v>14970</v>
      </c>
      <c r="U2435">
        <v>84033728</v>
      </c>
      <c r="V2435" t="s">
        <v>32</v>
      </c>
      <c r="W2435" t="s">
        <v>313</v>
      </c>
      <c r="X2435" t="s">
        <v>18446</v>
      </c>
      <c r="Y2435" t="s">
        <v>3546</v>
      </c>
    </row>
    <row r="2436" spans="1:25" x14ac:dyDescent="0.25">
      <c r="A2436" t="s">
        <v>1485</v>
      </c>
      <c r="B2436" t="s">
        <v>1487</v>
      </c>
      <c r="C2436" t="s">
        <v>1486</v>
      </c>
      <c r="D2436" t="s">
        <v>1044</v>
      </c>
      <c r="E2436" t="s">
        <v>8</v>
      </c>
      <c r="F2436" t="s">
        <v>32</v>
      </c>
      <c r="G2436" t="s">
        <v>1045</v>
      </c>
      <c r="H2436" t="s">
        <v>7</v>
      </c>
      <c r="I2436">
        <v>11906</v>
      </c>
      <c r="J2436" t="s">
        <v>12735</v>
      </c>
      <c r="K2436" t="s">
        <v>33</v>
      </c>
      <c r="L2436" t="s">
        <v>1044</v>
      </c>
      <c r="M2436" t="s">
        <v>1434</v>
      </c>
      <c r="N2436" t="s">
        <v>1486</v>
      </c>
      <c r="O2436" t="s">
        <v>13535</v>
      </c>
      <c r="P2436">
        <v>71219358</v>
      </c>
      <c r="Q2436" t="s">
        <v>15386</v>
      </c>
      <c r="R2436" t="s">
        <v>14971</v>
      </c>
      <c r="S2436">
        <v>86644674</v>
      </c>
      <c r="T2436" t="s">
        <v>14663</v>
      </c>
      <c r="U2436">
        <v>86133120</v>
      </c>
      <c r="V2436" t="s">
        <v>32</v>
      </c>
      <c r="W2436" t="s">
        <v>7235</v>
      </c>
      <c r="X2436" t="s">
        <v>18447</v>
      </c>
      <c r="Y2436" t="s">
        <v>1486</v>
      </c>
    </row>
    <row r="2437" spans="1:25" x14ac:dyDescent="0.25">
      <c r="A2437" t="s">
        <v>8538</v>
      </c>
      <c r="B2437" t="s">
        <v>6739</v>
      </c>
      <c r="C2437" t="s">
        <v>8539</v>
      </c>
      <c r="D2437" t="s">
        <v>3398</v>
      </c>
      <c r="E2437" t="s">
        <v>11</v>
      </c>
      <c r="F2437" t="s">
        <v>64</v>
      </c>
      <c r="G2437" t="s">
        <v>6</v>
      </c>
      <c r="H2437" t="s">
        <v>16</v>
      </c>
      <c r="I2437">
        <v>30512</v>
      </c>
      <c r="J2437" t="s">
        <v>12810</v>
      </c>
      <c r="K2437" t="s">
        <v>214</v>
      </c>
      <c r="L2437" t="s">
        <v>3398</v>
      </c>
      <c r="M2437" t="s">
        <v>14815</v>
      </c>
      <c r="N2437" t="s">
        <v>8539</v>
      </c>
      <c r="O2437" t="s">
        <v>13535</v>
      </c>
      <c r="P2437">
        <v>83769209</v>
      </c>
      <c r="Q2437" t="s">
        <v>15386</v>
      </c>
      <c r="R2437" t="s">
        <v>14972</v>
      </c>
      <c r="S2437">
        <v>83769209</v>
      </c>
      <c r="T2437" t="s">
        <v>14970</v>
      </c>
      <c r="U2437">
        <v>25567876</v>
      </c>
      <c r="V2437" t="s">
        <v>32</v>
      </c>
      <c r="W2437" t="s">
        <v>8723</v>
      </c>
      <c r="X2437" t="s">
        <v>18448</v>
      </c>
      <c r="Y2437" t="s">
        <v>8539</v>
      </c>
    </row>
    <row r="2438" spans="1:25" x14ac:dyDescent="0.25">
      <c r="A2438" t="s">
        <v>5131</v>
      </c>
      <c r="B2438" t="s">
        <v>5132</v>
      </c>
      <c r="C2438" t="s">
        <v>828</v>
      </c>
      <c r="D2438" t="s">
        <v>123</v>
      </c>
      <c r="E2438" t="s">
        <v>12</v>
      </c>
      <c r="F2438" t="s">
        <v>124</v>
      </c>
      <c r="G2438" t="s">
        <v>12</v>
      </c>
      <c r="H2438" t="s">
        <v>4</v>
      </c>
      <c r="I2438">
        <v>61003</v>
      </c>
      <c r="J2438" t="s">
        <v>11524</v>
      </c>
      <c r="K2438" t="s">
        <v>125</v>
      </c>
      <c r="L2438" t="s">
        <v>12957</v>
      </c>
      <c r="M2438" t="s">
        <v>10495</v>
      </c>
      <c r="N2438" t="s">
        <v>828</v>
      </c>
      <c r="O2438" t="s">
        <v>13535</v>
      </c>
      <c r="P2438">
        <v>27321489</v>
      </c>
      <c r="Q2438">
        <v>27321489</v>
      </c>
      <c r="R2438" t="s">
        <v>12405</v>
      </c>
      <c r="S2438">
        <v>27321489</v>
      </c>
      <c r="T2438" t="s">
        <v>15493</v>
      </c>
      <c r="U2438">
        <v>27322287</v>
      </c>
      <c r="V2438" t="s">
        <v>32</v>
      </c>
      <c r="W2438" t="s">
        <v>5058</v>
      </c>
      <c r="X2438" t="s">
        <v>18449</v>
      </c>
      <c r="Y2438" t="s">
        <v>828</v>
      </c>
    </row>
    <row r="2439" spans="1:25" x14ac:dyDescent="0.25">
      <c r="A2439" t="s">
        <v>4211</v>
      </c>
      <c r="B2439" t="s">
        <v>4212</v>
      </c>
      <c r="C2439" t="s">
        <v>186</v>
      </c>
      <c r="D2439" t="s">
        <v>4010</v>
      </c>
      <c r="E2439" t="s">
        <v>10</v>
      </c>
      <c r="F2439" t="s">
        <v>208</v>
      </c>
      <c r="G2439" t="s">
        <v>11</v>
      </c>
      <c r="H2439" t="s">
        <v>7</v>
      </c>
      <c r="I2439">
        <v>50906</v>
      </c>
      <c r="J2439" t="s">
        <v>11598</v>
      </c>
      <c r="K2439" t="s">
        <v>209</v>
      </c>
      <c r="L2439" t="s">
        <v>4134</v>
      </c>
      <c r="M2439" t="s">
        <v>12840</v>
      </c>
      <c r="N2439" t="s">
        <v>186</v>
      </c>
      <c r="O2439" t="s">
        <v>13535</v>
      </c>
      <c r="P2439">
        <v>22006148</v>
      </c>
      <c r="Q2439" t="s">
        <v>15386</v>
      </c>
      <c r="R2439" t="s">
        <v>7775</v>
      </c>
      <c r="S2439">
        <v>88639746</v>
      </c>
      <c r="T2439" t="s">
        <v>14385</v>
      </c>
      <c r="U2439">
        <v>26577302</v>
      </c>
      <c r="V2439" t="s">
        <v>32</v>
      </c>
      <c r="W2439" t="s">
        <v>4210</v>
      </c>
      <c r="X2439" t="s">
        <v>18450</v>
      </c>
      <c r="Y2439" t="s">
        <v>186</v>
      </c>
    </row>
    <row r="2440" spans="1:25" x14ac:dyDescent="0.25">
      <c r="A2440" t="s">
        <v>6091</v>
      </c>
      <c r="B2440" t="s">
        <v>5382</v>
      </c>
      <c r="C2440" t="s">
        <v>1051</v>
      </c>
      <c r="D2440" t="s">
        <v>9030</v>
      </c>
      <c r="E2440" t="s">
        <v>10</v>
      </c>
      <c r="F2440" t="s">
        <v>35</v>
      </c>
      <c r="G2440" t="s">
        <v>17</v>
      </c>
      <c r="H2440" t="s">
        <v>2</v>
      </c>
      <c r="I2440">
        <v>21301</v>
      </c>
      <c r="J2440" t="s">
        <v>11541</v>
      </c>
      <c r="K2440" t="s">
        <v>79</v>
      </c>
      <c r="L2440" t="s">
        <v>10587</v>
      </c>
      <c r="M2440" t="s">
        <v>10587</v>
      </c>
      <c r="N2440" t="s">
        <v>1051</v>
      </c>
      <c r="O2440" t="s">
        <v>13535</v>
      </c>
      <c r="P2440">
        <v>24708313</v>
      </c>
      <c r="Q2440">
        <v>72967940</v>
      </c>
      <c r="R2440" t="s">
        <v>11955</v>
      </c>
      <c r="S2440">
        <v>88256215</v>
      </c>
      <c r="T2440" t="s">
        <v>14664</v>
      </c>
      <c r="U2440">
        <v>87067098</v>
      </c>
      <c r="V2440" t="s">
        <v>32</v>
      </c>
      <c r="W2440" t="s">
        <v>7236</v>
      </c>
      <c r="X2440" t="s">
        <v>18451</v>
      </c>
      <c r="Y2440" t="s">
        <v>1051</v>
      </c>
    </row>
    <row r="2441" spans="1:25" x14ac:dyDescent="0.25">
      <c r="A2441" t="s">
        <v>3914</v>
      </c>
      <c r="B2441" t="s">
        <v>3915</v>
      </c>
      <c r="C2441" t="s">
        <v>2651</v>
      </c>
      <c r="D2441" t="s">
        <v>9030</v>
      </c>
      <c r="E2441" t="s">
        <v>8</v>
      </c>
      <c r="F2441" t="s">
        <v>35</v>
      </c>
      <c r="G2441" t="s">
        <v>17</v>
      </c>
      <c r="H2441" t="s">
        <v>7</v>
      </c>
      <c r="I2441">
        <v>21306</v>
      </c>
      <c r="J2441" t="s">
        <v>12789</v>
      </c>
      <c r="K2441" t="s">
        <v>79</v>
      </c>
      <c r="L2441" t="s">
        <v>10587</v>
      </c>
      <c r="M2441" t="s">
        <v>3867</v>
      </c>
      <c r="N2441" t="s">
        <v>2651</v>
      </c>
      <c r="O2441" t="s">
        <v>13535</v>
      </c>
      <c r="P2441">
        <v>88145276</v>
      </c>
      <c r="Q2441" t="s">
        <v>15386</v>
      </c>
      <c r="R2441" t="s">
        <v>14070</v>
      </c>
      <c r="S2441">
        <v>88145276</v>
      </c>
      <c r="T2441" t="s">
        <v>14647</v>
      </c>
      <c r="U2441">
        <v>86332081</v>
      </c>
      <c r="V2441" t="s">
        <v>32</v>
      </c>
      <c r="W2441" t="s">
        <v>3913</v>
      </c>
      <c r="X2441" t="s">
        <v>18452</v>
      </c>
      <c r="Y2441" t="s">
        <v>2651</v>
      </c>
    </row>
    <row r="2442" spans="1:25" x14ac:dyDescent="0.25">
      <c r="A2442" t="s">
        <v>7692</v>
      </c>
      <c r="B2442" t="s">
        <v>718</v>
      </c>
      <c r="C2442" t="s">
        <v>7693</v>
      </c>
      <c r="D2442" t="s">
        <v>47</v>
      </c>
      <c r="E2442" t="s">
        <v>7</v>
      </c>
      <c r="F2442" t="s">
        <v>32</v>
      </c>
      <c r="G2442" t="s">
        <v>16</v>
      </c>
      <c r="H2442" t="s">
        <v>5</v>
      </c>
      <c r="I2442">
        <v>11204</v>
      </c>
      <c r="J2442" t="s">
        <v>12698</v>
      </c>
      <c r="K2442" t="s">
        <v>33</v>
      </c>
      <c r="L2442" t="s">
        <v>12867</v>
      </c>
      <c r="M2442" t="s">
        <v>674</v>
      </c>
      <c r="N2442" t="s">
        <v>7693</v>
      </c>
      <c r="O2442" t="s">
        <v>13535</v>
      </c>
      <c r="P2442">
        <v>25444710</v>
      </c>
      <c r="Q2442">
        <v>87137148</v>
      </c>
      <c r="R2442" t="s">
        <v>9341</v>
      </c>
      <c r="S2442">
        <v>25444710</v>
      </c>
      <c r="T2442" t="s">
        <v>7708</v>
      </c>
      <c r="U2442">
        <v>24104951</v>
      </c>
      <c r="V2442" t="s">
        <v>32</v>
      </c>
      <c r="W2442" t="s">
        <v>205</v>
      </c>
      <c r="X2442" t="s">
        <v>18453</v>
      </c>
      <c r="Y2442" t="s">
        <v>7693</v>
      </c>
    </row>
    <row r="2443" spans="1:25" x14ac:dyDescent="0.25">
      <c r="A2443" t="s">
        <v>6098</v>
      </c>
      <c r="B2443" t="s">
        <v>5385</v>
      </c>
      <c r="C2443" t="s">
        <v>7549</v>
      </c>
      <c r="D2443" t="s">
        <v>3000</v>
      </c>
      <c r="E2443" t="s">
        <v>7</v>
      </c>
      <c r="F2443" t="s">
        <v>83</v>
      </c>
      <c r="G2443" t="s">
        <v>3</v>
      </c>
      <c r="H2443" t="s">
        <v>6</v>
      </c>
      <c r="I2443">
        <v>70205</v>
      </c>
      <c r="J2443" t="s">
        <v>12809</v>
      </c>
      <c r="K2443" t="s">
        <v>82</v>
      </c>
      <c r="L2443" t="s">
        <v>3001</v>
      </c>
      <c r="M2443" t="s">
        <v>10617</v>
      </c>
      <c r="N2443" t="s">
        <v>11072</v>
      </c>
      <c r="O2443" t="s">
        <v>13535</v>
      </c>
      <c r="P2443">
        <v>44091832</v>
      </c>
      <c r="Q2443" t="s">
        <v>15386</v>
      </c>
      <c r="R2443" t="s">
        <v>15823</v>
      </c>
      <c r="S2443" t="s">
        <v>15386</v>
      </c>
      <c r="T2443" t="s">
        <v>14650</v>
      </c>
      <c r="U2443">
        <v>88756410</v>
      </c>
      <c r="V2443" t="s">
        <v>32</v>
      </c>
      <c r="W2443" t="s">
        <v>7237</v>
      </c>
      <c r="X2443" t="s">
        <v>18454</v>
      </c>
      <c r="Y2443" t="s">
        <v>7549</v>
      </c>
    </row>
    <row r="2444" spans="1:25" x14ac:dyDescent="0.25">
      <c r="A2444" t="s">
        <v>6115</v>
      </c>
      <c r="B2444" t="s">
        <v>5388</v>
      </c>
      <c r="C2444" t="s">
        <v>8634</v>
      </c>
      <c r="D2444" t="s">
        <v>184</v>
      </c>
      <c r="E2444" t="s">
        <v>2</v>
      </c>
      <c r="F2444" t="s">
        <v>183</v>
      </c>
      <c r="G2444" t="s">
        <v>11</v>
      </c>
      <c r="H2444" t="s">
        <v>2</v>
      </c>
      <c r="I2444">
        <v>40901</v>
      </c>
      <c r="J2444" t="s">
        <v>11431</v>
      </c>
      <c r="K2444" t="s">
        <v>184</v>
      </c>
      <c r="L2444" t="s">
        <v>966</v>
      </c>
      <c r="M2444" t="s">
        <v>966</v>
      </c>
      <c r="N2444" t="s">
        <v>62</v>
      </c>
      <c r="O2444" t="s">
        <v>7832</v>
      </c>
      <c r="P2444">
        <v>22633660</v>
      </c>
      <c r="Q2444">
        <v>22633661</v>
      </c>
      <c r="R2444" t="s">
        <v>15824</v>
      </c>
      <c r="S2444">
        <v>71891513</v>
      </c>
      <c r="T2444" t="s">
        <v>13761</v>
      </c>
      <c r="U2444">
        <v>22604275</v>
      </c>
      <c r="V2444" t="s">
        <v>32</v>
      </c>
      <c r="W2444" t="s">
        <v>7238</v>
      </c>
      <c r="X2444" t="s">
        <v>18455</v>
      </c>
      <c r="Y2444" t="s">
        <v>8634</v>
      </c>
    </row>
    <row r="2445" spans="1:25" x14ac:dyDescent="0.25">
      <c r="A2445" t="s">
        <v>6068</v>
      </c>
      <c r="B2445" t="s">
        <v>5394</v>
      </c>
      <c r="C2445" t="s">
        <v>6420</v>
      </c>
      <c r="D2445" t="s">
        <v>182</v>
      </c>
      <c r="E2445" t="s">
        <v>6</v>
      </c>
      <c r="F2445" t="s">
        <v>183</v>
      </c>
      <c r="G2445" t="s">
        <v>12</v>
      </c>
      <c r="H2445" t="s">
        <v>2</v>
      </c>
      <c r="I2445">
        <v>41001</v>
      </c>
      <c r="J2445" t="s">
        <v>12674</v>
      </c>
      <c r="K2445" t="s">
        <v>184</v>
      </c>
      <c r="L2445" t="s">
        <v>182</v>
      </c>
      <c r="M2445" t="s">
        <v>3023</v>
      </c>
      <c r="N2445" t="s">
        <v>13193</v>
      </c>
      <c r="O2445" t="s">
        <v>13535</v>
      </c>
      <c r="P2445">
        <v>27665823</v>
      </c>
      <c r="Q2445">
        <v>44056179</v>
      </c>
      <c r="R2445" t="s">
        <v>14071</v>
      </c>
      <c r="S2445">
        <v>60990694</v>
      </c>
      <c r="T2445" t="s">
        <v>7735</v>
      </c>
      <c r="U2445">
        <v>88766625</v>
      </c>
      <c r="V2445" t="s">
        <v>32</v>
      </c>
      <c r="W2445" t="s">
        <v>7239</v>
      </c>
      <c r="X2445" t="s">
        <v>18456</v>
      </c>
      <c r="Y2445" t="s">
        <v>6420</v>
      </c>
    </row>
    <row r="2446" spans="1:25" x14ac:dyDescent="0.25">
      <c r="A2446" t="s">
        <v>5973</v>
      </c>
      <c r="B2446" t="s">
        <v>5395</v>
      </c>
      <c r="C2446" t="s">
        <v>2648</v>
      </c>
      <c r="D2446" t="s">
        <v>182</v>
      </c>
      <c r="E2446" t="s">
        <v>6</v>
      </c>
      <c r="F2446" t="s">
        <v>183</v>
      </c>
      <c r="G2446" t="s">
        <v>12</v>
      </c>
      <c r="H2446" t="s">
        <v>2</v>
      </c>
      <c r="I2446">
        <v>41001</v>
      </c>
      <c r="J2446" t="s">
        <v>12674</v>
      </c>
      <c r="K2446" t="s">
        <v>184</v>
      </c>
      <c r="L2446" t="s">
        <v>182</v>
      </c>
      <c r="M2446" t="s">
        <v>3023</v>
      </c>
      <c r="N2446" t="s">
        <v>2648</v>
      </c>
      <c r="O2446" t="s">
        <v>13535</v>
      </c>
      <c r="P2446">
        <v>22005086</v>
      </c>
      <c r="Q2446">
        <v>87194763</v>
      </c>
      <c r="R2446" t="s">
        <v>9363</v>
      </c>
      <c r="S2446">
        <v>87194763</v>
      </c>
      <c r="T2446" t="s">
        <v>7735</v>
      </c>
      <c r="U2446">
        <v>72949021</v>
      </c>
      <c r="V2446" t="s">
        <v>32</v>
      </c>
      <c r="W2446" t="s">
        <v>7240</v>
      </c>
      <c r="X2446" t="s">
        <v>18457</v>
      </c>
      <c r="Y2446" t="s">
        <v>2648</v>
      </c>
    </row>
    <row r="2447" spans="1:25" x14ac:dyDescent="0.25">
      <c r="A2447" t="s">
        <v>3731</v>
      </c>
      <c r="B2447" t="s">
        <v>3733</v>
      </c>
      <c r="C2447" t="s">
        <v>3732</v>
      </c>
      <c r="D2447" t="s">
        <v>182</v>
      </c>
      <c r="E2447" t="s">
        <v>6</v>
      </c>
      <c r="F2447" t="s">
        <v>183</v>
      </c>
      <c r="G2447" t="s">
        <v>12</v>
      </c>
      <c r="H2447" t="s">
        <v>2</v>
      </c>
      <c r="I2447">
        <v>41001</v>
      </c>
      <c r="J2447" t="s">
        <v>12674</v>
      </c>
      <c r="K2447" t="s">
        <v>184</v>
      </c>
      <c r="L2447" t="s">
        <v>182</v>
      </c>
      <c r="M2447" t="s">
        <v>3023</v>
      </c>
      <c r="N2447" t="s">
        <v>11073</v>
      </c>
      <c r="O2447" t="s">
        <v>13535</v>
      </c>
      <c r="P2447">
        <v>44056307</v>
      </c>
      <c r="Q2447" t="s">
        <v>15386</v>
      </c>
      <c r="R2447" t="s">
        <v>14973</v>
      </c>
      <c r="S2447">
        <v>50131125</v>
      </c>
      <c r="T2447" t="s">
        <v>7735</v>
      </c>
      <c r="U2447">
        <v>22065913</v>
      </c>
      <c r="V2447" t="s">
        <v>32</v>
      </c>
      <c r="W2447" t="s">
        <v>3730</v>
      </c>
      <c r="X2447" t="s">
        <v>18458</v>
      </c>
      <c r="Y2447" t="s">
        <v>3732</v>
      </c>
    </row>
    <row r="2448" spans="1:25" x14ac:dyDescent="0.25">
      <c r="A2448" t="s">
        <v>3771</v>
      </c>
      <c r="B2448" t="s">
        <v>3773</v>
      </c>
      <c r="C2448" t="s">
        <v>3772</v>
      </c>
      <c r="D2448" t="s">
        <v>182</v>
      </c>
      <c r="E2448" t="s">
        <v>5</v>
      </c>
      <c r="F2448" t="s">
        <v>183</v>
      </c>
      <c r="G2448" t="s">
        <v>12</v>
      </c>
      <c r="H2448" t="s">
        <v>4</v>
      </c>
      <c r="I2448">
        <v>41003</v>
      </c>
      <c r="J2448" t="s">
        <v>14359</v>
      </c>
      <c r="K2448" t="s">
        <v>184</v>
      </c>
      <c r="L2448" t="s">
        <v>182</v>
      </c>
      <c r="M2448" t="s">
        <v>10576</v>
      </c>
      <c r="N2448" t="s">
        <v>3772</v>
      </c>
      <c r="O2448" t="s">
        <v>13535</v>
      </c>
      <c r="P2448">
        <v>44056135</v>
      </c>
      <c r="Q2448" t="s">
        <v>15386</v>
      </c>
      <c r="R2448" t="s">
        <v>14974</v>
      </c>
      <c r="S2448">
        <v>44056135</v>
      </c>
      <c r="T2448" t="s">
        <v>12849</v>
      </c>
      <c r="U2448">
        <v>27640352</v>
      </c>
      <c r="V2448" t="s">
        <v>32</v>
      </c>
      <c r="W2448" t="s">
        <v>7241</v>
      </c>
      <c r="X2448" t="s">
        <v>18459</v>
      </c>
      <c r="Y2448" t="s">
        <v>3772</v>
      </c>
    </row>
    <row r="2449" spans="1:25" x14ac:dyDescent="0.25">
      <c r="A2449" t="s">
        <v>4341</v>
      </c>
      <c r="B2449" t="s">
        <v>4343</v>
      </c>
      <c r="C2449" t="s">
        <v>4342</v>
      </c>
      <c r="D2449" t="s">
        <v>207</v>
      </c>
      <c r="E2449" t="s">
        <v>7</v>
      </c>
      <c r="F2449" t="s">
        <v>208</v>
      </c>
      <c r="G2449" t="s">
        <v>6</v>
      </c>
      <c r="H2449" t="s">
        <v>4</v>
      </c>
      <c r="I2449">
        <v>50503</v>
      </c>
      <c r="J2449" t="s">
        <v>11503</v>
      </c>
      <c r="K2449" t="s">
        <v>209</v>
      </c>
      <c r="L2449" t="s">
        <v>12943</v>
      </c>
      <c r="M2449" t="s">
        <v>10202</v>
      </c>
      <c r="N2449" t="s">
        <v>13194</v>
      </c>
      <c r="O2449" t="s">
        <v>13535</v>
      </c>
      <c r="P2449">
        <v>26721112</v>
      </c>
      <c r="Q2449">
        <v>26721112</v>
      </c>
      <c r="R2449" t="s">
        <v>13465</v>
      </c>
      <c r="S2449">
        <v>87511850</v>
      </c>
      <c r="T2449" t="s">
        <v>8683</v>
      </c>
      <c r="U2449">
        <v>83909628</v>
      </c>
      <c r="V2449" t="s">
        <v>32</v>
      </c>
      <c r="W2449" t="s">
        <v>7242</v>
      </c>
      <c r="X2449" t="s">
        <v>18460</v>
      </c>
      <c r="Y2449" t="s">
        <v>4342</v>
      </c>
    </row>
    <row r="2450" spans="1:25" x14ac:dyDescent="0.25">
      <c r="A2450" t="s">
        <v>6113</v>
      </c>
      <c r="B2450" t="s">
        <v>5406</v>
      </c>
      <c r="C2450" t="s">
        <v>13196</v>
      </c>
      <c r="D2450" t="s">
        <v>9037</v>
      </c>
      <c r="E2450" t="s">
        <v>5</v>
      </c>
      <c r="F2450" t="s">
        <v>83</v>
      </c>
      <c r="G2450" t="s">
        <v>5</v>
      </c>
      <c r="H2450" t="s">
        <v>2</v>
      </c>
      <c r="I2450">
        <v>70401</v>
      </c>
      <c r="J2450" t="s">
        <v>11415</v>
      </c>
      <c r="K2450" t="s">
        <v>82</v>
      </c>
      <c r="L2450" t="s">
        <v>12961</v>
      </c>
      <c r="M2450" t="s">
        <v>12964</v>
      </c>
      <c r="N2450" t="s">
        <v>13197</v>
      </c>
      <c r="O2450" t="s">
        <v>13535</v>
      </c>
      <c r="P2450">
        <v>84242199</v>
      </c>
      <c r="Q2450" t="s">
        <v>15386</v>
      </c>
      <c r="R2450" t="s">
        <v>15825</v>
      </c>
      <c r="S2450">
        <v>86496810</v>
      </c>
      <c r="T2450" t="s">
        <v>14927</v>
      </c>
      <c r="U2450">
        <v>87119410</v>
      </c>
      <c r="V2450" t="s">
        <v>32</v>
      </c>
      <c r="W2450" t="s">
        <v>7243</v>
      </c>
      <c r="X2450" t="s">
        <v>18461</v>
      </c>
      <c r="Y2450" t="s">
        <v>13196</v>
      </c>
    </row>
    <row r="2451" spans="1:25" x14ac:dyDescent="0.25">
      <c r="A2451" t="s">
        <v>6045</v>
      </c>
      <c r="B2451" t="s">
        <v>5411</v>
      </c>
      <c r="C2451" t="s">
        <v>6046</v>
      </c>
      <c r="D2451" t="s">
        <v>1235</v>
      </c>
      <c r="E2451" t="s">
        <v>5</v>
      </c>
      <c r="F2451" t="s">
        <v>124</v>
      </c>
      <c r="G2451" t="s">
        <v>11</v>
      </c>
      <c r="H2451" t="s">
        <v>2</v>
      </c>
      <c r="I2451">
        <v>60901</v>
      </c>
      <c r="J2451" t="s">
        <v>11433</v>
      </c>
      <c r="K2451" t="s">
        <v>125</v>
      </c>
      <c r="L2451" t="s">
        <v>499</v>
      </c>
      <c r="M2451" t="s">
        <v>499</v>
      </c>
      <c r="N2451" t="s">
        <v>11074</v>
      </c>
      <c r="O2451" t="s">
        <v>13535</v>
      </c>
      <c r="P2451">
        <v>27796301</v>
      </c>
      <c r="Q2451" t="s">
        <v>15386</v>
      </c>
      <c r="R2451" t="s">
        <v>9322</v>
      </c>
      <c r="S2451">
        <v>83028361</v>
      </c>
      <c r="T2451" t="s">
        <v>14623</v>
      </c>
      <c r="U2451">
        <v>27799004</v>
      </c>
      <c r="V2451" t="s">
        <v>32</v>
      </c>
      <c r="W2451" t="s">
        <v>7244</v>
      </c>
      <c r="X2451" t="s">
        <v>18462</v>
      </c>
      <c r="Y2451" t="s">
        <v>6046</v>
      </c>
    </row>
    <row r="2452" spans="1:25" x14ac:dyDescent="0.25">
      <c r="A2452" t="s">
        <v>7883</v>
      </c>
      <c r="B2452" t="s">
        <v>6740</v>
      </c>
      <c r="C2452" t="s">
        <v>7884</v>
      </c>
      <c r="D2452" t="s">
        <v>197</v>
      </c>
      <c r="E2452" t="s">
        <v>15</v>
      </c>
      <c r="F2452" t="s">
        <v>35</v>
      </c>
      <c r="G2452" t="s">
        <v>12</v>
      </c>
      <c r="H2452" t="s">
        <v>16</v>
      </c>
      <c r="I2452">
        <v>21012</v>
      </c>
      <c r="J2452" t="s">
        <v>11530</v>
      </c>
      <c r="K2452" t="s">
        <v>79</v>
      </c>
      <c r="L2452" t="s">
        <v>197</v>
      </c>
      <c r="M2452" t="s">
        <v>292</v>
      </c>
      <c r="N2452" t="s">
        <v>7884</v>
      </c>
      <c r="O2452" t="s">
        <v>13535</v>
      </c>
      <c r="P2452">
        <v>84314173</v>
      </c>
      <c r="Q2452" t="s">
        <v>15386</v>
      </c>
      <c r="R2452" t="s">
        <v>15826</v>
      </c>
      <c r="S2452">
        <v>84314173</v>
      </c>
      <c r="T2452" t="s">
        <v>14662</v>
      </c>
      <c r="U2452">
        <v>24780158</v>
      </c>
      <c r="V2452" t="s">
        <v>32</v>
      </c>
      <c r="W2452" t="s">
        <v>1008</v>
      </c>
      <c r="X2452" t="s">
        <v>18463</v>
      </c>
      <c r="Y2452" t="s">
        <v>7884</v>
      </c>
    </row>
    <row r="2453" spans="1:25" x14ac:dyDescent="0.25">
      <c r="A2453" t="s">
        <v>4049</v>
      </c>
      <c r="B2453" t="s">
        <v>4050</v>
      </c>
      <c r="C2453" t="s">
        <v>431</v>
      </c>
      <c r="D2453" t="s">
        <v>4010</v>
      </c>
      <c r="E2453" t="s">
        <v>3</v>
      </c>
      <c r="F2453" t="s">
        <v>208</v>
      </c>
      <c r="G2453" t="s">
        <v>3</v>
      </c>
      <c r="H2453" t="s">
        <v>8</v>
      </c>
      <c r="I2453">
        <v>50207</v>
      </c>
      <c r="J2453" t="s">
        <v>12823</v>
      </c>
      <c r="K2453" t="s">
        <v>209</v>
      </c>
      <c r="L2453" t="s">
        <v>4010</v>
      </c>
      <c r="M2453" t="s">
        <v>13081</v>
      </c>
      <c r="N2453" t="s">
        <v>431</v>
      </c>
      <c r="O2453" t="s">
        <v>13535</v>
      </c>
      <c r="P2453">
        <v>22006586</v>
      </c>
      <c r="Q2453" t="s">
        <v>15386</v>
      </c>
      <c r="R2453" t="s">
        <v>14072</v>
      </c>
      <c r="S2453">
        <v>83121832</v>
      </c>
      <c r="T2453" t="s">
        <v>15563</v>
      </c>
      <c r="U2453">
        <v>88603342</v>
      </c>
      <c r="V2453" t="s">
        <v>32</v>
      </c>
      <c r="W2453" t="s">
        <v>7245</v>
      </c>
      <c r="X2453" t="s">
        <v>18464</v>
      </c>
      <c r="Y2453" t="s">
        <v>431</v>
      </c>
    </row>
    <row r="2454" spans="1:25" x14ac:dyDescent="0.25">
      <c r="A2454" t="s">
        <v>9125</v>
      </c>
      <c r="B2454" t="s">
        <v>9124</v>
      </c>
      <c r="C2454" t="s">
        <v>703</v>
      </c>
      <c r="D2454" t="s">
        <v>47</v>
      </c>
      <c r="E2454" t="s">
        <v>7</v>
      </c>
      <c r="F2454" t="s">
        <v>32</v>
      </c>
      <c r="G2454" t="s">
        <v>16</v>
      </c>
      <c r="H2454" t="s">
        <v>5</v>
      </c>
      <c r="I2454">
        <v>11204</v>
      </c>
      <c r="J2454" t="s">
        <v>12698</v>
      </c>
      <c r="K2454" t="s">
        <v>33</v>
      </c>
      <c r="L2454" t="s">
        <v>12867</v>
      </c>
      <c r="M2454" t="s">
        <v>674</v>
      </c>
      <c r="N2454" t="s">
        <v>703</v>
      </c>
      <c r="O2454" t="s">
        <v>13535</v>
      </c>
      <c r="P2454">
        <v>24100806</v>
      </c>
      <c r="Q2454">
        <v>24104951</v>
      </c>
      <c r="R2454" t="s">
        <v>15827</v>
      </c>
      <c r="S2454">
        <v>89986783</v>
      </c>
      <c r="T2454" t="s">
        <v>7708</v>
      </c>
      <c r="U2454">
        <v>24104951</v>
      </c>
      <c r="V2454" t="s">
        <v>32</v>
      </c>
      <c r="W2454" t="s">
        <v>274</v>
      </c>
      <c r="X2454" t="s">
        <v>18465</v>
      </c>
      <c r="Y2454" t="s">
        <v>703</v>
      </c>
    </row>
    <row r="2455" spans="1:25" x14ac:dyDescent="0.25">
      <c r="A2455" t="s">
        <v>9463</v>
      </c>
      <c r="B2455" t="s">
        <v>7520</v>
      </c>
      <c r="C2455" t="s">
        <v>9464</v>
      </c>
      <c r="D2455" t="s">
        <v>47</v>
      </c>
      <c r="E2455" t="s">
        <v>5</v>
      </c>
      <c r="F2455" t="s">
        <v>32</v>
      </c>
      <c r="G2455" t="s">
        <v>4</v>
      </c>
      <c r="H2455" t="s">
        <v>11</v>
      </c>
      <c r="I2455">
        <v>10309</v>
      </c>
      <c r="J2455" t="s">
        <v>12629</v>
      </c>
      <c r="K2455" t="s">
        <v>33</v>
      </c>
      <c r="L2455" t="s">
        <v>47</v>
      </c>
      <c r="M2455" t="s">
        <v>12859</v>
      </c>
      <c r="N2455" t="s">
        <v>11075</v>
      </c>
      <c r="O2455" t="s">
        <v>13535</v>
      </c>
      <c r="P2455">
        <v>25480011</v>
      </c>
      <c r="Q2455" t="s">
        <v>15386</v>
      </c>
      <c r="R2455" t="s">
        <v>14073</v>
      </c>
      <c r="S2455">
        <v>83263754</v>
      </c>
      <c r="T2455" t="s">
        <v>15403</v>
      </c>
      <c r="U2455">
        <v>25480522</v>
      </c>
      <c r="V2455" t="s">
        <v>32</v>
      </c>
      <c r="W2455" t="s">
        <v>8193</v>
      </c>
      <c r="X2455" t="s">
        <v>18466</v>
      </c>
      <c r="Y2455" t="s">
        <v>9464</v>
      </c>
    </row>
    <row r="2456" spans="1:25" x14ac:dyDescent="0.25">
      <c r="A2456" t="s">
        <v>411</v>
      </c>
      <c r="B2456" t="s">
        <v>413</v>
      </c>
      <c r="C2456" t="s">
        <v>412</v>
      </c>
      <c r="D2456" t="s">
        <v>47</v>
      </c>
      <c r="E2456" t="s">
        <v>5</v>
      </c>
      <c r="F2456" t="s">
        <v>32</v>
      </c>
      <c r="G2456" t="s">
        <v>4</v>
      </c>
      <c r="H2456" t="s">
        <v>11</v>
      </c>
      <c r="I2456">
        <v>10309</v>
      </c>
      <c r="J2456" t="s">
        <v>12629</v>
      </c>
      <c r="K2456" t="s">
        <v>33</v>
      </c>
      <c r="L2456" t="s">
        <v>47</v>
      </c>
      <c r="M2456" t="s">
        <v>12859</v>
      </c>
      <c r="N2456" t="s">
        <v>412</v>
      </c>
      <c r="O2456" t="s">
        <v>13535</v>
      </c>
      <c r="P2456">
        <v>22306964</v>
      </c>
      <c r="Q2456">
        <v>22306964</v>
      </c>
      <c r="R2456" t="s">
        <v>14074</v>
      </c>
      <c r="S2456">
        <v>86674253</v>
      </c>
      <c r="T2456" t="s">
        <v>15403</v>
      </c>
      <c r="U2456">
        <v>25480522</v>
      </c>
      <c r="V2456" t="s">
        <v>32</v>
      </c>
      <c r="W2456" t="s">
        <v>321</v>
      </c>
      <c r="X2456" t="s">
        <v>18467</v>
      </c>
      <c r="Y2456" t="s">
        <v>412</v>
      </c>
    </row>
    <row r="2457" spans="1:25" x14ac:dyDescent="0.25">
      <c r="A2457" t="s">
        <v>8771</v>
      </c>
      <c r="B2457" t="s">
        <v>6835</v>
      </c>
      <c r="C2457" t="s">
        <v>8772</v>
      </c>
      <c r="D2457" t="s">
        <v>788</v>
      </c>
      <c r="E2457" t="s">
        <v>6</v>
      </c>
      <c r="F2457" t="s">
        <v>208</v>
      </c>
      <c r="G2457" t="s">
        <v>12</v>
      </c>
      <c r="H2457" t="s">
        <v>3</v>
      </c>
      <c r="I2457">
        <v>51002</v>
      </c>
      <c r="J2457" t="s">
        <v>11471</v>
      </c>
      <c r="K2457" t="s">
        <v>209</v>
      </c>
      <c r="L2457" t="s">
        <v>661</v>
      </c>
      <c r="M2457" t="s">
        <v>1418</v>
      </c>
      <c r="N2457" t="s">
        <v>8772</v>
      </c>
      <c r="O2457" t="s">
        <v>13535</v>
      </c>
      <c r="P2457">
        <v>22005131</v>
      </c>
      <c r="Q2457">
        <v>26777025</v>
      </c>
      <c r="R2457" t="s">
        <v>13198</v>
      </c>
      <c r="S2457">
        <v>22005131</v>
      </c>
      <c r="T2457" t="s">
        <v>14524</v>
      </c>
      <c r="U2457">
        <v>26777022</v>
      </c>
      <c r="V2457" t="s">
        <v>32</v>
      </c>
      <c r="W2457" t="s">
        <v>8800</v>
      </c>
      <c r="X2457" t="s">
        <v>18468</v>
      </c>
      <c r="Y2457" t="s">
        <v>8772</v>
      </c>
    </row>
    <row r="2458" spans="1:25" x14ac:dyDescent="0.25">
      <c r="A2458" t="s">
        <v>9126</v>
      </c>
      <c r="B2458" t="s">
        <v>6741</v>
      </c>
      <c r="C2458" t="s">
        <v>1116</v>
      </c>
      <c r="D2458" t="s">
        <v>9030</v>
      </c>
      <c r="E2458" t="s">
        <v>3</v>
      </c>
      <c r="F2458" t="s">
        <v>35</v>
      </c>
      <c r="G2458" t="s">
        <v>17</v>
      </c>
      <c r="H2458" t="s">
        <v>3</v>
      </c>
      <c r="I2458">
        <v>21302</v>
      </c>
      <c r="J2458" t="s">
        <v>11542</v>
      </c>
      <c r="K2458" t="s">
        <v>79</v>
      </c>
      <c r="L2458" t="s">
        <v>10587</v>
      </c>
      <c r="M2458" t="s">
        <v>10749</v>
      </c>
      <c r="N2458" t="s">
        <v>11077</v>
      </c>
      <c r="O2458" t="s">
        <v>13535</v>
      </c>
      <c r="P2458">
        <v>24660220</v>
      </c>
      <c r="Q2458">
        <v>24660220</v>
      </c>
      <c r="R2458" t="s">
        <v>14075</v>
      </c>
      <c r="S2458">
        <v>86456072</v>
      </c>
      <c r="T2458" t="s">
        <v>14703</v>
      </c>
      <c r="U2458">
        <v>87657026</v>
      </c>
      <c r="V2458" t="s">
        <v>32</v>
      </c>
      <c r="W2458" t="s">
        <v>3025</v>
      </c>
      <c r="X2458" t="s">
        <v>18469</v>
      </c>
      <c r="Y2458" t="s">
        <v>1116</v>
      </c>
    </row>
    <row r="2459" spans="1:25" x14ac:dyDescent="0.25">
      <c r="A2459" t="s">
        <v>6078</v>
      </c>
      <c r="B2459" t="s">
        <v>5426</v>
      </c>
      <c r="C2459" t="s">
        <v>6079</v>
      </c>
      <c r="D2459" t="s">
        <v>3398</v>
      </c>
      <c r="E2459" t="s">
        <v>8</v>
      </c>
      <c r="F2459" t="s">
        <v>64</v>
      </c>
      <c r="G2459" t="s">
        <v>6</v>
      </c>
      <c r="H2459" t="s">
        <v>16</v>
      </c>
      <c r="I2459">
        <v>30512</v>
      </c>
      <c r="J2459" t="s">
        <v>12810</v>
      </c>
      <c r="K2459" t="s">
        <v>214</v>
      </c>
      <c r="L2459" t="s">
        <v>3398</v>
      </c>
      <c r="M2459" t="s">
        <v>14815</v>
      </c>
      <c r="N2459" t="s">
        <v>953</v>
      </c>
      <c r="O2459" t="s">
        <v>13535</v>
      </c>
      <c r="P2459">
        <v>22064643</v>
      </c>
      <c r="Q2459">
        <v>86313395</v>
      </c>
      <c r="R2459" t="s">
        <v>14975</v>
      </c>
      <c r="S2459">
        <v>86313395</v>
      </c>
      <c r="T2459" t="s">
        <v>6667</v>
      </c>
      <c r="U2459">
        <v>25567876</v>
      </c>
      <c r="V2459" t="s">
        <v>32</v>
      </c>
      <c r="W2459" t="s">
        <v>7246</v>
      </c>
      <c r="X2459" t="s">
        <v>18470</v>
      </c>
      <c r="Y2459" t="s">
        <v>6079</v>
      </c>
    </row>
    <row r="2460" spans="1:25" x14ac:dyDescent="0.25">
      <c r="A2460" t="s">
        <v>14976</v>
      </c>
      <c r="B2460" t="s">
        <v>6798</v>
      </c>
      <c r="C2460" t="s">
        <v>14977</v>
      </c>
      <c r="D2460" t="s">
        <v>3398</v>
      </c>
      <c r="E2460" t="s">
        <v>5</v>
      </c>
      <c r="F2460" t="s">
        <v>64</v>
      </c>
      <c r="G2460" t="s">
        <v>6</v>
      </c>
      <c r="H2460" t="s">
        <v>5</v>
      </c>
      <c r="I2460">
        <v>30504</v>
      </c>
      <c r="J2460" t="s">
        <v>11556</v>
      </c>
      <c r="K2460" t="s">
        <v>214</v>
      </c>
      <c r="L2460" t="s">
        <v>3398</v>
      </c>
      <c r="M2460" t="s">
        <v>207</v>
      </c>
      <c r="N2460" t="s">
        <v>14978</v>
      </c>
      <c r="O2460" t="s">
        <v>13535</v>
      </c>
      <c r="P2460">
        <v>85936487</v>
      </c>
      <c r="Q2460" t="s">
        <v>15386</v>
      </c>
      <c r="R2460" t="s">
        <v>14979</v>
      </c>
      <c r="S2460">
        <v>85936487</v>
      </c>
      <c r="T2460" t="s">
        <v>14507</v>
      </c>
      <c r="U2460">
        <v>25567876</v>
      </c>
      <c r="V2460" t="s">
        <v>32</v>
      </c>
      <c r="W2460" t="s">
        <v>2712</v>
      </c>
      <c r="X2460" t="s">
        <v>18471</v>
      </c>
      <c r="Y2460" t="s">
        <v>14977</v>
      </c>
    </row>
    <row r="2461" spans="1:25" x14ac:dyDescent="0.25">
      <c r="A2461" t="s">
        <v>10229</v>
      </c>
      <c r="B2461" t="s">
        <v>4523</v>
      </c>
      <c r="C2461" t="s">
        <v>10230</v>
      </c>
      <c r="D2461" t="s">
        <v>1609</v>
      </c>
      <c r="E2461" t="s">
        <v>4</v>
      </c>
      <c r="F2461" t="s">
        <v>208</v>
      </c>
      <c r="G2461" t="s">
        <v>10</v>
      </c>
      <c r="H2461" t="s">
        <v>7</v>
      </c>
      <c r="I2461">
        <v>50806</v>
      </c>
      <c r="J2461" t="s">
        <v>15562</v>
      </c>
      <c r="K2461" t="s">
        <v>209</v>
      </c>
      <c r="L2461" t="s">
        <v>2685</v>
      </c>
      <c r="M2461" t="s">
        <v>10811</v>
      </c>
      <c r="N2461" t="s">
        <v>10230</v>
      </c>
      <c r="O2461" t="s">
        <v>13535</v>
      </c>
      <c r="P2461">
        <v>22006872</v>
      </c>
      <c r="Q2461">
        <v>26922045</v>
      </c>
      <c r="R2461" t="s">
        <v>15828</v>
      </c>
      <c r="S2461">
        <v>87393185</v>
      </c>
      <c r="T2461" t="s">
        <v>14543</v>
      </c>
      <c r="U2461">
        <v>26955509</v>
      </c>
      <c r="V2461" t="s">
        <v>32</v>
      </c>
      <c r="W2461" t="s">
        <v>1242</v>
      </c>
      <c r="X2461" t="s">
        <v>18472</v>
      </c>
      <c r="Y2461" t="s">
        <v>10230</v>
      </c>
    </row>
    <row r="2462" spans="1:25" x14ac:dyDescent="0.25">
      <c r="A2462" t="s">
        <v>14980</v>
      </c>
      <c r="B2462" t="s">
        <v>7022</v>
      </c>
      <c r="C2462" t="s">
        <v>14981</v>
      </c>
      <c r="D2462" t="s">
        <v>1609</v>
      </c>
      <c r="E2462" t="s">
        <v>6</v>
      </c>
      <c r="F2462" t="s">
        <v>208</v>
      </c>
      <c r="G2462" t="s">
        <v>8</v>
      </c>
      <c r="H2462" t="s">
        <v>3</v>
      </c>
      <c r="I2462">
        <v>50702</v>
      </c>
      <c r="J2462" t="s">
        <v>11459</v>
      </c>
      <c r="K2462" t="s">
        <v>209</v>
      </c>
      <c r="L2462" t="s">
        <v>12945</v>
      </c>
      <c r="M2462" t="s">
        <v>13049</v>
      </c>
      <c r="N2462" t="s">
        <v>7485</v>
      </c>
      <c r="O2462" t="s">
        <v>13535</v>
      </c>
      <c r="P2462">
        <v>22006907</v>
      </c>
      <c r="Q2462" t="s">
        <v>15386</v>
      </c>
      <c r="R2462" t="s">
        <v>14982</v>
      </c>
      <c r="S2462">
        <v>22006907</v>
      </c>
      <c r="T2462" t="s">
        <v>14458</v>
      </c>
      <c r="U2462">
        <v>21005138</v>
      </c>
      <c r="V2462" t="s">
        <v>32</v>
      </c>
      <c r="W2462" t="s">
        <v>14983</v>
      </c>
      <c r="X2462" t="s">
        <v>18473</v>
      </c>
      <c r="Y2462" t="s">
        <v>14981</v>
      </c>
    </row>
    <row r="2463" spans="1:25" x14ac:dyDescent="0.25">
      <c r="A2463" t="s">
        <v>4978</v>
      </c>
      <c r="B2463" t="s">
        <v>4979</v>
      </c>
      <c r="C2463" t="s">
        <v>758</v>
      </c>
      <c r="D2463" t="s">
        <v>123</v>
      </c>
      <c r="E2463" t="s">
        <v>16</v>
      </c>
      <c r="F2463" t="s">
        <v>124</v>
      </c>
      <c r="G2463" t="s">
        <v>10</v>
      </c>
      <c r="H2463" t="s">
        <v>7</v>
      </c>
      <c r="I2463">
        <v>60806</v>
      </c>
      <c r="J2463" t="s">
        <v>14371</v>
      </c>
      <c r="K2463" t="s">
        <v>125</v>
      </c>
      <c r="L2463" t="s">
        <v>12955</v>
      </c>
      <c r="M2463" t="s">
        <v>13024</v>
      </c>
      <c r="N2463" t="s">
        <v>11078</v>
      </c>
      <c r="O2463" t="s">
        <v>13535</v>
      </c>
      <c r="P2463">
        <v>22001260</v>
      </c>
      <c r="Q2463">
        <v>88010385</v>
      </c>
      <c r="R2463" t="s">
        <v>9343</v>
      </c>
      <c r="S2463">
        <v>22001260</v>
      </c>
      <c r="T2463" t="s">
        <v>14686</v>
      </c>
      <c r="U2463">
        <v>27848079</v>
      </c>
      <c r="V2463" t="s">
        <v>32</v>
      </c>
      <c r="W2463" t="s">
        <v>4752</v>
      </c>
      <c r="X2463" t="s">
        <v>18474</v>
      </c>
      <c r="Y2463" t="s">
        <v>758</v>
      </c>
    </row>
    <row r="2464" spans="1:25" x14ac:dyDescent="0.25">
      <c r="A2464" t="s">
        <v>6090</v>
      </c>
      <c r="B2464" t="s">
        <v>5439</v>
      </c>
      <c r="C2464" t="s">
        <v>4774</v>
      </c>
      <c r="D2464" t="s">
        <v>123</v>
      </c>
      <c r="E2464" t="s">
        <v>4</v>
      </c>
      <c r="F2464" t="s">
        <v>124</v>
      </c>
      <c r="G2464" t="s">
        <v>17</v>
      </c>
      <c r="H2464" t="s">
        <v>2</v>
      </c>
      <c r="I2464">
        <v>61301</v>
      </c>
      <c r="J2464" t="s">
        <v>13514</v>
      </c>
      <c r="K2464" t="s">
        <v>125</v>
      </c>
      <c r="L2464" t="s">
        <v>10603</v>
      </c>
      <c r="M2464" t="s">
        <v>10603</v>
      </c>
      <c r="N2464" t="s">
        <v>11079</v>
      </c>
      <c r="O2464" t="s">
        <v>13535</v>
      </c>
      <c r="P2464">
        <v>22001253</v>
      </c>
      <c r="Q2464">
        <v>27355041</v>
      </c>
      <c r="R2464" t="s">
        <v>9344</v>
      </c>
      <c r="S2464">
        <v>88997040</v>
      </c>
      <c r="T2464" t="s">
        <v>14561</v>
      </c>
      <c r="U2464">
        <v>27355041</v>
      </c>
      <c r="V2464" t="s">
        <v>32</v>
      </c>
      <c r="W2464" t="s">
        <v>7248</v>
      </c>
      <c r="X2464" t="s">
        <v>18475</v>
      </c>
      <c r="Y2464" t="s">
        <v>4774</v>
      </c>
    </row>
    <row r="2465" spans="1:25" x14ac:dyDescent="0.25">
      <c r="A2465" t="s">
        <v>5692</v>
      </c>
      <c r="B2465" t="s">
        <v>5442</v>
      </c>
      <c r="C2465" t="s">
        <v>1683</v>
      </c>
      <c r="D2465" t="s">
        <v>9019</v>
      </c>
      <c r="E2465" t="s">
        <v>10</v>
      </c>
      <c r="F2465" t="s">
        <v>124</v>
      </c>
      <c r="G2465" t="s">
        <v>6</v>
      </c>
      <c r="H2465" t="s">
        <v>7</v>
      </c>
      <c r="I2465">
        <v>60506</v>
      </c>
      <c r="J2465" t="s">
        <v>12822</v>
      </c>
      <c r="K2465" t="s">
        <v>125</v>
      </c>
      <c r="L2465" t="s">
        <v>12950</v>
      </c>
      <c r="M2465" t="s">
        <v>13146</v>
      </c>
      <c r="N2465" t="s">
        <v>1683</v>
      </c>
      <c r="O2465" t="s">
        <v>13535</v>
      </c>
      <c r="P2465">
        <v>87566526</v>
      </c>
      <c r="Q2465" t="s">
        <v>15386</v>
      </c>
      <c r="R2465" t="s">
        <v>14077</v>
      </c>
      <c r="S2465">
        <v>87566526</v>
      </c>
      <c r="T2465" t="s">
        <v>14638</v>
      </c>
      <c r="U2465">
        <v>27881127</v>
      </c>
      <c r="V2465" t="s">
        <v>32</v>
      </c>
      <c r="W2465" t="s">
        <v>7249</v>
      </c>
      <c r="X2465" t="s">
        <v>18476</v>
      </c>
      <c r="Y2465" t="s">
        <v>1683</v>
      </c>
    </row>
    <row r="2466" spans="1:25" x14ac:dyDescent="0.25">
      <c r="A2466" t="s">
        <v>13630</v>
      </c>
      <c r="B2466" t="s">
        <v>5078</v>
      </c>
      <c r="C2466" t="s">
        <v>13691</v>
      </c>
      <c r="D2466" t="s">
        <v>123</v>
      </c>
      <c r="E2466" t="s">
        <v>16</v>
      </c>
      <c r="F2466" t="s">
        <v>124</v>
      </c>
      <c r="G2466" t="s">
        <v>10</v>
      </c>
      <c r="H2466" t="s">
        <v>6</v>
      </c>
      <c r="I2466">
        <v>60805</v>
      </c>
      <c r="J2466" t="s">
        <v>11589</v>
      </c>
      <c r="K2466" t="s">
        <v>125</v>
      </c>
      <c r="L2466" t="s">
        <v>12955</v>
      </c>
      <c r="M2466" t="s">
        <v>13025</v>
      </c>
      <c r="N2466" t="s">
        <v>13691</v>
      </c>
      <c r="O2466" t="s">
        <v>13535</v>
      </c>
      <c r="P2466">
        <v>22001150</v>
      </c>
      <c r="Q2466" t="s">
        <v>15386</v>
      </c>
      <c r="R2466" t="s">
        <v>13119</v>
      </c>
      <c r="S2466">
        <v>85897058</v>
      </c>
      <c r="T2466" t="s">
        <v>14686</v>
      </c>
      <c r="U2466">
        <v>27848079</v>
      </c>
      <c r="V2466" t="s">
        <v>32</v>
      </c>
      <c r="W2466" t="s">
        <v>7956</v>
      </c>
      <c r="X2466" t="s">
        <v>18477</v>
      </c>
      <c r="Y2466" t="s">
        <v>13691</v>
      </c>
    </row>
    <row r="2467" spans="1:25" x14ac:dyDescent="0.25">
      <c r="A2467" t="s">
        <v>5672</v>
      </c>
      <c r="B2467" t="s">
        <v>5445</v>
      </c>
      <c r="C2467" t="s">
        <v>5673</v>
      </c>
      <c r="D2467" t="s">
        <v>123</v>
      </c>
      <c r="E2467" t="s">
        <v>7</v>
      </c>
      <c r="F2467" t="s">
        <v>124</v>
      </c>
      <c r="G2467" t="s">
        <v>10</v>
      </c>
      <c r="H2467" t="s">
        <v>3</v>
      </c>
      <c r="I2467">
        <v>60802</v>
      </c>
      <c r="J2467" t="s">
        <v>11462</v>
      </c>
      <c r="K2467" t="s">
        <v>125</v>
      </c>
      <c r="L2467" t="s">
        <v>12955</v>
      </c>
      <c r="M2467" t="s">
        <v>10230</v>
      </c>
      <c r="N2467" t="s">
        <v>11080</v>
      </c>
      <c r="O2467" t="s">
        <v>13535</v>
      </c>
      <c r="P2467">
        <v>27840230</v>
      </c>
      <c r="Q2467">
        <v>27840580</v>
      </c>
      <c r="R2467" t="s">
        <v>15829</v>
      </c>
      <c r="S2467">
        <v>22001298</v>
      </c>
      <c r="T2467" t="s">
        <v>14565</v>
      </c>
      <c r="U2467">
        <v>27840580</v>
      </c>
      <c r="V2467" t="s">
        <v>32</v>
      </c>
      <c r="W2467" t="s">
        <v>4519</v>
      </c>
      <c r="X2467" t="s">
        <v>18478</v>
      </c>
      <c r="Y2467" t="s">
        <v>5673</v>
      </c>
    </row>
    <row r="2468" spans="1:25" x14ac:dyDescent="0.25">
      <c r="A2468" t="s">
        <v>7530</v>
      </c>
      <c r="B2468" t="s">
        <v>6926</v>
      </c>
      <c r="C2468" t="s">
        <v>1411</v>
      </c>
      <c r="D2468" t="s">
        <v>3000</v>
      </c>
      <c r="E2468" t="s">
        <v>7</v>
      </c>
      <c r="F2468" t="s">
        <v>83</v>
      </c>
      <c r="G2468" t="s">
        <v>3</v>
      </c>
      <c r="H2468" t="s">
        <v>4</v>
      </c>
      <c r="I2468">
        <v>70203</v>
      </c>
      <c r="J2468" t="s">
        <v>14372</v>
      </c>
      <c r="K2468" t="s">
        <v>82</v>
      </c>
      <c r="L2468" t="s">
        <v>3001</v>
      </c>
      <c r="M2468" t="s">
        <v>12967</v>
      </c>
      <c r="N2468" t="s">
        <v>1411</v>
      </c>
      <c r="O2468" t="s">
        <v>13535</v>
      </c>
      <c r="P2468">
        <v>44092713</v>
      </c>
      <c r="Q2468" t="s">
        <v>15386</v>
      </c>
      <c r="R2468" t="s">
        <v>10009</v>
      </c>
      <c r="S2468">
        <v>71097661</v>
      </c>
      <c r="T2468" t="s">
        <v>14650</v>
      </c>
      <c r="U2468">
        <v>88756410</v>
      </c>
      <c r="V2468" t="s">
        <v>32</v>
      </c>
      <c r="W2468" t="s">
        <v>7531</v>
      </c>
      <c r="X2468" t="s">
        <v>18479</v>
      </c>
      <c r="Y2468" t="s">
        <v>1411</v>
      </c>
    </row>
    <row r="2469" spans="1:25" x14ac:dyDescent="0.25">
      <c r="A2469" t="s">
        <v>9128</v>
      </c>
      <c r="B2469" t="s">
        <v>9127</v>
      </c>
      <c r="C2469" t="s">
        <v>186</v>
      </c>
      <c r="D2469" t="s">
        <v>182</v>
      </c>
      <c r="E2469" t="s">
        <v>6</v>
      </c>
      <c r="F2469" t="s">
        <v>83</v>
      </c>
      <c r="G2469" t="s">
        <v>3</v>
      </c>
      <c r="H2469" t="s">
        <v>4</v>
      </c>
      <c r="I2469">
        <v>70203</v>
      </c>
      <c r="J2469" t="s">
        <v>14372</v>
      </c>
      <c r="K2469" t="s">
        <v>82</v>
      </c>
      <c r="L2469" t="s">
        <v>3001</v>
      </c>
      <c r="M2469" t="s">
        <v>12967</v>
      </c>
      <c r="N2469" t="s">
        <v>186</v>
      </c>
      <c r="O2469" t="s">
        <v>13535</v>
      </c>
      <c r="P2469">
        <v>44111526</v>
      </c>
      <c r="Q2469" t="s">
        <v>15386</v>
      </c>
      <c r="R2469" t="s">
        <v>15830</v>
      </c>
      <c r="S2469">
        <v>86165471</v>
      </c>
      <c r="T2469" t="s">
        <v>7735</v>
      </c>
      <c r="U2469">
        <v>88766625</v>
      </c>
      <c r="V2469" t="s">
        <v>32</v>
      </c>
      <c r="W2469" t="s">
        <v>9371</v>
      </c>
      <c r="X2469" t="s">
        <v>18480</v>
      </c>
      <c r="Y2469" t="s">
        <v>186</v>
      </c>
    </row>
    <row r="2470" spans="1:25" x14ac:dyDescent="0.25">
      <c r="A2470" t="s">
        <v>14984</v>
      </c>
      <c r="B2470" t="s">
        <v>6767</v>
      </c>
      <c r="C2470" t="s">
        <v>657</v>
      </c>
      <c r="D2470" t="s">
        <v>182</v>
      </c>
      <c r="E2470" t="s">
        <v>6</v>
      </c>
      <c r="F2470" t="s">
        <v>183</v>
      </c>
      <c r="G2470" t="s">
        <v>12</v>
      </c>
      <c r="H2470" t="s">
        <v>5</v>
      </c>
      <c r="I2470">
        <v>41004</v>
      </c>
      <c r="J2470" t="s">
        <v>12801</v>
      </c>
      <c r="K2470" t="s">
        <v>184</v>
      </c>
      <c r="L2470" t="s">
        <v>182</v>
      </c>
      <c r="M2470" t="s">
        <v>13155</v>
      </c>
      <c r="N2470" t="s">
        <v>15831</v>
      </c>
      <c r="O2470" t="s">
        <v>13535</v>
      </c>
      <c r="P2470">
        <v>86590505</v>
      </c>
      <c r="Q2470" t="s">
        <v>15386</v>
      </c>
      <c r="R2470" t="s">
        <v>15832</v>
      </c>
      <c r="S2470">
        <v>86590505</v>
      </c>
      <c r="T2470" t="s">
        <v>7735</v>
      </c>
      <c r="U2470">
        <v>88766625</v>
      </c>
      <c r="V2470" t="s">
        <v>32</v>
      </c>
      <c r="W2470" t="s">
        <v>9592</v>
      </c>
      <c r="X2470" t="s">
        <v>18481</v>
      </c>
      <c r="Y2470" t="s">
        <v>657</v>
      </c>
    </row>
    <row r="2471" spans="1:25" x14ac:dyDescent="0.25">
      <c r="A2471" t="s">
        <v>6109</v>
      </c>
      <c r="B2471" t="s">
        <v>5453</v>
      </c>
      <c r="C2471" t="s">
        <v>6110</v>
      </c>
      <c r="D2471" t="s">
        <v>3000</v>
      </c>
      <c r="E2471" t="s">
        <v>10</v>
      </c>
      <c r="F2471" t="s">
        <v>83</v>
      </c>
      <c r="G2471" t="s">
        <v>3</v>
      </c>
      <c r="H2471" t="s">
        <v>4</v>
      </c>
      <c r="I2471">
        <v>70203</v>
      </c>
      <c r="J2471" t="s">
        <v>14372</v>
      </c>
      <c r="K2471" t="s">
        <v>82</v>
      </c>
      <c r="L2471" t="s">
        <v>3001</v>
      </c>
      <c r="M2471" t="s">
        <v>12967</v>
      </c>
      <c r="N2471" t="s">
        <v>6110</v>
      </c>
      <c r="O2471" t="s">
        <v>13535</v>
      </c>
      <c r="P2471">
        <v>44090969</v>
      </c>
      <c r="Q2471">
        <v>86968379</v>
      </c>
      <c r="R2471" t="s">
        <v>12490</v>
      </c>
      <c r="S2471">
        <v>86968379</v>
      </c>
      <c r="T2471" t="s">
        <v>14588</v>
      </c>
      <c r="U2471">
        <v>27109039</v>
      </c>
      <c r="V2471" t="s">
        <v>32</v>
      </c>
      <c r="W2471" t="s">
        <v>7250</v>
      </c>
      <c r="X2471" t="s">
        <v>18482</v>
      </c>
      <c r="Y2471" t="s">
        <v>6110</v>
      </c>
    </row>
    <row r="2472" spans="1:25" x14ac:dyDescent="0.25">
      <c r="A2472" t="s">
        <v>3747</v>
      </c>
      <c r="B2472" t="s">
        <v>3749</v>
      </c>
      <c r="C2472" t="s">
        <v>3748</v>
      </c>
      <c r="D2472" t="s">
        <v>182</v>
      </c>
      <c r="E2472" t="s">
        <v>6</v>
      </c>
      <c r="F2472" t="s">
        <v>183</v>
      </c>
      <c r="G2472" t="s">
        <v>12</v>
      </c>
      <c r="H2472" t="s">
        <v>2</v>
      </c>
      <c r="I2472">
        <v>41001</v>
      </c>
      <c r="J2472" t="s">
        <v>12674</v>
      </c>
      <c r="K2472" t="s">
        <v>184</v>
      </c>
      <c r="L2472" t="s">
        <v>182</v>
      </c>
      <c r="M2472" t="s">
        <v>3023</v>
      </c>
      <c r="N2472" t="s">
        <v>9110</v>
      </c>
      <c r="O2472" t="s">
        <v>13535</v>
      </c>
      <c r="P2472">
        <v>44117961</v>
      </c>
      <c r="Q2472">
        <v>44117961</v>
      </c>
      <c r="R2472" t="s">
        <v>14985</v>
      </c>
      <c r="S2472">
        <v>84878524</v>
      </c>
      <c r="T2472" t="s">
        <v>7735</v>
      </c>
      <c r="U2472" t="s">
        <v>15833</v>
      </c>
      <c r="V2472" t="s">
        <v>32</v>
      </c>
      <c r="W2472" t="s">
        <v>7251</v>
      </c>
      <c r="X2472" t="s">
        <v>18483</v>
      </c>
      <c r="Y2472" t="s">
        <v>3748</v>
      </c>
    </row>
    <row r="2473" spans="1:25" x14ac:dyDescent="0.25">
      <c r="A2473" t="s">
        <v>5971</v>
      </c>
      <c r="B2473" t="s">
        <v>5458</v>
      </c>
      <c r="C2473" t="s">
        <v>598</v>
      </c>
      <c r="D2473" t="s">
        <v>184</v>
      </c>
      <c r="E2473" t="s">
        <v>6</v>
      </c>
      <c r="F2473" t="s">
        <v>183</v>
      </c>
      <c r="G2473" t="s">
        <v>4</v>
      </c>
      <c r="H2473" t="s">
        <v>3</v>
      </c>
      <c r="I2473">
        <v>40302</v>
      </c>
      <c r="J2473" t="s">
        <v>11446</v>
      </c>
      <c r="K2473" t="s">
        <v>184</v>
      </c>
      <c r="L2473" t="s">
        <v>1431</v>
      </c>
      <c r="M2473" t="s">
        <v>598</v>
      </c>
      <c r="N2473" t="s">
        <v>11081</v>
      </c>
      <c r="O2473" t="s">
        <v>13535</v>
      </c>
      <c r="P2473">
        <v>22446273</v>
      </c>
      <c r="Q2473">
        <v>22446273</v>
      </c>
      <c r="R2473" t="s">
        <v>14078</v>
      </c>
      <c r="S2473" t="s">
        <v>15386</v>
      </c>
      <c r="T2473" t="s">
        <v>14503</v>
      </c>
      <c r="U2473">
        <v>25660341</v>
      </c>
      <c r="V2473" t="s">
        <v>32</v>
      </c>
      <c r="W2473" t="s">
        <v>7252</v>
      </c>
      <c r="X2473" t="s">
        <v>18484</v>
      </c>
      <c r="Y2473" t="s">
        <v>598</v>
      </c>
    </row>
    <row r="2474" spans="1:25" x14ac:dyDescent="0.25">
      <c r="A2474" t="s">
        <v>6054</v>
      </c>
      <c r="B2474" t="s">
        <v>5460</v>
      </c>
      <c r="C2474" t="s">
        <v>6055</v>
      </c>
      <c r="D2474" t="s">
        <v>182</v>
      </c>
      <c r="E2474" t="s">
        <v>2</v>
      </c>
      <c r="F2474" t="s">
        <v>183</v>
      </c>
      <c r="G2474" t="s">
        <v>12</v>
      </c>
      <c r="H2474" t="s">
        <v>3</v>
      </c>
      <c r="I2474">
        <v>41002</v>
      </c>
      <c r="J2474" t="s">
        <v>12745</v>
      </c>
      <c r="K2474" t="s">
        <v>184</v>
      </c>
      <c r="L2474" t="s">
        <v>182</v>
      </c>
      <c r="M2474" t="s">
        <v>1775</v>
      </c>
      <c r="N2474" t="s">
        <v>6055</v>
      </c>
      <c r="O2474" t="s">
        <v>13535</v>
      </c>
      <c r="P2474">
        <v>27612915</v>
      </c>
      <c r="Q2474">
        <v>27611126</v>
      </c>
      <c r="R2474" t="s">
        <v>14079</v>
      </c>
      <c r="S2474">
        <v>85977043</v>
      </c>
      <c r="T2474" t="s">
        <v>14471</v>
      </c>
      <c r="U2474">
        <v>27611126</v>
      </c>
      <c r="V2474" t="s">
        <v>32</v>
      </c>
      <c r="W2474" t="s">
        <v>7253</v>
      </c>
      <c r="X2474" t="s">
        <v>18485</v>
      </c>
      <c r="Y2474" t="s">
        <v>6055</v>
      </c>
    </row>
    <row r="2475" spans="1:25" x14ac:dyDescent="0.25">
      <c r="A2475" t="s">
        <v>8625</v>
      </c>
      <c r="B2475" t="s">
        <v>6742</v>
      </c>
      <c r="C2475" t="s">
        <v>683</v>
      </c>
      <c r="D2475" t="s">
        <v>182</v>
      </c>
      <c r="E2475" t="s">
        <v>2</v>
      </c>
      <c r="F2475" t="s">
        <v>183</v>
      </c>
      <c r="G2475" t="s">
        <v>12</v>
      </c>
      <c r="H2475" t="s">
        <v>2</v>
      </c>
      <c r="I2475">
        <v>41001</v>
      </c>
      <c r="J2475" t="s">
        <v>12674</v>
      </c>
      <c r="K2475" t="s">
        <v>184</v>
      </c>
      <c r="L2475" t="s">
        <v>182</v>
      </c>
      <c r="M2475" t="s">
        <v>3023</v>
      </c>
      <c r="N2475" t="s">
        <v>683</v>
      </c>
      <c r="O2475" t="s">
        <v>13535</v>
      </c>
      <c r="P2475">
        <v>84368410</v>
      </c>
      <c r="Q2475" t="s">
        <v>15386</v>
      </c>
      <c r="R2475" t="s">
        <v>15834</v>
      </c>
      <c r="S2475">
        <v>85644637</v>
      </c>
      <c r="T2475" t="s">
        <v>14471</v>
      </c>
      <c r="U2475">
        <v>27611126</v>
      </c>
      <c r="V2475" t="s">
        <v>32</v>
      </c>
      <c r="W2475" t="s">
        <v>8737</v>
      </c>
      <c r="X2475" t="s">
        <v>18486</v>
      </c>
      <c r="Y2475" t="s">
        <v>683</v>
      </c>
    </row>
    <row r="2476" spans="1:25" x14ac:dyDescent="0.25">
      <c r="A2476" t="s">
        <v>5764</v>
      </c>
      <c r="B2476" t="s">
        <v>5465</v>
      </c>
      <c r="C2476" t="s">
        <v>221</v>
      </c>
      <c r="D2476" t="s">
        <v>182</v>
      </c>
      <c r="E2476" t="s">
        <v>6</v>
      </c>
      <c r="F2476" t="s">
        <v>183</v>
      </c>
      <c r="G2476" t="s">
        <v>12</v>
      </c>
      <c r="H2476" t="s">
        <v>5</v>
      </c>
      <c r="I2476">
        <v>41004</v>
      </c>
      <c r="J2476" t="s">
        <v>12801</v>
      </c>
      <c r="K2476" t="s">
        <v>184</v>
      </c>
      <c r="L2476" t="s">
        <v>182</v>
      </c>
      <c r="M2476" t="s">
        <v>13155</v>
      </c>
      <c r="N2476" t="s">
        <v>221</v>
      </c>
      <c r="O2476" t="s">
        <v>13535</v>
      </c>
      <c r="P2476">
        <v>44117971</v>
      </c>
      <c r="Q2476" t="s">
        <v>15386</v>
      </c>
      <c r="R2476" t="s">
        <v>15835</v>
      </c>
      <c r="S2476">
        <v>72184405</v>
      </c>
      <c r="T2476" t="s">
        <v>7735</v>
      </c>
      <c r="U2476">
        <v>88766625</v>
      </c>
      <c r="V2476" t="s">
        <v>32</v>
      </c>
      <c r="W2476" t="s">
        <v>7254</v>
      </c>
      <c r="X2476" t="s">
        <v>18487</v>
      </c>
      <c r="Y2476" t="s">
        <v>221</v>
      </c>
    </row>
    <row r="2477" spans="1:25" x14ac:dyDescent="0.25">
      <c r="A2477" t="s">
        <v>3779</v>
      </c>
      <c r="B2477" t="s">
        <v>3780</v>
      </c>
      <c r="C2477" t="s">
        <v>657</v>
      </c>
      <c r="D2477" t="s">
        <v>182</v>
      </c>
      <c r="E2477" t="s">
        <v>5</v>
      </c>
      <c r="F2477" t="s">
        <v>183</v>
      </c>
      <c r="G2477" t="s">
        <v>12</v>
      </c>
      <c r="H2477" t="s">
        <v>4</v>
      </c>
      <c r="I2477">
        <v>41003</v>
      </c>
      <c r="J2477" t="s">
        <v>14359</v>
      </c>
      <c r="K2477" t="s">
        <v>184</v>
      </c>
      <c r="L2477" t="s">
        <v>182</v>
      </c>
      <c r="M2477" t="s">
        <v>10576</v>
      </c>
      <c r="N2477" t="s">
        <v>657</v>
      </c>
      <c r="O2477" t="s">
        <v>13535</v>
      </c>
      <c r="P2477">
        <v>44047030</v>
      </c>
      <c r="Q2477" t="s">
        <v>15386</v>
      </c>
      <c r="R2477" t="s">
        <v>11932</v>
      </c>
      <c r="S2477">
        <v>88848211</v>
      </c>
      <c r="T2477" t="s">
        <v>12849</v>
      </c>
      <c r="U2477">
        <v>27640352</v>
      </c>
      <c r="V2477" t="s">
        <v>32</v>
      </c>
      <c r="W2477" t="s">
        <v>7255</v>
      </c>
      <c r="X2477" t="s">
        <v>18488</v>
      </c>
      <c r="Y2477" t="s">
        <v>657</v>
      </c>
    </row>
    <row r="2478" spans="1:25" x14ac:dyDescent="0.25">
      <c r="A2478" t="s">
        <v>4154</v>
      </c>
      <c r="B2478" t="s">
        <v>4156</v>
      </c>
      <c r="C2478" t="s">
        <v>4155</v>
      </c>
      <c r="D2478" t="s">
        <v>4010</v>
      </c>
      <c r="E2478" t="s">
        <v>7</v>
      </c>
      <c r="F2478" t="s">
        <v>208</v>
      </c>
      <c r="G2478" t="s">
        <v>3</v>
      </c>
      <c r="H2478" t="s">
        <v>6</v>
      </c>
      <c r="I2478">
        <v>50205</v>
      </c>
      <c r="J2478" t="s">
        <v>12807</v>
      </c>
      <c r="K2478" t="s">
        <v>209</v>
      </c>
      <c r="L2478" t="s">
        <v>4010</v>
      </c>
      <c r="M2478" t="s">
        <v>4137</v>
      </c>
      <c r="N2478" t="s">
        <v>4155</v>
      </c>
      <c r="O2478" t="s">
        <v>13535</v>
      </c>
      <c r="P2478">
        <v>88177910</v>
      </c>
      <c r="Q2478">
        <v>22007571</v>
      </c>
      <c r="R2478" t="s">
        <v>15836</v>
      </c>
      <c r="S2478">
        <v>88177910</v>
      </c>
      <c r="T2478" t="s">
        <v>14530</v>
      </c>
      <c r="U2478">
        <v>26855230</v>
      </c>
      <c r="V2478" t="s">
        <v>32</v>
      </c>
      <c r="W2478" t="s">
        <v>4153</v>
      </c>
      <c r="X2478" t="s">
        <v>18489</v>
      </c>
      <c r="Y2478" t="s">
        <v>4155</v>
      </c>
    </row>
    <row r="2479" spans="1:25" x14ac:dyDescent="0.25">
      <c r="A2479" t="s">
        <v>6019</v>
      </c>
      <c r="B2479" t="s">
        <v>5473</v>
      </c>
      <c r="C2479" t="s">
        <v>2598</v>
      </c>
      <c r="D2479" t="s">
        <v>9037</v>
      </c>
      <c r="E2479" t="s">
        <v>7</v>
      </c>
      <c r="F2479" t="s">
        <v>83</v>
      </c>
      <c r="G2479" t="s">
        <v>6</v>
      </c>
      <c r="H2479" t="s">
        <v>4</v>
      </c>
      <c r="I2479">
        <v>70503</v>
      </c>
      <c r="J2479" t="s">
        <v>11505</v>
      </c>
      <c r="K2479" t="s">
        <v>82</v>
      </c>
      <c r="L2479" t="s">
        <v>2796</v>
      </c>
      <c r="M2479" t="s">
        <v>12983</v>
      </c>
      <c r="N2479" t="s">
        <v>2598</v>
      </c>
      <c r="O2479" t="s">
        <v>13535</v>
      </c>
      <c r="P2479">
        <v>87361752</v>
      </c>
      <c r="Q2479" t="s">
        <v>15386</v>
      </c>
      <c r="R2479" t="s">
        <v>11948</v>
      </c>
      <c r="S2479">
        <v>87361752</v>
      </c>
      <c r="T2479" t="s">
        <v>14912</v>
      </c>
      <c r="U2479">
        <v>83602028</v>
      </c>
      <c r="V2479" t="s">
        <v>32</v>
      </c>
      <c r="W2479" t="s">
        <v>7256</v>
      </c>
      <c r="X2479" t="s">
        <v>18490</v>
      </c>
      <c r="Y2479" t="s">
        <v>2598</v>
      </c>
    </row>
    <row r="2480" spans="1:25" x14ac:dyDescent="0.25">
      <c r="A2480" t="s">
        <v>3938</v>
      </c>
      <c r="B2480" t="s">
        <v>3939</v>
      </c>
      <c r="C2480" t="s">
        <v>1018</v>
      </c>
      <c r="D2480" t="s">
        <v>788</v>
      </c>
      <c r="E2480" t="s">
        <v>5</v>
      </c>
      <c r="F2480" t="s">
        <v>208</v>
      </c>
      <c r="G2480" t="s">
        <v>2</v>
      </c>
      <c r="H2480" t="s">
        <v>2</v>
      </c>
      <c r="I2480">
        <v>50101</v>
      </c>
      <c r="J2480" t="s">
        <v>11403</v>
      </c>
      <c r="K2480" t="s">
        <v>209</v>
      </c>
      <c r="L2480" t="s">
        <v>788</v>
      </c>
      <c r="M2480" t="s">
        <v>788</v>
      </c>
      <c r="N2480" t="s">
        <v>1018</v>
      </c>
      <c r="O2480" t="s">
        <v>13535</v>
      </c>
      <c r="P2480">
        <v>83436542</v>
      </c>
      <c r="Q2480" t="s">
        <v>15386</v>
      </c>
      <c r="R2480" t="s">
        <v>13233</v>
      </c>
      <c r="S2480">
        <v>83436542</v>
      </c>
      <c r="T2480" t="s">
        <v>14525</v>
      </c>
      <c r="U2480">
        <v>87100992</v>
      </c>
      <c r="V2480" t="s">
        <v>32</v>
      </c>
      <c r="W2480" t="s">
        <v>3937</v>
      </c>
      <c r="X2480" t="s">
        <v>18491</v>
      </c>
      <c r="Y2480" t="s">
        <v>1018</v>
      </c>
    </row>
    <row r="2481" spans="1:25" x14ac:dyDescent="0.25">
      <c r="A2481" t="s">
        <v>5887</v>
      </c>
      <c r="B2481" t="s">
        <v>5477</v>
      </c>
      <c r="C2481" t="s">
        <v>5888</v>
      </c>
      <c r="D2481" t="s">
        <v>1044</v>
      </c>
      <c r="E2481" t="s">
        <v>3</v>
      </c>
      <c r="F2481" t="s">
        <v>32</v>
      </c>
      <c r="G2481" t="s">
        <v>1045</v>
      </c>
      <c r="H2481" t="s">
        <v>15</v>
      </c>
      <c r="I2481">
        <v>11911</v>
      </c>
      <c r="J2481" t="s">
        <v>12741</v>
      </c>
      <c r="K2481" t="s">
        <v>33</v>
      </c>
      <c r="L2481" t="s">
        <v>1044</v>
      </c>
      <c r="M2481" t="s">
        <v>1085</v>
      </c>
      <c r="N2481" t="s">
        <v>11082</v>
      </c>
      <c r="O2481" t="s">
        <v>13535</v>
      </c>
      <c r="P2481">
        <v>27715971</v>
      </c>
      <c r="Q2481" t="s">
        <v>15386</v>
      </c>
      <c r="R2481" t="s">
        <v>6656</v>
      </c>
      <c r="S2481">
        <v>27715971</v>
      </c>
      <c r="T2481" t="s">
        <v>14428</v>
      </c>
      <c r="U2481">
        <v>27719646</v>
      </c>
      <c r="V2481" t="s">
        <v>32</v>
      </c>
      <c r="W2481" t="s">
        <v>7257</v>
      </c>
      <c r="X2481" t="s">
        <v>18492</v>
      </c>
      <c r="Y2481" t="s">
        <v>5888</v>
      </c>
    </row>
    <row r="2482" spans="1:25" x14ac:dyDescent="0.25">
      <c r="A2482" t="s">
        <v>4757</v>
      </c>
      <c r="B2482" t="s">
        <v>4758</v>
      </c>
      <c r="C2482" t="s">
        <v>403</v>
      </c>
      <c r="D2482" t="s">
        <v>1044</v>
      </c>
      <c r="E2482" t="s">
        <v>10</v>
      </c>
      <c r="F2482" t="s">
        <v>32</v>
      </c>
      <c r="G2482" t="s">
        <v>1045</v>
      </c>
      <c r="H2482" t="s">
        <v>16</v>
      </c>
      <c r="I2482">
        <v>11912</v>
      </c>
      <c r="J2482" t="s">
        <v>12742</v>
      </c>
      <c r="K2482" t="s">
        <v>33</v>
      </c>
      <c r="L2482" t="s">
        <v>1044</v>
      </c>
      <c r="M2482" t="s">
        <v>87</v>
      </c>
      <c r="N2482" t="s">
        <v>403</v>
      </c>
      <c r="O2482" t="s">
        <v>13535</v>
      </c>
      <c r="P2482">
        <v>44058532</v>
      </c>
      <c r="Q2482" t="s">
        <v>15386</v>
      </c>
      <c r="R2482" t="s">
        <v>15837</v>
      </c>
      <c r="S2482">
        <v>86015322</v>
      </c>
      <c r="T2482" t="s">
        <v>14439</v>
      </c>
      <c r="U2482">
        <v>27725140</v>
      </c>
      <c r="V2482" t="s">
        <v>32</v>
      </c>
      <c r="W2482" t="s">
        <v>4362</v>
      </c>
      <c r="X2482" t="s">
        <v>18493</v>
      </c>
      <c r="Y2482" t="s">
        <v>403</v>
      </c>
    </row>
    <row r="2483" spans="1:25" x14ac:dyDescent="0.25">
      <c r="A2483" t="s">
        <v>6102</v>
      </c>
      <c r="B2483" t="s">
        <v>5483</v>
      </c>
      <c r="C2483" t="s">
        <v>6103</v>
      </c>
      <c r="D2483" t="s">
        <v>4304</v>
      </c>
      <c r="E2483" t="s">
        <v>2</v>
      </c>
      <c r="F2483" t="s">
        <v>124</v>
      </c>
      <c r="G2483" t="s">
        <v>2</v>
      </c>
      <c r="H2483" t="s">
        <v>6</v>
      </c>
      <c r="I2483">
        <v>60105</v>
      </c>
      <c r="J2483" t="s">
        <v>11576</v>
      </c>
      <c r="K2483" t="s">
        <v>125</v>
      </c>
      <c r="L2483" t="s">
        <v>125</v>
      </c>
      <c r="M2483" t="s">
        <v>10595</v>
      </c>
      <c r="N2483" t="s">
        <v>6103</v>
      </c>
      <c r="O2483" t="s">
        <v>13535</v>
      </c>
      <c r="P2483">
        <v>26410146</v>
      </c>
      <c r="Q2483" t="s">
        <v>15386</v>
      </c>
      <c r="R2483" t="s">
        <v>12984</v>
      </c>
      <c r="S2483">
        <v>26410146</v>
      </c>
      <c r="T2483" t="s">
        <v>14550</v>
      </c>
      <c r="U2483">
        <v>21007583</v>
      </c>
      <c r="V2483" t="s">
        <v>32</v>
      </c>
      <c r="W2483" t="s">
        <v>7258</v>
      </c>
      <c r="X2483" t="s">
        <v>18494</v>
      </c>
      <c r="Y2483" t="s">
        <v>6103</v>
      </c>
    </row>
    <row r="2484" spans="1:25" x14ac:dyDescent="0.25">
      <c r="A2484" t="s">
        <v>6100</v>
      </c>
      <c r="B2484" t="s">
        <v>5485</v>
      </c>
      <c r="C2484" t="s">
        <v>6101</v>
      </c>
      <c r="D2484" t="s">
        <v>4304</v>
      </c>
      <c r="E2484" t="s">
        <v>3</v>
      </c>
      <c r="F2484" t="s">
        <v>124</v>
      </c>
      <c r="G2484" t="s">
        <v>2</v>
      </c>
      <c r="H2484" t="s">
        <v>15</v>
      </c>
      <c r="I2484">
        <v>60111</v>
      </c>
      <c r="J2484" t="s">
        <v>12830</v>
      </c>
      <c r="K2484" t="s">
        <v>125</v>
      </c>
      <c r="L2484" t="s">
        <v>125</v>
      </c>
      <c r="M2484" t="s">
        <v>10646</v>
      </c>
      <c r="N2484" t="s">
        <v>6101</v>
      </c>
      <c r="O2484" t="s">
        <v>13535</v>
      </c>
      <c r="P2484">
        <v>26420001</v>
      </c>
      <c r="Q2484">
        <v>22006292</v>
      </c>
      <c r="R2484" t="s">
        <v>14986</v>
      </c>
      <c r="S2484">
        <v>88904294</v>
      </c>
      <c r="T2484" t="s">
        <v>15520</v>
      </c>
      <c r="U2484">
        <v>26420211</v>
      </c>
      <c r="V2484" t="s">
        <v>32</v>
      </c>
      <c r="W2484" t="s">
        <v>7259</v>
      </c>
      <c r="X2484" t="s">
        <v>18495</v>
      </c>
      <c r="Y2484" t="s">
        <v>6101</v>
      </c>
    </row>
    <row r="2485" spans="1:25" x14ac:dyDescent="0.25">
      <c r="A2485" t="s">
        <v>4707</v>
      </c>
      <c r="B2485" t="s">
        <v>4709</v>
      </c>
      <c r="C2485" t="s">
        <v>4708</v>
      </c>
      <c r="D2485" t="s">
        <v>125</v>
      </c>
      <c r="E2485" t="s">
        <v>10</v>
      </c>
      <c r="F2485" t="s">
        <v>124</v>
      </c>
      <c r="G2485" t="s">
        <v>3</v>
      </c>
      <c r="H2485" t="s">
        <v>3</v>
      </c>
      <c r="I2485">
        <v>60202</v>
      </c>
      <c r="J2485" t="s">
        <v>11444</v>
      </c>
      <c r="K2485" t="s">
        <v>125</v>
      </c>
      <c r="L2485" t="s">
        <v>10596</v>
      </c>
      <c r="M2485" t="s">
        <v>4455</v>
      </c>
      <c r="N2485" t="s">
        <v>156</v>
      </c>
      <c r="O2485" t="s">
        <v>13535</v>
      </c>
      <c r="P2485">
        <v>22262675</v>
      </c>
      <c r="Q2485">
        <v>22262675</v>
      </c>
      <c r="R2485" t="s">
        <v>12401</v>
      </c>
      <c r="S2485">
        <v>22262675</v>
      </c>
      <c r="T2485" t="s">
        <v>15486</v>
      </c>
      <c r="U2485">
        <v>26355272</v>
      </c>
      <c r="V2485" t="s">
        <v>32</v>
      </c>
      <c r="W2485" t="s">
        <v>4608</v>
      </c>
      <c r="X2485" t="s">
        <v>18496</v>
      </c>
      <c r="Y2485" t="s">
        <v>4708</v>
      </c>
    </row>
    <row r="2486" spans="1:25" x14ac:dyDescent="0.25">
      <c r="A2486" t="s">
        <v>8522</v>
      </c>
      <c r="B2486" t="s">
        <v>2195</v>
      </c>
      <c r="C2486" t="s">
        <v>940</v>
      </c>
      <c r="D2486" t="s">
        <v>78</v>
      </c>
      <c r="E2486" t="s">
        <v>3</v>
      </c>
      <c r="F2486" t="s">
        <v>35</v>
      </c>
      <c r="G2486" t="s">
        <v>3</v>
      </c>
      <c r="H2486" t="s">
        <v>12</v>
      </c>
      <c r="I2486">
        <v>20210</v>
      </c>
      <c r="J2486" t="s">
        <v>12758</v>
      </c>
      <c r="K2486" t="s">
        <v>79</v>
      </c>
      <c r="L2486" t="s">
        <v>80</v>
      </c>
      <c r="M2486" t="s">
        <v>10523</v>
      </c>
      <c r="N2486" t="s">
        <v>11083</v>
      </c>
      <c r="O2486" t="s">
        <v>13535</v>
      </c>
      <c r="P2486">
        <v>89730591</v>
      </c>
      <c r="Q2486" t="s">
        <v>15386</v>
      </c>
      <c r="R2486" t="s">
        <v>9903</v>
      </c>
      <c r="S2486">
        <v>89730591</v>
      </c>
      <c r="T2486" t="s">
        <v>14463</v>
      </c>
      <c r="U2486">
        <v>24456861</v>
      </c>
      <c r="V2486" t="s">
        <v>32</v>
      </c>
      <c r="W2486" t="s">
        <v>2194</v>
      </c>
      <c r="X2486" t="s">
        <v>18497</v>
      </c>
      <c r="Y2486" t="s">
        <v>940</v>
      </c>
    </row>
    <row r="2487" spans="1:25" x14ac:dyDescent="0.25">
      <c r="A2487" t="s">
        <v>2224</v>
      </c>
      <c r="B2487" t="s">
        <v>2226</v>
      </c>
      <c r="C2487" t="s">
        <v>2225</v>
      </c>
      <c r="D2487" t="s">
        <v>78</v>
      </c>
      <c r="E2487" t="s">
        <v>11</v>
      </c>
      <c r="F2487" t="s">
        <v>35</v>
      </c>
      <c r="G2487" t="s">
        <v>3</v>
      </c>
      <c r="H2487" t="s">
        <v>198</v>
      </c>
      <c r="I2487">
        <v>20214</v>
      </c>
      <c r="J2487" t="s">
        <v>12762</v>
      </c>
      <c r="K2487" t="s">
        <v>79</v>
      </c>
      <c r="L2487" t="s">
        <v>80</v>
      </c>
      <c r="M2487" t="s">
        <v>1248</v>
      </c>
      <c r="N2487" t="s">
        <v>2225</v>
      </c>
      <c r="O2487" t="s">
        <v>13535</v>
      </c>
      <c r="P2487">
        <v>24750000</v>
      </c>
      <c r="Q2487">
        <v>24750000</v>
      </c>
      <c r="R2487" t="s">
        <v>14081</v>
      </c>
      <c r="S2487">
        <v>64095981</v>
      </c>
      <c r="T2487" t="s">
        <v>14477</v>
      </c>
      <c r="U2487">
        <v>24680376</v>
      </c>
      <c r="V2487" t="s">
        <v>32</v>
      </c>
      <c r="W2487" t="s">
        <v>1069</v>
      </c>
      <c r="X2487" t="s">
        <v>18498</v>
      </c>
      <c r="Y2487" t="s">
        <v>2225</v>
      </c>
    </row>
    <row r="2488" spans="1:25" x14ac:dyDescent="0.25">
      <c r="A2488" t="s">
        <v>6104</v>
      </c>
      <c r="B2488" t="s">
        <v>5490</v>
      </c>
      <c r="C2488" t="s">
        <v>6105</v>
      </c>
      <c r="D2488" t="s">
        <v>4010</v>
      </c>
      <c r="E2488" t="s">
        <v>3</v>
      </c>
      <c r="F2488" t="s">
        <v>208</v>
      </c>
      <c r="G2488" t="s">
        <v>3</v>
      </c>
      <c r="H2488" t="s">
        <v>8</v>
      </c>
      <c r="I2488">
        <v>50207</v>
      </c>
      <c r="J2488" t="s">
        <v>12823</v>
      </c>
      <c r="K2488" t="s">
        <v>209</v>
      </c>
      <c r="L2488" t="s">
        <v>4010</v>
      </c>
      <c r="M2488" t="s">
        <v>13081</v>
      </c>
      <c r="N2488" t="s">
        <v>6105</v>
      </c>
      <c r="O2488" t="s">
        <v>13535</v>
      </c>
      <c r="P2488">
        <v>26851690</v>
      </c>
      <c r="Q2488" t="s">
        <v>15386</v>
      </c>
      <c r="R2488" t="s">
        <v>7776</v>
      </c>
      <c r="S2488">
        <v>89320716</v>
      </c>
      <c r="T2488" t="s">
        <v>15563</v>
      </c>
      <c r="U2488">
        <v>26869107</v>
      </c>
      <c r="V2488" t="s">
        <v>32</v>
      </c>
      <c r="W2488" t="s">
        <v>7260</v>
      </c>
      <c r="X2488" t="s">
        <v>18499</v>
      </c>
      <c r="Y2488" t="s">
        <v>6105</v>
      </c>
    </row>
    <row r="2489" spans="1:25" x14ac:dyDescent="0.25">
      <c r="A2489" t="s">
        <v>4149</v>
      </c>
      <c r="B2489" t="s">
        <v>4152</v>
      </c>
      <c r="C2489" t="s">
        <v>4150</v>
      </c>
      <c r="D2489" t="s">
        <v>4010</v>
      </c>
      <c r="E2489" t="s">
        <v>7</v>
      </c>
      <c r="F2489" t="s">
        <v>208</v>
      </c>
      <c r="G2489" t="s">
        <v>3</v>
      </c>
      <c r="H2489" t="s">
        <v>6</v>
      </c>
      <c r="I2489">
        <v>50205</v>
      </c>
      <c r="J2489" t="s">
        <v>12807</v>
      </c>
      <c r="K2489" t="s">
        <v>209</v>
      </c>
      <c r="L2489" t="s">
        <v>4010</v>
      </c>
      <c r="M2489" t="s">
        <v>4137</v>
      </c>
      <c r="N2489" t="s">
        <v>4150</v>
      </c>
      <c r="O2489" t="s">
        <v>13535</v>
      </c>
      <c r="P2489">
        <v>22006171</v>
      </c>
      <c r="Q2489" t="s">
        <v>15386</v>
      </c>
      <c r="R2489" t="s">
        <v>4151</v>
      </c>
      <c r="S2489">
        <v>87276842</v>
      </c>
      <c r="T2489" t="s">
        <v>14530</v>
      </c>
      <c r="U2489">
        <v>26855230</v>
      </c>
      <c r="V2489" t="s">
        <v>32</v>
      </c>
      <c r="W2489" t="s">
        <v>4148</v>
      </c>
      <c r="X2489" t="s">
        <v>18500</v>
      </c>
      <c r="Y2489" t="s">
        <v>4150</v>
      </c>
    </row>
    <row r="2490" spans="1:25" x14ac:dyDescent="0.25">
      <c r="A2490" t="s">
        <v>6658</v>
      </c>
      <c r="B2490" t="s">
        <v>6659</v>
      </c>
      <c r="C2490" t="s">
        <v>80</v>
      </c>
      <c r="D2490" t="s">
        <v>4010</v>
      </c>
      <c r="E2490" t="s">
        <v>7</v>
      </c>
      <c r="F2490" t="s">
        <v>208</v>
      </c>
      <c r="G2490" t="s">
        <v>3</v>
      </c>
      <c r="H2490" t="s">
        <v>8</v>
      </c>
      <c r="I2490">
        <v>50207</v>
      </c>
      <c r="J2490" t="s">
        <v>12823</v>
      </c>
      <c r="K2490" t="s">
        <v>209</v>
      </c>
      <c r="L2490" t="s">
        <v>4010</v>
      </c>
      <c r="M2490" t="s">
        <v>13081</v>
      </c>
      <c r="N2490" t="s">
        <v>11084</v>
      </c>
      <c r="O2490" t="s">
        <v>13535</v>
      </c>
      <c r="P2490">
        <v>89739566</v>
      </c>
      <c r="Q2490">
        <v>22006598</v>
      </c>
      <c r="R2490" t="s">
        <v>13199</v>
      </c>
      <c r="S2490">
        <v>87795144</v>
      </c>
      <c r="T2490" t="s">
        <v>14530</v>
      </c>
      <c r="U2490">
        <v>71339818</v>
      </c>
      <c r="V2490" t="s">
        <v>32</v>
      </c>
      <c r="W2490" t="s">
        <v>4139</v>
      </c>
      <c r="X2490" t="s">
        <v>18501</v>
      </c>
      <c r="Y2490" t="s">
        <v>80</v>
      </c>
    </row>
    <row r="2491" spans="1:25" x14ac:dyDescent="0.25">
      <c r="A2491" t="s">
        <v>6660</v>
      </c>
      <c r="B2491" t="s">
        <v>6661</v>
      </c>
      <c r="C2491" t="s">
        <v>6662</v>
      </c>
      <c r="D2491" t="s">
        <v>4010</v>
      </c>
      <c r="E2491" t="s">
        <v>8</v>
      </c>
      <c r="F2491" t="s">
        <v>208</v>
      </c>
      <c r="G2491" t="s">
        <v>11</v>
      </c>
      <c r="H2491" t="s">
        <v>4</v>
      </c>
      <c r="I2491">
        <v>50903</v>
      </c>
      <c r="J2491" t="s">
        <v>11520</v>
      </c>
      <c r="K2491" t="s">
        <v>209</v>
      </c>
      <c r="L2491" t="s">
        <v>4134</v>
      </c>
      <c r="M2491" t="s">
        <v>1426</v>
      </c>
      <c r="N2491" t="s">
        <v>6662</v>
      </c>
      <c r="O2491" t="s">
        <v>13535</v>
      </c>
      <c r="P2491">
        <v>22006104</v>
      </c>
      <c r="Q2491">
        <v>84419120</v>
      </c>
      <c r="R2491" t="s">
        <v>15838</v>
      </c>
      <c r="S2491">
        <v>84419120</v>
      </c>
      <c r="T2491" t="s">
        <v>14531</v>
      </c>
      <c r="U2491">
        <v>88495890</v>
      </c>
      <c r="V2491" t="s">
        <v>32</v>
      </c>
      <c r="W2491" t="s">
        <v>3722</v>
      </c>
      <c r="X2491" t="s">
        <v>18502</v>
      </c>
      <c r="Y2491" t="s">
        <v>6662</v>
      </c>
    </row>
    <row r="2492" spans="1:25" x14ac:dyDescent="0.25">
      <c r="A2492" t="s">
        <v>7849</v>
      </c>
      <c r="B2492" t="s">
        <v>7850</v>
      </c>
      <c r="C2492" t="s">
        <v>7851</v>
      </c>
      <c r="D2492" t="s">
        <v>311</v>
      </c>
      <c r="E2492" t="s">
        <v>2</v>
      </c>
      <c r="F2492" t="s">
        <v>32</v>
      </c>
      <c r="G2492" t="s">
        <v>5</v>
      </c>
      <c r="H2492" t="s">
        <v>10</v>
      </c>
      <c r="I2492">
        <v>10408</v>
      </c>
      <c r="J2492" t="s">
        <v>12644</v>
      </c>
      <c r="K2492" t="s">
        <v>33</v>
      </c>
      <c r="L2492" t="s">
        <v>311</v>
      </c>
      <c r="M2492" t="s">
        <v>221</v>
      </c>
      <c r="N2492" t="s">
        <v>11120</v>
      </c>
      <c r="O2492" t="s">
        <v>13535</v>
      </c>
      <c r="P2492">
        <v>24170550</v>
      </c>
      <c r="Q2492" t="s">
        <v>15386</v>
      </c>
      <c r="R2492" t="s">
        <v>14082</v>
      </c>
      <c r="S2492">
        <v>24170550</v>
      </c>
      <c r="T2492" t="s">
        <v>14424</v>
      </c>
      <c r="U2492">
        <v>24166355</v>
      </c>
      <c r="V2492" t="s">
        <v>32</v>
      </c>
      <c r="W2492" t="s">
        <v>7852</v>
      </c>
      <c r="X2492" t="s">
        <v>18503</v>
      </c>
      <c r="Y2492" t="s">
        <v>7851</v>
      </c>
    </row>
    <row r="2493" spans="1:25" x14ac:dyDescent="0.25">
      <c r="A2493" t="s">
        <v>2801</v>
      </c>
      <c r="B2493" t="s">
        <v>2802</v>
      </c>
      <c r="C2493" t="s">
        <v>7261</v>
      </c>
      <c r="D2493" t="s">
        <v>197</v>
      </c>
      <c r="E2493" t="s">
        <v>8</v>
      </c>
      <c r="F2493" t="s">
        <v>35</v>
      </c>
      <c r="G2493" t="s">
        <v>12</v>
      </c>
      <c r="H2493" t="s">
        <v>15</v>
      </c>
      <c r="I2493">
        <v>21011</v>
      </c>
      <c r="J2493" t="s">
        <v>11529</v>
      </c>
      <c r="K2493" t="s">
        <v>79</v>
      </c>
      <c r="L2493" t="s">
        <v>197</v>
      </c>
      <c r="M2493" t="s">
        <v>11796</v>
      </c>
      <c r="N2493" t="s">
        <v>11085</v>
      </c>
      <c r="O2493" t="s">
        <v>13535</v>
      </c>
      <c r="P2493">
        <v>83737344</v>
      </c>
      <c r="Q2493" t="s">
        <v>15386</v>
      </c>
      <c r="R2493" t="s">
        <v>15839</v>
      </c>
      <c r="S2493">
        <v>83737344</v>
      </c>
      <c r="T2493" t="s">
        <v>14479</v>
      </c>
      <c r="U2493">
        <v>24699197</v>
      </c>
      <c r="V2493" t="s">
        <v>32</v>
      </c>
      <c r="W2493" t="s">
        <v>6517</v>
      </c>
      <c r="X2493" t="s">
        <v>18504</v>
      </c>
      <c r="Y2493" t="s">
        <v>7261</v>
      </c>
    </row>
    <row r="2494" spans="1:25" x14ac:dyDescent="0.25">
      <c r="A2494" t="s">
        <v>2845</v>
      </c>
      <c r="B2494" t="s">
        <v>2846</v>
      </c>
      <c r="C2494" t="s">
        <v>238</v>
      </c>
      <c r="D2494" t="s">
        <v>197</v>
      </c>
      <c r="E2494" t="s">
        <v>17</v>
      </c>
      <c r="F2494" t="s">
        <v>35</v>
      </c>
      <c r="G2494" t="s">
        <v>12</v>
      </c>
      <c r="H2494" t="s">
        <v>17</v>
      </c>
      <c r="I2494">
        <v>21013</v>
      </c>
      <c r="J2494" t="s">
        <v>11531</v>
      </c>
      <c r="K2494" t="s">
        <v>79</v>
      </c>
      <c r="L2494" t="s">
        <v>197</v>
      </c>
      <c r="M2494" t="s">
        <v>238</v>
      </c>
      <c r="N2494" t="s">
        <v>238</v>
      </c>
      <c r="O2494" t="s">
        <v>13535</v>
      </c>
      <c r="P2494">
        <v>44107242</v>
      </c>
      <c r="Q2494" t="s">
        <v>15386</v>
      </c>
      <c r="R2494" t="s">
        <v>15840</v>
      </c>
      <c r="S2494">
        <v>83772381</v>
      </c>
      <c r="T2494" t="s">
        <v>14924</v>
      </c>
      <c r="U2494" t="s">
        <v>15794</v>
      </c>
      <c r="V2494" t="s">
        <v>32</v>
      </c>
      <c r="W2494" t="s">
        <v>7262</v>
      </c>
      <c r="X2494" t="s">
        <v>18505</v>
      </c>
      <c r="Y2494" t="s">
        <v>238</v>
      </c>
    </row>
    <row r="2495" spans="1:25" x14ac:dyDescent="0.25">
      <c r="A2495" t="s">
        <v>2952</v>
      </c>
      <c r="B2495" t="s">
        <v>2955</v>
      </c>
      <c r="C2495" t="s">
        <v>2953</v>
      </c>
      <c r="D2495" t="s">
        <v>197</v>
      </c>
      <c r="E2495" t="s">
        <v>12</v>
      </c>
      <c r="F2495" t="s">
        <v>35</v>
      </c>
      <c r="G2495" t="s">
        <v>198</v>
      </c>
      <c r="H2495" t="s">
        <v>4</v>
      </c>
      <c r="I2495">
        <v>21403</v>
      </c>
      <c r="J2495" t="s">
        <v>11554</v>
      </c>
      <c r="K2495" t="s">
        <v>79</v>
      </c>
      <c r="L2495" t="s">
        <v>199</v>
      </c>
      <c r="M2495" t="s">
        <v>12987</v>
      </c>
      <c r="N2495" t="s">
        <v>10646</v>
      </c>
      <c r="O2495" t="s">
        <v>13535</v>
      </c>
      <c r="P2495">
        <v>41051126</v>
      </c>
      <c r="Q2495">
        <v>61577790</v>
      </c>
      <c r="R2495" t="s">
        <v>14987</v>
      </c>
      <c r="S2495">
        <v>61577790</v>
      </c>
      <c r="T2495" t="s">
        <v>9210</v>
      </c>
      <c r="U2495">
        <v>61610021</v>
      </c>
      <c r="V2495" t="s">
        <v>32</v>
      </c>
      <c r="W2495" t="s">
        <v>2951</v>
      </c>
      <c r="X2495" t="s">
        <v>18506</v>
      </c>
      <c r="Y2495" t="s">
        <v>2953</v>
      </c>
    </row>
    <row r="2496" spans="1:25" x14ac:dyDescent="0.25">
      <c r="A2496" t="s">
        <v>10231</v>
      </c>
      <c r="B2496" t="s">
        <v>2809</v>
      </c>
      <c r="C2496" t="s">
        <v>388</v>
      </c>
      <c r="D2496" t="s">
        <v>197</v>
      </c>
      <c r="E2496" t="s">
        <v>17</v>
      </c>
      <c r="F2496" t="s">
        <v>35</v>
      </c>
      <c r="G2496" t="s">
        <v>12</v>
      </c>
      <c r="H2496" t="s">
        <v>17</v>
      </c>
      <c r="I2496">
        <v>21013</v>
      </c>
      <c r="J2496" t="s">
        <v>11531</v>
      </c>
      <c r="K2496" t="s">
        <v>79</v>
      </c>
      <c r="L2496" t="s">
        <v>197</v>
      </c>
      <c r="M2496" t="s">
        <v>238</v>
      </c>
      <c r="N2496" t="s">
        <v>388</v>
      </c>
      <c r="O2496" t="s">
        <v>13535</v>
      </c>
      <c r="P2496">
        <v>44056199</v>
      </c>
      <c r="Q2496" t="s">
        <v>15386</v>
      </c>
      <c r="R2496" t="s">
        <v>12305</v>
      </c>
      <c r="S2496">
        <v>85792763</v>
      </c>
      <c r="T2496" t="s">
        <v>14924</v>
      </c>
      <c r="U2496" t="s">
        <v>15794</v>
      </c>
      <c r="V2496" t="s">
        <v>32</v>
      </c>
      <c r="W2496" t="s">
        <v>2808</v>
      </c>
      <c r="X2496" t="s">
        <v>18507</v>
      </c>
      <c r="Y2496" t="s">
        <v>388</v>
      </c>
    </row>
    <row r="2497" spans="1:25" x14ac:dyDescent="0.25">
      <c r="A2497" t="s">
        <v>4791</v>
      </c>
      <c r="B2497" t="s">
        <v>4794</v>
      </c>
      <c r="C2497" t="s">
        <v>4792</v>
      </c>
      <c r="D2497" t="s">
        <v>1235</v>
      </c>
      <c r="E2497" t="s">
        <v>5</v>
      </c>
      <c r="F2497" t="s">
        <v>124</v>
      </c>
      <c r="G2497" t="s">
        <v>11</v>
      </c>
      <c r="H2497" t="s">
        <v>2</v>
      </c>
      <c r="I2497">
        <v>60901</v>
      </c>
      <c r="J2497" t="s">
        <v>11433</v>
      </c>
      <c r="K2497" t="s">
        <v>125</v>
      </c>
      <c r="L2497" t="s">
        <v>499</v>
      </c>
      <c r="M2497" t="s">
        <v>499</v>
      </c>
      <c r="N2497" t="s">
        <v>4792</v>
      </c>
      <c r="O2497" t="s">
        <v>13535</v>
      </c>
      <c r="P2497">
        <v>27783554</v>
      </c>
      <c r="Q2497" t="s">
        <v>15386</v>
      </c>
      <c r="R2497" t="s">
        <v>4793</v>
      </c>
      <c r="S2497">
        <v>83773544</v>
      </c>
      <c r="T2497" t="s">
        <v>14623</v>
      </c>
      <c r="U2497">
        <v>27799004</v>
      </c>
      <c r="V2497" t="s">
        <v>32</v>
      </c>
      <c r="W2497" t="s">
        <v>3097</v>
      </c>
      <c r="X2497" t="s">
        <v>18508</v>
      </c>
      <c r="Y2497" t="s">
        <v>4792</v>
      </c>
    </row>
    <row r="2498" spans="1:25" x14ac:dyDescent="0.25">
      <c r="A2498" t="s">
        <v>5733</v>
      </c>
      <c r="B2498" t="s">
        <v>5507</v>
      </c>
      <c r="C2498" t="s">
        <v>5734</v>
      </c>
      <c r="D2498" t="s">
        <v>1235</v>
      </c>
      <c r="E2498" t="s">
        <v>5</v>
      </c>
      <c r="F2498" t="s">
        <v>124</v>
      </c>
      <c r="G2498" t="s">
        <v>11</v>
      </c>
      <c r="H2498" t="s">
        <v>2</v>
      </c>
      <c r="I2498">
        <v>60901</v>
      </c>
      <c r="J2498" t="s">
        <v>11433</v>
      </c>
      <c r="K2498" t="s">
        <v>125</v>
      </c>
      <c r="L2498" t="s">
        <v>499</v>
      </c>
      <c r="M2498" t="s">
        <v>499</v>
      </c>
      <c r="N2498" t="s">
        <v>11086</v>
      </c>
      <c r="O2498" t="s">
        <v>13535</v>
      </c>
      <c r="P2498">
        <v>27793111</v>
      </c>
      <c r="Q2498" t="s">
        <v>15386</v>
      </c>
      <c r="R2498" t="s">
        <v>15841</v>
      </c>
      <c r="S2498">
        <v>27793111</v>
      </c>
      <c r="T2498" t="s">
        <v>14623</v>
      </c>
      <c r="U2498">
        <v>70155044</v>
      </c>
      <c r="V2498" t="s">
        <v>32</v>
      </c>
      <c r="W2498" t="s">
        <v>7263</v>
      </c>
      <c r="X2498" t="s">
        <v>18509</v>
      </c>
      <c r="Y2498" t="s">
        <v>5734</v>
      </c>
    </row>
    <row r="2499" spans="1:25" x14ac:dyDescent="0.25">
      <c r="A2499" t="s">
        <v>5917</v>
      </c>
      <c r="B2499" t="s">
        <v>5508</v>
      </c>
      <c r="C2499" t="s">
        <v>5918</v>
      </c>
      <c r="D2499" t="s">
        <v>1235</v>
      </c>
      <c r="E2499" t="s">
        <v>5</v>
      </c>
      <c r="F2499" t="s">
        <v>124</v>
      </c>
      <c r="G2499" t="s">
        <v>11</v>
      </c>
      <c r="H2499" t="s">
        <v>2</v>
      </c>
      <c r="I2499">
        <v>60901</v>
      </c>
      <c r="J2499" t="s">
        <v>11433</v>
      </c>
      <c r="K2499" t="s">
        <v>125</v>
      </c>
      <c r="L2499" t="s">
        <v>499</v>
      </c>
      <c r="M2499" t="s">
        <v>499</v>
      </c>
      <c r="N2499" t="s">
        <v>5918</v>
      </c>
      <c r="O2499" t="s">
        <v>13535</v>
      </c>
      <c r="P2499">
        <v>27798661</v>
      </c>
      <c r="Q2499" t="s">
        <v>15386</v>
      </c>
      <c r="R2499" t="s">
        <v>12464</v>
      </c>
      <c r="S2499">
        <v>27799004</v>
      </c>
      <c r="T2499" t="s">
        <v>14623</v>
      </c>
      <c r="U2499">
        <v>27799004</v>
      </c>
      <c r="V2499" t="s">
        <v>32</v>
      </c>
      <c r="W2499" t="s">
        <v>7264</v>
      </c>
      <c r="X2499" t="s">
        <v>18510</v>
      </c>
      <c r="Y2499" t="s">
        <v>5918</v>
      </c>
    </row>
    <row r="2500" spans="1:25" x14ac:dyDescent="0.25">
      <c r="A2500" t="s">
        <v>13200</v>
      </c>
      <c r="B2500" t="s">
        <v>7048</v>
      </c>
      <c r="C2500" t="s">
        <v>10683</v>
      </c>
      <c r="D2500" t="s">
        <v>9019</v>
      </c>
      <c r="E2500" t="s">
        <v>11</v>
      </c>
      <c r="F2500" t="s">
        <v>124</v>
      </c>
      <c r="G2500" t="s">
        <v>6</v>
      </c>
      <c r="H2500" t="s">
        <v>6</v>
      </c>
      <c r="I2500">
        <v>60505</v>
      </c>
      <c r="J2500" t="s">
        <v>11587</v>
      </c>
      <c r="K2500" t="s">
        <v>125</v>
      </c>
      <c r="L2500" t="s">
        <v>12950</v>
      </c>
      <c r="M2500" t="s">
        <v>10706</v>
      </c>
      <c r="N2500" t="s">
        <v>10683</v>
      </c>
      <c r="O2500" t="s">
        <v>13535</v>
      </c>
      <c r="P2500">
        <v>83519933</v>
      </c>
      <c r="Q2500">
        <v>27867373</v>
      </c>
      <c r="R2500" t="s">
        <v>13229</v>
      </c>
      <c r="S2500">
        <v>72096512</v>
      </c>
      <c r="T2500" t="s">
        <v>14568</v>
      </c>
      <c r="U2500">
        <v>27867373</v>
      </c>
      <c r="V2500" t="s">
        <v>32</v>
      </c>
      <c r="W2500" t="s">
        <v>12204</v>
      </c>
      <c r="X2500" t="s">
        <v>18511</v>
      </c>
      <c r="Y2500" t="s">
        <v>10683</v>
      </c>
    </row>
    <row r="2501" spans="1:25" x14ac:dyDescent="0.25">
      <c r="A2501" t="s">
        <v>5799</v>
      </c>
      <c r="B2501" t="s">
        <v>5510</v>
      </c>
      <c r="C2501" t="s">
        <v>5800</v>
      </c>
      <c r="D2501" t="s">
        <v>82</v>
      </c>
      <c r="E2501" t="s">
        <v>3</v>
      </c>
      <c r="F2501" t="s">
        <v>83</v>
      </c>
      <c r="G2501" t="s">
        <v>2</v>
      </c>
      <c r="H2501" t="s">
        <v>5</v>
      </c>
      <c r="I2501">
        <v>70104</v>
      </c>
      <c r="J2501" t="s">
        <v>12783</v>
      </c>
      <c r="K2501" t="s">
        <v>82</v>
      </c>
      <c r="L2501" t="s">
        <v>82</v>
      </c>
      <c r="M2501" t="s">
        <v>12960</v>
      </c>
      <c r="N2501" t="s">
        <v>11087</v>
      </c>
      <c r="O2501" t="s">
        <v>13535</v>
      </c>
      <c r="P2501" t="s">
        <v>15386</v>
      </c>
      <c r="Q2501" t="s">
        <v>15386</v>
      </c>
      <c r="R2501" t="s">
        <v>14988</v>
      </c>
      <c r="S2501">
        <v>71631314</v>
      </c>
      <c r="T2501" t="s">
        <v>14576</v>
      </c>
      <c r="U2501">
        <v>27582530</v>
      </c>
      <c r="V2501" t="s">
        <v>32</v>
      </c>
      <c r="W2501" t="s">
        <v>7265</v>
      </c>
      <c r="X2501" t="s">
        <v>18512</v>
      </c>
      <c r="Y2501" t="s">
        <v>5800</v>
      </c>
    </row>
    <row r="2502" spans="1:25" x14ac:dyDescent="0.25">
      <c r="A2502" t="s">
        <v>6119</v>
      </c>
      <c r="B2502" t="s">
        <v>5512</v>
      </c>
      <c r="C2502" t="s">
        <v>704</v>
      </c>
      <c r="D2502" t="s">
        <v>82</v>
      </c>
      <c r="E2502" t="s">
        <v>10</v>
      </c>
      <c r="F2502" t="s">
        <v>83</v>
      </c>
      <c r="G2502" t="s">
        <v>5</v>
      </c>
      <c r="H2502" t="s">
        <v>3</v>
      </c>
      <c r="I2502">
        <v>70402</v>
      </c>
      <c r="J2502" t="s">
        <v>11449</v>
      </c>
      <c r="K2502" t="s">
        <v>82</v>
      </c>
      <c r="L2502" t="s">
        <v>12961</v>
      </c>
      <c r="M2502" t="s">
        <v>10611</v>
      </c>
      <c r="N2502" t="s">
        <v>704</v>
      </c>
      <c r="O2502" t="s">
        <v>13535</v>
      </c>
      <c r="P2502">
        <v>27541001</v>
      </c>
      <c r="Q2502" t="s">
        <v>15386</v>
      </c>
      <c r="R2502" t="s">
        <v>12491</v>
      </c>
      <c r="S2502">
        <v>27541001</v>
      </c>
      <c r="T2502" t="s">
        <v>14582</v>
      </c>
      <c r="U2502">
        <v>27550289</v>
      </c>
      <c r="V2502" t="s">
        <v>32</v>
      </c>
      <c r="W2502" t="s">
        <v>7266</v>
      </c>
      <c r="X2502" t="s">
        <v>18513</v>
      </c>
      <c r="Y2502" t="s">
        <v>704</v>
      </c>
    </row>
    <row r="2503" spans="1:25" x14ac:dyDescent="0.25">
      <c r="A2503" t="s">
        <v>5010</v>
      </c>
      <c r="B2503" t="s">
        <v>5011</v>
      </c>
      <c r="C2503" t="s">
        <v>9129</v>
      </c>
      <c r="D2503" t="s">
        <v>123</v>
      </c>
      <c r="E2503" t="s">
        <v>16</v>
      </c>
      <c r="F2503" t="s">
        <v>124</v>
      </c>
      <c r="G2503" t="s">
        <v>10</v>
      </c>
      <c r="H2503" t="s">
        <v>7</v>
      </c>
      <c r="I2503">
        <v>60806</v>
      </c>
      <c r="J2503" t="s">
        <v>14371</v>
      </c>
      <c r="K2503" t="s">
        <v>125</v>
      </c>
      <c r="L2503" t="s">
        <v>12955</v>
      </c>
      <c r="M2503" t="s">
        <v>13024</v>
      </c>
      <c r="N2503" t="s">
        <v>9129</v>
      </c>
      <c r="O2503" t="s">
        <v>13535</v>
      </c>
      <c r="P2503">
        <v>22001444</v>
      </c>
      <c r="Q2503" t="s">
        <v>15386</v>
      </c>
      <c r="R2503" t="s">
        <v>15842</v>
      </c>
      <c r="S2503">
        <v>22001444</v>
      </c>
      <c r="T2503" t="s">
        <v>14686</v>
      </c>
      <c r="U2503">
        <v>27848079</v>
      </c>
      <c r="V2503" t="s">
        <v>32</v>
      </c>
      <c r="W2503" t="s">
        <v>2554</v>
      </c>
      <c r="X2503" t="s">
        <v>18514</v>
      </c>
      <c r="Y2503" t="s">
        <v>9129</v>
      </c>
    </row>
    <row r="2504" spans="1:25" x14ac:dyDescent="0.25">
      <c r="A2504" t="s">
        <v>3557</v>
      </c>
      <c r="B2504" t="s">
        <v>3558</v>
      </c>
      <c r="C2504" t="s">
        <v>2767</v>
      </c>
      <c r="D2504" t="s">
        <v>3398</v>
      </c>
      <c r="E2504" t="s">
        <v>6</v>
      </c>
      <c r="F2504" t="s">
        <v>64</v>
      </c>
      <c r="G2504" t="s">
        <v>6</v>
      </c>
      <c r="H2504" t="s">
        <v>8</v>
      </c>
      <c r="I2504">
        <v>30507</v>
      </c>
      <c r="J2504" t="s">
        <v>11579</v>
      </c>
      <c r="K2504" t="s">
        <v>214</v>
      </c>
      <c r="L2504" t="s">
        <v>3398</v>
      </c>
      <c r="M2504" t="s">
        <v>10665</v>
      </c>
      <c r="N2504" t="s">
        <v>2767</v>
      </c>
      <c r="O2504" t="s">
        <v>13535</v>
      </c>
      <c r="P2504">
        <v>83980236</v>
      </c>
      <c r="Q2504" t="s">
        <v>15386</v>
      </c>
      <c r="R2504" t="s">
        <v>14989</v>
      </c>
      <c r="S2504">
        <v>83980236</v>
      </c>
      <c r="T2504" t="s">
        <v>14504</v>
      </c>
      <c r="U2504" t="s">
        <v>15462</v>
      </c>
      <c r="V2504" t="s">
        <v>32</v>
      </c>
      <c r="W2504" t="s">
        <v>3556</v>
      </c>
      <c r="X2504" t="s">
        <v>18515</v>
      </c>
      <c r="Y2504" t="s">
        <v>2767</v>
      </c>
    </row>
    <row r="2505" spans="1:25" x14ac:dyDescent="0.25">
      <c r="A2505" t="s">
        <v>4869</v>
      </c>
      <c r="B2505" t="s">
        <v>4870</v>
      </c>
      <c r="C2505" t="s">
        <v>4046</v>
      </c>
      <c r="D2505" t="s">
        <v>9019</v>
      </c>
      <c r="E2505" t="s">
        <v>10</v>
      </c>
      <c r="F2505" t="s">
        <v>124</v>
      </c>
      <c r="G2505" t="s">
        <v>6</v>
      </c>
      <c r="H2505" t="s">
        <v>7</v>
      </c>
      <c r="I2505">
        <v>60506</v>
      </c>
      <c r="J2505" t="s">
        <v>12822</v>
      </c>
      <c r="K2505" t="s">
        <v>125</v>
      </c>
      <c r="L2505" t="s">
        <v>12950</v>
      </c>
      <c r="M2505" t="s">
        <v>13146</v>
      </c>
      <c r="N2505" t="s">
        <v>11088</v>
      </c>
      <c r="O2505" t="s">
        <v>13535</v>
      </c>
      <c r="P2505">
        <v>27881127</v>
      </c>
      <c r="Q2505" t="s">
        <v>15386</v>
      </c>
      <c r="R2505" t="s">
        <v>15843</v>
      </c>
      <c r="S2505">
        <v>88008896</v>
      </c>
      <c r="T2505" t="s">
        <v>14638</v>
      </c>
      <c r="U2505">
        <v>27881127</v>
      </c>
      <c r="V2505" t="s">
        <v>32</v>
      </c>
      <c r="W2505" t="s">
        <v>7267</v>
      </c>
      <c r="X2505" t="s">
        <v>18516</v>
      </c>
      <c r="Y2505" t="s">
        <v>4046</v>
      </c>
    </row>
    <row r="2506" spans="1:25" x14ac:dyDescent="0.25">
      <c r="A2506" t="s">
        <v>2764</v>
      </c>
      <c r="B2506" t="s">
        <v>2765</v>
      </c>
      <c r="C2506" t="s">
        <v>1116</v>
      </c>
      <c r="D2506" t="s">
        <v>197</v>
      </c>
      <c r="E2506" t="s">
        <v>8</v>
      </c>
      <c r="F2506" t="s">
        <v>35</v>
      </c>
      <c r="G2506" t="s">
        <v>12</v>
      </c>
      <c r="H2506" t="s">
        <v>15</v>
      </c>
      <c r="I2506">
        <v>21011</v>
      </c>
      <c r="J2506" t="s">
        <v>11529</v>
      </c>
      <c r="K2506" t="s">
        <v>79</v>
      </c>
      <c r="L2506" t="s">
        <v>197</v>
      </c>
      <c r="M2506" t="s">
        <v>11796</v>
      </c>
      <c r="N2506" t="s">
        <v>1116</v>
      </c>
      <c r="O2506" t="s">
        <v>13535</v>
      </c>
      <c r="P2506">
        <v>72984072</v>
      </c>
      <c r="Q2506" t="s">
        <v>15386</v>
      </c>
      <c r="R2506" t="s">
        <v>14084</v>
      </c>
      <c r="S2506" t="s">
        <v>15386</v>
      </c>
      <c r="T2506" t="s">
        <v>14479</v>
      </c>
      <c r="U2506">
        <v>24699197</v>
      </c>
      <c r="V2506" t="s">
        <v>32</v>
      </c>
      <c r="W2506" t="s">
        <v>6516</v>
      </c>
      <c r="X2506" t="s">
        <v>18517</v>
      </c>
      <c r="Y2506" t="s">
        <v>1116</v>
      </c>
    </row>
    <row r="2507" spans="1:25" x14ac:dyDescent="0.25">
      <c r="A2507" t="s">
        <v>2864</v>
      </c>
      <c r="B2507" t="s">
        <v>2865</v>
      </c>
      <c r="C2507" t="s">
        <v>239</v>
      </c>
      <c r="D2507" t="s">
        <v>197</v>
      </c>
      <c r="E2507" t="s">
        <v>17</v>
      </c>
      <c r="F2507" t="s">
        <v>35</v>
      </c>
      <c r="G2507" t="s">
        <v>12</v>
      </c>
      <c r="H2507" t="s">
        <v>17</v>
      </c>
      <c r="I2507">
        <v>21013</v>
      </c>
      <c r="J2507" t="s">
        <v>11531</v>
      </c>
      <c r="K2507" t="s">
        <v>79</v>
      </c>
      <c r="L2507" t="s">
        <v>197</v>
      </c>
      <c r="M2507" t="s">
        <v>238</v>
      </c>
      <c r="N2507" t="s">
        <v>239</v>
      </c>
      <c r="O2507" t="s">
        <v>13535</v>
      </c>
      <c r="P2507">
        <v>70045634</v>
      </c>
      <c r="Q2507">
        <v>70045634</v>
      </c>
      <c r="R2507" t="s">
        <v>14085</v>
      </c>
      <c r="S2507">
        <v>70045634</v>
      </c>
      <c r="T2507" t="s">
        <v>14924</v>
      </c>
      <c r="U2507" t="s">
        <v>15794</v>
      </c>
      <c r="V2507" t="s">
        <v>32</v>
      </c>
      <c r="W2507" t="s">
        <v>2863</v>
      </c>
      <c r="X2507" t="s">
        <v>18518</v>
      </c>
      <c r="Y2507" t="s">
        <v>239</v>
      </c>
    </row>
    <row r="2508" spans="1:25" x14ac:dyDescent="0.25">
      <c r="A2508" t="s">
        <v>13631</v>
      </c>
      <c r="B2508" t="s">
        <v>5421</v>
      </c>
      <c r="C2508" t="s">
        <v>14088</v>
      </c>
      <c r="D2508" t="s">
        <v>82</v>
      </c>
      <c r="E2508" t="s">
        <v>10</v>
      </c>
      <c r="F2508" t="s">
        <v>83</v>
      </c>
      <c r="G2508" t="s">
        <v>5</v>
      </c>
      <c r="H2508" t="s">
        <v>4</v>
      </c>
      <c r="I2508">
        <v>70403</v>
      </c>
      <c r="J2508" t="s">
        <v>11498</v>
      </c>
      <c r="K2508" t="s">
        <v>82</v>
      </c>
      <c r="L2508" t="s">
        <v>12961</v>
      </c>
      <c r="M2508" t="s">
        <v>5405</v>
      </c>
      <c r="N2508" t="s">
        <v>14086</v>
      </c>
      <c r="O2508" t="s">
        <v>13535</v>
      </c>
      <c r="P2508">
        <v>22001913</v>
      </c>
      <c r="Q2508">
        <v>60587124</v>
      </c>
      <c r="R2508" t="s">
        <v>14990</v>
      </c>
      <c r="S2508">
        <v>60587124</v>
      </c>
      <c r="T2508" t="s">
        <v>14582</v>
      </c>
      <c r="U2508">
        <v>86949102</v>
      </c>
      <c r="V2508" t="s">
        <v>32</v>
      </c>
      <c r="W2508" t="s">
        <v>413</v>
      </c>
      <c r="X2508" t="s">
        <v>18519</v>
      </c>
      <c r="Y2508" t="s">
        <v>14088</v>
      </c>
    </row>
    <row r="2509" spans="1:25" x14ac:dyDescent="0.25">
      <c r="A2509" t="s">
        <v>6114</v>
      </c>
      <c r="B2509" t="s">
        <v>5526</v>
      </c>
      <c r="C2509" t="s">
        <v>1421</v>
      </c>
      <c r="D2509" t="s">
        <v>82</v>
      </c>
      <c r="E2509" t="s">
        <v>4</v>
      </c>
      <c r="F2509" t="s">
        <v>83</v>
      </c>
      <c r="G2509" t="s">
        <v>2</v>
      </c>
      <c r="H2509" t="s">
        <v>3</v>
      </c>
      <c r="I2509">
        <v>70102</v>
      </c>
      <c r="J2509" t="s">
        <v>12693</v>
      </c>
      <c r="K2509" t="s">
        <v>82</v>
      </c>
      <c r="L2509" t="s">
        <v>82</v>
      </c>
      <c r="M2509" t="s">
        <v>12981</v>
      </c>
      <c r="N2509" t="s">
        <v>1421</v>
      </c>
      <c r="O2509" t="s">
        <v>13535</v>
      </c>
      <c r="P2509" t="s">
        <v>15386</v>
      </c>
      <c r="Q2509" t="s">
        <v>15386</v>
      </c>
      <c r="R2509" t="s">
        <v>14087</v>
      </c>
      <c r="S2509">
        <v>86918788</v>
      </c>
      <c r="T2509" t="s">
        <v>14631</v>
      </c>
      <c r="U2509">
        <v>27590142</v>
      </c>
      <c r="V2509" t="s">
        <v>32</v>
      </c>
      <c r="W2509" t="s">
        <v>7268</v>
      </c>
      <c r="X2509" t="s">
        <v>18520</v>
      </c>
      <c r="Y2509" t="s">
        <v>1421</v>
      </c>
    </row>
    <row r="2510" spans="1:25" x14ac:dyDescent="0.25">
      <c r="A2510" t="s">
        <v>13632</v>
      </c>
      <c r="B2510" t="s">
        <v>6743</v>
      </c>
      <c r="C2510" t="s">
        <v>13692</v>
      </c>
      <c r="D2510" t="s">
        <v>788</v>
      </c>
      <c r="E2510" t="s">
        <v>4</v>
      </c>
      <c r="F2510" t="s">
        <v>208</v>
      </c>
      <c r="G2510" t="s">
        <v>5</v>
      </c>
      <c r="H2510" t="s">
        <v>3</v>
      </c>
      <c r="I2510">
        <v>50402</v>
      </c>
      <c r="J2510" t="s">
        <v>14362</v>
      </c>
      <c r="K2510" t="s">
        <v>209</v>
      </c>
      <c r="L2510" t="s">
        <v>12937</v>
      </c>
      <c r="M2510" t="s">
        <v>10579</v>
      </c>
      <c r="N2510" t="s">
        <v>13692</v>
      </c>
      <c r="O2510" t="s">
        <v>13535</v>
      </c>
      <c r="P2510">
        <v>22006240</v>
      </c>
      <c r="Q2510" t="s">
        <v>15386</v>
      </c>
      <c r="R2510" t="s">
        <v>14991</v>
      </c>
      <c r="S2510">
        <v>84392990</v>
      </c>
      <c r="T2510" t="s">
        <v>13767</v>
      </c>
      <c r="U2510">
        <v>26711140</v>
      </c>
      <c r="V2510" t="s">
        <v>32</v>
      </c>
      <c r="W2510" t="s">
        <v>3882</v>
      </c>
      <c r="X2510" t="s">
        <v>18521</v>
      </c>
      <c r="Y2510" t="s">
        <v>13692</v>
      </c>
    </row>
    <row r="2511" spans="1:25" x14ac:dyDescent="0.25">
      <c r="A2511" t="s">
        <v>3562</v>
      </c>
      <c r="B2511" t="s">
        <v>3563</v>
      </c>
      <c r="C2511" t="s">
        <v>7269</v>
      </c>
      <c r="D2511" t="s">
        <v>3398</v>
      </c>
      <c r="E2511" t="s">
        <v>8</v>
      </c>
      <c r="F2511" t="s">
        <v>64</v>
      </c>
      <c r="G2511" t="s">
        <v>6</v>
      </c>
      <c r="H2511" t="s">
        <v>16</v>
      </c>
      <c r="I2511">
        <v>30512</v>
      </c>
      <c r="J2511" t="s">
        <v>12810</v>
      </c>
      <c r="K2511" t="s">
        <v>214</v>
      </c>
      <c r="L2511" t="s">
        <v>3398</v>
      </c>
      <c r="M2511" t="s">
        <v>14815</v>
      </c>
      <c r="N2511" t="s">
        <v>7269</v>
      </c>
      <c r="O2511" t="s">
        <v>13535</v>
      </c>
      <c r="P2511">
        <v>85792075</v>
      </c>
      <c r="Q2511" t="s">
        <v>15386</v>
      </c>
      <c r="R2511" t="s">
        <v>15844</v>
      </c>
      <c r="S2511">
        <v>85792075</v>
      </c>
      <c r="T2511" t="s">
        <v>6667</v>
      </c>
      <c r="U2511">
        <v>25570765</v>
      </c>
      <c r="V2511" t="s">
        <v>32</v>
      </c>
      <c r="W2511" t="s">
        <v>3561</v>
      </c>
      <c r="X2511" t="s">
        <v>18522</v>
      </c>
      <c r="Y2511" t="s">
        <v>7269</v>
      </c>
    </row>
    <row r="2512" spans="1:25" x14ac:dyDescent="0.25">
      <c r="A2512" t="s">
        <v>6080</v>
      </c>
      <c r="B2512" t="s">
        <v>5531</v>
      </c>
      <c r="C2512" t="s">
        <v>5786</v>
      </c>
      <c r="D2512" t="s">
        <v>3398</v>
      </c>
      <c r="E2512" t="s">
        <v>11</v>
      </c>
      <c r="F2512" t="s">
        <v>64</v>
      </c>
      <c r="G2512" t="s">
        <v>6</v>
      </c>
      <c r="H2512" t="s">
        <v>16</v>
      </c>
      <c r="I2512">
        <v>30512</v>
      </c>
      <c r="J2512" t="s">
        <v>12810</v>
      </c>
      <c r="K2512" t="s">
        <v>214</v>
      </c>
      <c r="L2512" t="s">
        <v>3398</v>
      </c>
      <c r="M2512" t="s">
        <v>14815</v>
      </c>
      <c r="N2512" t="s">
        <v>11089</v>
      </c>
      <c r="O2512" t="s">
        <v>13535</v>
      </c>
      <c r="P2512">
        <v>25140623</v>
      </c>
      <c r="Q2512" t="s">
        <v>15386</v>
      </c>
      <c r="R2512" t="s">
        <v>14992</v>
      </c>
      <c r="S2512">
        <v>89892724</v>
      </c>
      <c r="T2512" t="s">
        <v>14970</v>
      </c>
      <c r="U2512">
        <v>84033728</v>
      </c>
      <c r="V2512" t="s">
        <v>32</v>
      </c>
      <c r="W2512" t="s">
        <v>7270</v>
      </c>
      <c r="X2512" t="s">
        <v>18523</v>
      </c>
      <c r="Y2512" t="s">
        <v>5786</v>
      </c>
    </row>
    <row r="2513" spans="1:25" x14ac:dyDescent="0.25">
      <c r="A2513" t="s">
        <v>4251</v>
      </c>
      <c r="B2513" t="s">
        <v>4253</v>
      </c>
      <c r="C2513" t="s">
        <v>4252</v>
      </c>
      <c r="D2513" t="s">
        <v>207</v>
      </c>
      <c r="E2513" t="s">
        <v>3</v>
      </c>
      <c r="F2513" t="s">
        <v>208</v>
      </c>
      <c r="G2513" t="s">
        <v>4</v>
      </c>
      <c r="H2513" t="s">
        <v>4</v>
      </c>
      <c r="I2513">
        <v>50303</v>
      </c>
      <c r="J2513" t="s">
        <v>11489</v>
      </c>
      <c r="K2513" t="s">
        <v>209</v>
      </c>
      <c r="L2513" t="s">
        <v>207</v>
      </c>
      <c r="M2513" t="s">
        <v>12942</v>
      </c>
      <c r="N2513" t="s">
        <v>4252</v>
      </c>
      <c r="O2513" t="s">
        <v>13535</v>
      </c>
      <c r="P2513">
        <v>88153349</v>
      </c>
      <c r="Q2513" t="s">
        <v>15386</v>
      </c>
      <c r="R2513" t="s">
        <v>11864</v>
      </c>
      <c r="S2513">
        <v>88153349</v>
      </c>
      <c r="T2513" t="s">
        <v>14536</v>
      </c>
      <c r="U2513">
        <v>83769266</v>
      </c>
      <c r="V2513" t="s">
        <v>32</v>
      </c>
      <c r="W2513" t="s">
        <v>4250</v>
      </c>
      <c r="X2513" t="s">
        <v>18524</v>
      </c>
      <c r="Y2513" t="s">
        <v>4252</v>
      </c>
    </row>
    <row r="2514" spans="1:25" x14ac:dyDescent="0.25">
      <c r="A2514" t="s">
        <v>6120</v>
      </c>
      <c r="B2514" t="s">
        <v>5538</v>
      </c>
      <c r="C2514" t="s">
        <v>7549</v>
      </c>
      <c r="D2514" t="s">
        <v>182</v>
      </c>
      <c r="E2514" t="s">
        <v>6</v>
      </c>
      <c r="F2514" t="s">
        <v>183</v>
      </c>
      <c r="G2514" t="s">
        <v>12</v>
      </c>
      <c r="H2514" t="s">
        <v>2</v>
      </c>
      <c r="I2514">
        <v>41001</v>
      </c>
      <c r="J2514" t="s">
        <v>12674</v>
      </c>
      <c r="K2514" t="s">
        <v>184</v>
      </c>
      <c r="L2514" t="s">
        <v>182</v>
      </c>
      <c r="M2514" t="s">
        <v>3023</v>
      </c>
      <c r="N2514" t="s">
        <v>7549</v>
      </c>
      <c r="O2514" t="s">
        <v>13535</v>
      </c>
      <c r="P2514">
        <v>24762129</v>
      </c>
      <c r="Q2514">
        <v>85566943</v>
      </c>
      <c r="R2514" t="s">
        <v>14993</v>
      </c>
      <c r="S2514">
        <v>85566943</v>
      </c>
      <c r="T2514" t="s">
        <v>7735</v>
      </c>
      <c r="U2514">
        <v>71465114</v>
      </c>
      <c r="V2514" t="s">
        <v>32</v>
      </c>
      <c r="W2514" t="s">
        <v>7271</v>
      </c>
      <c r="X2514" t="s">
        <v>18525</v>
      </c>
      <c r="Y2514" t="s">
        <v>7549</v>
      </c>
    </row>
    <row r="2515" spans="1:25" x14ac:dyDescent="0.25">
      <c r="A2515" t="s">
        <v>6121</v>
      </c>
      <c r="B2515" t="s">
        <v>5539</v>
      </c>
      <c r="C2515" t="s">
        <v>4113</v>
      </c>
      <c r="D2515" t="s">
        <v>197</v>
      </c>
      <c r="E2515" t="s">
        <v>2</v>
      </c>
      <c r="F2515" t="s">
        <v>35</v>
      </c>
      <c r="G2515" t="s">
        <v>12</v>
      </c>
      <c r="H2515" t="s">
        <v>6</v>
      </c>
      <c r="I2515">
        <v>21005</v>
      </c>
      <c r="J2515" t="s">
        <v>11523</v>
      </c>
      <c r="K2515" t="s">
        <v>79</v>
      </c>
      <c r="L2515" t="s">
        <v>197</v>
      </c>
      <c r="M2515" t="s">
        <v>2433</v>
      </c>
      <c r="N2515" t="s">
        <v>11090</v>
      </c>
      <c r="O2515" t="s">
        <v>13535</v>
      </c>
      <c r="P2515">
        <v>85792763</v>
      </c>
      <c r="Q2515" t="s">
        <v>15386</v>
      </c>
      <c r="R2515" t="s">
        <v>10063</v>
      </c>
      <c r="S2515">
        <v>88381673</v>
      </c>
      <c r="T2515" t="s">
        <v>15436</v>
      </c>
      <c r="U2515">
        <v>24722182</v>
      </c>
      <c r="V2515" t="s">
        <v>32</v>
      </c>
      <c r="W2515" t="s">
        <v>7272</v>
      </c>
      <c r="X2515" t="s">
        <v>18526</v>
      </c>
      <c r="Y2515" t="s">
        <v>4113</v>
      </c>
    </row>
    <row r="2516" spans="1:25" x14ac:dyDescent="0.25">
      <c r="A2516" t="s">
        <v>6122</v>
      </c>
      <c r="B2516" t="s">
        <v>5541</v>
      </c>
      <c r="C2516" t="s">
        <v>6123</v>
      </c>
      <c r="D2516" t="s">
        <v>214</v>
      </c>
      <c r="E2516" t="s">
        <v>4</v>
      </c>
      <c r="F2516" t="s">
        <v>64</v>
      </c>
      <c r="G2516" t="s">
        <v>10</v>
      </c>
      <c r="H2516" t="s">
        <v>3</v>
      </c>
      <c r="I2516">
        <v>30802</v>
      </c>
      <c r="J2516" t="s">
        <v>11460</v>
      </c>
      <c r="K2516" t="s">
        <v>214</v>
      </c>
      <c r="L2516" t="s">
        <v>12906</v>
      </c>
      <c r="M2516" t="s">
        <v>239</v>
      </c>
      <c r="N2516" t="s">
        <v>15845</v>
      </c>
      <c r="O2516" t="s">
        <v>13535</v>
      </c>
      <c r="P2516">
        <v>40702027</v>
      </c>
      <c r="Q2516" t="s">
        <v>15386</v>
      </c>
      <c r="R2516" t="s">
        <v>12332</v>
      </c>
      <c r="S2516">
        <v>40702027</v>
      </c>
      <c r="T2516" t="s">
        <v>15445</v>
      </c>
      <c r="U2516">
        <v>25521557</v>
      </c>
      <c r="V2516" t="s">
        <v>32</v>
      </c>
      <c r="W2516" t="s">
        <v>7273</v>
      </c>
      <c r="X2516" t="s">
        <v>18527</v>
      </c>
      <c r="Y2516" t="s">
        <v>6123</v>
      </c>
    </row>
    <row r="2517" spans="1:25" x14ac:dyDescent="0.25">
      <c r="A2517" t="s">
        <v>895</v>
      </c>
      <c r="B2517" t="s">
        <v>897</v>
      </c>
      <c r="C2517" t="s">
        <v>896</v>
      </c>
      <c r="D2517" t="s">
        <v>311</v>
      </c>
      <c r="E2517" t="s">
        <v>5</v>
      </c>
      <c r="F2517" t="s">
        <v>32</v>
      </c>
      <c r="G2517" t="s">
        <v>8</v>
      </c>
      <c r="H2517" t="s">
        <v>6</v>
      </c>
      <c r="I2517">
        <v>10705</v>
      </c>
      <c r="J2517" t="s">
        <v>12662</v>
      </c>
      <c r="K2517" t="s">
        <v>33</v>
      </c>
      <c r="L2517" t="s">
        <v>12875</v>
      </c>
      <c r="M2517" t="s">
        <v>11092</v>
      </c>
      <c r="N2517" t="s">
        <v>11092</v>
      </c>
      <c r="O2517" t="s">
        <v>13535</v>
      </c>
      <c r="P2517">
        <v>24169322</v>
      </c>
      <c r="Q2517" t="s">
        <v>15386</v>
      </c>
      <c r="R2517" t="s">
        <v>15846</v>
      </c>
      <c r="S2517">
        <v>24169322</v>
      </c>
      <c r="T2517" t="s">
        <v>14425</v>
      </c>
      <c r="U2517">
        <v>24161444</v>
      </c>
      <c r="V2517" t="s">
        <v>32</v>
      </c>
      <c r="W2517" t="s">
        <v>894</v>
      </c>
      <c r="X2517" t="s">
        <v>18528</v>
      </c>
      <c r="Y2517" t="s">
        <v>896</v>
      </c>
    </row>
    <row r="2518" spans="1:25" x14ac:dyDescent="0.25">
      <c r="A2518" t="s">
        <v>812</v>
      </c>
      <c r="B2518" t="s">
        <v>814</v>
      </c>
      <c r="C2518" t="s">
        <v>813</v>
      </c>
      <c r="D2518" t="s">
        <v>311</v>
      </c>
      <c r="E2518" t="s">
        <v>3</v>
      </c>
      <c r="F2518" t="s">
        <v>32</v>
      </c>
      <c r="G2518" t="s">
        <v>5</v>
      </c>
      <c r="H2518" t="s">
        <v>3</v>
      </c>
      <c r="I2518">
        <v>10402</v>
      </c>
      <c r="J2518" t="s">
        <v>12637</v>
      </c>
      <c r="K2518" t="s">
        <v>33</v>
      </c>
      <c r="L2518" t="s">
        <v>311</v>
      </c>
      <c r="M2518" t="s">
        <v>312</v>
      </c>
      <c r="N2518" t="s">
        <v>11093</v>
      </c>
      <c r="O2518" t="s">
        <v>13535</v>
      </c>
      <c r="P2518">
        <v>24167555</v>
      </c>
      <c r="Q2518" t="s">
        <v>15386</v>
      </c>
      <c r="R2518" t="s">
        <v>12245</v>
      </c>
      <c r="S2518">
        <v>71325822</v>
      </c>
      <c r="T2518" t="s">
        <v>14604</v>
      </c>
      <c r="U2518">
        <v>24167075</v>
      </c>
      <c r="V2518" t="s">
        <v>32</v>
      </c>
      <c r="W2518" t="s">
        <v>811</v>
      </c>
      <c r="X2518" t="s">
        <v>18529</v>
      </c>
      <c r="Y2518" t="s">
        <v>813</v>
      </c>
    </row>
    <row r="2519" spans="1:25" x14ac:dyDescent="0.25">
      <c r="A2519" t="s">
        <v>5911</v>
      </c>
      <c r="B2519" t="s">
        <v>5549</v>
      </c>
      <c r="C2519" t="s">
        <v>4518</v>
      </c>
      <c r="D2519" t="s">
        <v>500</v>
      </c>
      <c r="E2519" t="s">
        <v>2</v>
      </c>
      <c r="F2519" t="s">
        <v>32</v>
      </c>
      <c r="G2519" t="s">
        <v>6</v>
      </c>
      <c r="H2519" t="s">
        <v>3</v>
      </c>
      <c r="I2519">
        <v>10502</v>
      </c>
      <c r="J2519" t="s">
        <v>12647</v>
      </c>
      <c r="K2519" t="s">
        <v>33</v>
      </c>
      <c r="L2519" t="s">
        <v>12839</v>
      </c>
      <c r="M2519" t="s">
        <v>1248</v>
      </c>
      <c r="N2519" t="s">
        <v>4518</v>
      </c>
      <c r="O2519" t="s">
        <v>13535</v>
      </c>
      <c r="P2519">
        <v>25465503</v>
      </c>
      <c r="Q2519">
        <v>25461555</v>
      </c>
      <c r="R2519" t="s">
        <v>14089</v>
      </c>
      <c r="S2519">
        <v>25465503</v>
      </c>
      <c r="T2519" t="s">
        <v>14384</v>
      </c>
      <c r="U2519">
        <v>21004869</v>
      </c>
      <c r="V2519" t="s">
        <v>32</v>
      </c>
      <c r="W2519" t="s">
        <v>7274</v>
      </c>
      <c r="X2519" t="s">
        <v>18530</v>
      </c>
      <c r="Y2519" t="s">
        <v>4518</v>
      </c>
    </row>
    <row r="2520" spans="1:25" x14ac:dyDescent="0.25">
      <c r="A2520" t="s">
        <v>3142</v>
      </c>
      <c r="B2520" t="s">
        <v>3144</v>
      </c>
      <c r="C2520" t="s">
        <v>3143</v>
      </c>
      <c r="D2520" t="s">
        <v>500</v>
      </c>
      <c r="E2520" t="s">
        <v>4</v>
      </c>
      <c r="F2520" t="s">
        <v>32</v>
      </c>
      <c r="G2520" t="s">
        <v>3082</v>
      </c>
      <c r="H2520" t="s">
        <v>4</v>
      </c>
      <c r="I2520">
        <v>12003</v>
      </c>
      <c r="J2520" t="s">
        <v>14337</v>
      </c>
      <c r="K2520" t="s">
        <v>33</v>
      </c>
      <c r="L2520" t="s">
        <v>10787</v>
      </c>
      <c r="M2520" t="s">
        <v>412</v>
      </c>
      <c r="N2520" t="s">
        <v>3143</v>
      </c>
      <c r="O2520" t="s">
        <v>13535</v>
      </c>
      <c r="P2520">
        <v>88720583</v>
      </c>
      <c r="Q2520" t="s">
        <v>15386</v>
      </c>
      <c r="R2520" t="s">
        <v>15847</v>
      </c>
      <c r="S2520">
        <v>89552914</v>
      </c>
      <c r="T2520" t="s">
        <v>14483</v>
      </c>
      <c r="U2520">
        <v>25467360</v>
      </c>
      <c r="V2520" t="s">
        <v>32</v>
      </c>
      <c r="W2520" t="s">
        <v>3141</v>
      </c>
      <c r="X2520" t="s">
        <v>18531</v>
      </c>
      <c r="Y2520" t="s">
        <v>3143</v>
      </c>
    </row>
    <row r="2521" spans="1:25" x14ac:dyDescent="0.25">
      <c r="A2521" t="s">
        <v>6116</v>
      </c>
      <c r="B2521" t="s">
        <v>5552</v>
      </c>
      <c r="C2521" t="s">
        <v>6117</v>
      </c>
      <c r="D2521" t="s">
        <v>214</v>
      </c>
      <c r="E2521" t="s">
        <v>3</v>
      </c>
      <c r="F2521" t="s">
        <v>64</v>
      </c>
      <c r="G2521" t="s">
        <v>2</v>
      </c>
      <c r="H2521" t="s">
        <v>12</v>
      </c>
      <c r="I2521">
        <v>30110</v>
      </c>
      <c r="J2521" t="s">
        <v>11568</v>
      </c>
      <c r="K2521" t="s">
        <v>214</v>
      </c>
      <c r="L2521" t="s">
        <v>214</v>
      </c>
      <c r="M2521" t="s">
        <v>807</v>
      </c>
      <c r="N2521" t="s">
        <v>239</v>
      </c>
      <c r="O2521" t="s">
        <v>13535</v>
      </c>
      <c r="P2521">
        <v>25301889</v>
      </c>
      <c r="Q2521">
        <v>25301889</v>
      </c>
      <c r="R2521" t="s">
        <v>14090</v>
      </c>
      <c r="S2521">
        <v>25371889</v>
      </c>
      <c r="T2521" t="s">
        <v>14487</v>
      </c>
      <c r="U2521">
        <v>25371825</v>
      </c>
      <c r="V2521" t="s">
        <v>32</v>
      </c>
      <c r="W2521" t="s">
        <v>7275</v>
      </c>
      <c r="X2521" t="s">
        <v>18532</v>
      </c>
      <c r="Y2521" t="s">
        <v>6117</v>
      </c>
    </row>
    <row r="2522" spans="1:25" x14ac:dyDescent="0.25">
      <c r="A2522" t="s">
        <v>3807</v>
      </c>
      <c r="B2522" t="s">
        <v>3809</v>
      </c>
      <c r="C2522" t="s">
        <v>3808</v>
      </c>
      <c r="D2522" t="s">
        <v>182</v>
      </c>
      <c r="E2522" t="s">
        <v>5</v>
      </c>
      <c r="F2522" t="s">
        <v>183</v>
      </c>
      <c r="G2522" t="s">
        <v>12</v>
      </c>
      <c r="H2522" t="s">
        <v>4</v>
      </c>
      <c r="I2522">
        <v>41003</v>
      </c>
      <c r="J2522" t="s">
        <v>14359</v>
      </c>
      <c r="K2522" t="s">
        <v>184</v>
      </c>
      <c r="L2522" t="s">
        <v>182</v>
      </c>
      <c r="M2522" t="s">
        <v>10576</v>
      </c>
      <c r="N2522" t="s">
        <v>2681</v>
      </c>
      <c r="O2522" t="s">
        <v>13535</v>
      </c>
      <c r="P2522">
        <v>72051501</v>
      </c>
      <c r="Q2522">
        <v>72051501</v>
      </c>
      <c r="R2522" t="s">
        <v>14091</v>
      </c>
      <c r="S2522">
        <v>89758997</v>
      </c>
      <c r="T2522" t="s">
        <v>12849</v>
      </c>
      <c r="U2522">
        <v>85530615</v>
      </c>
      <c r="V2522" t="s">
        <v>32</v>
      </c>
      <c r="W2522" t="s">
        <v>2496</v>
      </c>
      <c r="X2522" t="s">
        <v>18533</v>
      </c>
      <c r="Y2522" t="s">
        <v>3808</v>
      </c>
    </row>
    <row r="2523" spans="1:25" x14ac:dyDescent="0.25">
      <c r="A2523" t="s">
        <v>5881</v>
      </c>
      <c r="B2523" t="s">
        <v>5558</v>
      </c>
      <c r="C2523" t="s">
        <v>239</v>
      </c>
      <c r="D2523" t="s">
        <v>9019</v>
      </c>
      <c r="E2523" t="s">
        <v>5</v>
      </c>
      <c r="F2523" t="s">
        <v>124</v>
      </c>
      <c r="G2523" t="s">
        <v>4</v>
      </c>
      <c r="H2523" t="s">
        <v>10</v>
      </c>
      <c r="I2523">
        <v>60308</v>
      </c>
      <c r="J2523" t="s">
        <v>11603</v>
      </c>
      <c r="K2523" t="s">
        <v>125</v>
      </c>
      <c r="L2523" t="s">
        <v>1490</v>
      </c>
      <c r="M2523" t="s">
        <v>1701</v>
      </c>
      <c r="N2523" t="s">
        <v>239</v>
      </c>
      <c r="O2523" t="s">
        <v>13535</v>
      </c>
      <c r="P2523">
        <v>22001136</v>
      </c>
      <c r="Q2523">
        <v>88126553</v>
      </c>
      <c r="R2523" t="s">
        <v>13202</v>
      </c>
      <c r="S2523">
        <v>88126553</v>
      </c>
      <c r="T2523" t="s">
        <v>14744</v>
      </c>
      <c r="U2523">
        <v>27300719</v>
      </c>
      <c r="V2523" t="s">
        <v>32</v>
      </c>
      <c r="W2523" t="s">
        <v>7276</v>
      </c>
      <c r="X2523" t="s">
        <v>18534</v>
      </c>
      <c r="Y2523" t="s">
        <v>239</v>
      </c>
    </row>
    <row r="2524" spans="1:25" x14ac:dyDescent="0.25">
      <c r="A2524" t="s">
        <v>5714</v>
      </c>
      <c r="B2524" t="s">
        <v>5560</v>
      </c>
      <c r="C2524" t="s">
        <v>5715</v>
      </c>
      <c r="D2524" t="s">
        <v>9019</v>
      </c>
      <c r="E2524" t="s">
        <v>12</v>
      </c>
      <c r="F2524" t="s">
        <v>124</v>
      </c>
      <c r="G2524" t="s">
        <v>4</v>
      </c>
      <c r="H2524" t="s">
        <v>11</v>
      </c>
      <c r="I2524">
        <v>60309</v>
      </c>
      <c r="J2524" t="s">
        <v>11604</v>
      </c>
      <c r="K2524" t="s">
        <v>125</v>
      </c>
      <c r="L2524" t="s">
        <v>1490</v>
      </c>
      <c r="M2524" t="s">
        <v>13034</v>
      </c>
      <c r="N2524" t="s">
        <v>1426</v>
      </c>
      <c r="O2524" t="s">
        <v>13535</v>
      </c>
      <c r="P2524">
        <v>22001301</v>
      </c>
      <c r="Q2524">
        <v>87834353</v>
      </c>
      <c r="R2524" t="s">
        <v>11746</v>
      </c>
      <c r="S2524">
        <v>87834353</v>
      </c>
      <c r="T2524" t="s">
        <v>15681</v>
      </c>
      <c r="U2524">
        <v>63327475</v>
      </c>
      <c r="V2524" t="s">
        <v>32</v>
      </c>
      <c r="W2524" t="s">
        <v>7277</v>
      </c>
      <c r="X2524" t="s">
        <v>18535</v>
      </c>
      <c r="Y2524" t="s">
        <v>5715</v>
      </c>
    </row>
    <row r="2525" spans="1:25" x14ac:dyDescent="0.25">
      <c r="A2525" t="s">
        <v>1608</v>
      </c>
      <c r="B2525" t="s">
        <v>1610</v>
      </c>
      <c r="C2525" t="s">
        <v>1609</v>
      </c>
      <c r="D2525" t="s">
        <v>9019</v>
      </c>
      <c r="E2525" t="s">
        <v>3</v>
      </c>
      <c r="F2525" t="s">
        <v>124</v>
      </c>
      <c r="G2525" t="s">
        <v>4</v>
      </c>
      <c r="H2525" t="s">
        <v>11</v>
      </c>
      <c r="I2525">
        <v>60309</v>
      </c>
      <c r="J2525" t="s">
        <v>11604</v>
      </c>
      <c r="K2525" t="s">
        <v>125</v>
      </c>
      <c r="L2525" t="s">
        <v>1490</v>
      </c>
      <c r="M2525" t="s">
        <v>13034</v>
      </c>
      <c r="N2525" t="s">
        <v>1609</v>
      </c>
      <c r="O2525" t="s">
        <v>13535</v>
      </c>
      <c r="P2525">
        <v>83098038</v>
      </c>
      <c r="Q2525">
        <v>27300654</v>
      </c>
      <c r="R2525" t="s">
        <v>12251</v>
      </c>
      <c r="S2525">
        <v>83098038</v>
      </c>
      <c r="T2525" t="s">
        <v>14441</v>
      </c>
      <c r="U2525">
        <v>27300654</v>
      </c>
      <c r="V2525" t="s">
        <v>32</v>
      </c>
      <c r="W2525" t="s">
        <v>1607</v>
      </c>
      <c r="X2525" t="s">
        <v>18536</v>
      </c>
      <c r="Y2525" t="s">
        <v>1609</v>
      </c>
    </row>
    <row r="2526" spans="1:25" x14ac:dyDescent="0.25">
      <c r="A2526" t="s">
        <v>11618</v>
      </c>
      <c r="B2526" t="s">
        <v>6775</v>
      </c>
      <c r="C2526" t="s">
        <v>10768</v>
      </c>
      <c r="D2526" t="s">
        <v>1044</v>
      </c>
      <c r="E2526" t="s">
        <v>3</v>
      </c>
      <c r="F2526" t="s">
        <v>32</v>
      </c>
      <c r="G2526" t="s">
        <v>1045</v>
      </c>
      <c r="H2526" t="s">
        <v>15</v>
      </c>
      <c r="I2526">
        <v>11911</v>
      </c>
      <c r="J2526" t="s">
        <v>12741</v>
      </c>
      <c r="K2526" t="s">
        <v>33</v>
      </c>
      <c r="L2526" t="s">
        <v>1044</v>
      </c>
      <c r="M2526" t="s">
        <v>1085</v>
      </c>
      <c r="N2526" t="s">
        <v>10768</v>
      </c>
      <c r="O2526" t="s">
        <v>13535</v>
      </c>
      <c r="P2526" t="s">
        <v>15386</v>
      </c>
      <c r="Q2526" t="s">
        <v>15386</v>
      </c>
      <c r="R2526" t="s">
        <v>11754</v>
      </c>
      <c r="S2526">
        <v>61625067</v>
      </c>
      <c r="T2526" t="s">
        <v>14428</v>
      </c>
      <c r="U2526">
        <v>27719646</v>
      </c>
      <c r="V2526" t="s">
        <v>32</v>
      </c>
      <c r="W2526" t="s">
        <v>1118</v>
      </c>
      <c r="X2526" t="s">
        <v>18537</v>
      </c>
      <c r="Y2526" t="s">
        <v>10768</v>
      </c>
    </row>
    <row r="2527" spans="1:25" x14ac:dyDescent="0.25">
      <c r="A2527" t="s">
        <v>2755</v>
      </c>
      <c r="B2527" t="s">
        <v>2757</v>
      </c>
      <c r="C2527" t="s">
        <v>2756</v>
      </c>
      <c r="D2527" t="s">
        <v>197</v>
      </c>
      <c r="E2527" t="s">
        <v>10</v>
      </c>
      <c r="F2527" t="s">
        <v>35</v>
      </c>
      <c r="G2527" t="s">
        <v>12</v>
      </c>
      <c r="H2527" t="s">
        <v>17</v>
      </c>
      <c r="I2527">
        <v>21013</v>
      </c>
      <c r="J2527" t="s">
        <v>11531</v>
      </c>
      <c r="K2527" t="s">
        <v>79</v>
      </c>
      <c r="L2527" t="s">
        <v>197</v>
      </c>
      <c r="M2527" t="s">
        <v>238</v>
      </c>
      <c r="N2527" t="s">
        <v>2756</v>
      </c>
      <c r="O2527" t="s">
        <v>13535</v>
      </c>
      <c r="P2527">
        <v>24777930</v>
      </c>
      <c r="Q2527">
        <v>24777930</v>
      </c>
      <c r="R2527" t="s">
        <v>7777</v>
      </c>
      <c r="S2527">
        <v>24777930</v>
      </c>
      <c r="T2527" t="s">
        <v>14480</v>
      </c>
      <c r="U2527">
        <v>24777082</v>
      </c>
      <c r="V2527" t="s">
        <v>32</v>
      </c>
      <c r="W2527" t="s">
        <v>2202</v>
      </c>
      <c r="X2527" t="s">
        <v>18538</v>
      </c>
      <c r="Y2527" t="s">
        <v>2756</v>
      </c>
    </row>
    <row r="2528" spans="1:25" x14ac:dyDescent="0.25">
      <c r="A2528" t="s">
        <v>5710</v>
      </c>
      <c r="B2528" t="s">
        <v>5566</v>
      </c>
      <c r="C2528" t="s">
        <v>5711</v>
      </c>
      <c r="D2528" t="s">
        <v>197</v>
      </c>
      <c r="E2528" t="s">
        <v>198</v>
      </c>
      <c r="F2528" t="s">
        <v>35</v>
      </c>
      <c r="G2528" t="s">
        <v>12</v>
      </c>
      <c r="H2528" t="s">
        <v>2</v>
      </c>
      <c r="I2528">
        <v>21001</v>
      </c>
      <c r="J2528" t="s">
        <v>11434</v>
      </c>
      <c r="K2528" t="s">
        <v>79</v>
      </c>
      <c r="L2528" t="s">
        <v>197</v>
      </c>
      <c r="M2528" t="s">
        <v>11356</v>
      </c>
      <c r="N2528" t="s">
        <v>5711</v>
      </c>
      <c r="O2528" t="s">
        <v>13535</v>
      </c>
      <c r="P2528">
        <v>24602883</v>
      </c>
      <c r="Q2528">
        <v>24602883</v>
      </c>
      <c r="R2528" t="s">
        <v>14994</v>
      </c>
      <c r="S2528">
        <v>89751665</v>
      </c>
      <c r="T2528" t="s">
        <v>14474</v>
      </c>
      <c r="U2528">
        <v>24601646</v>
      </c>
      <c r="V2528" t="s">
        <v>32</v>
      </c>
      <c r="W2528" t="s">
        <v>7278</v>
      </c>
      <c r="X2528" t="s">
        <v>18539</v>
      </c>
      <c r="Y2528" t="s">
        <v>5711</v>
      </c>
    </row>
    <row r="2529" spans="1:25" x14ac:dyDescent="0.25">
      <c r="A2529" t="s">
        <v>2780</v>
      </c>
      <c r="B2529" t="s">
        <v>2782</v>
      </c>
      <c r="C2529" t="s">
        <v>2781</v>
      </c>
      <c r="D2529" t="s">
        <v>197</v>
      </c>
      <c r="E2529" t="s">
        <v>8</v>
      </c>
      <c r="F2529" t="s">
        <v>35</v>
      </c>
      <c r="G2529" t="s">
        <v>12</v>
      </c>
      <c r="H2529" t="s">
        <v>15</v>
      </c>
      <c r="I2529">
        <v>21011</v>
      </c>
      <c r="J2529" t="s">
        <v>11529</v>
      </c>
      <c r="K2529" t="s">
        <v>79</v>
      </c>
      <c r="L2529" t="s">
        <v>197</v>
      </c>
      <c r="M2529" t="s">
        <v>11796</v>
      </c>
      <c r="N2529" t="s">
        <v>129</v>
      </c>
      <c r="O2529" t="s">
        <v>13535</v>
      </c>
      <c r="P2529">
        <v>88749737</v>
      </c>
      <c r="Q2529" t="s">
        <v>15386</v>
      </c>
      <c r="R2529" t="s">
        <v>14995</v>
      </c>
      <c r="S2529">
        <v>88749737</v>
      </c>
      <c r="T2529" t="s">
        <v>14479</v>
      </c>
      <c r="U2529">
        <v>24699197</v>
      </c>
      <c r="V2529" t="s">
        <v>32</v>
      </c>
      <c r="W2529" t="s">
        <v>2779</v>
      </c>
      <c r="X2529" t="s">
        <v>18540</v>
      </c>
      <c r="Y2529" t="s">
        <v>2781</v>
      </c>
    </row>
    <row r="2530" spans="1:25" x14ac:dyDescent="0.25">
      <c r="A2530" t="s">
        <v>5033</v>
      </c>
      <c r="B2530" t="s">
        <v>5034</v>
      </c>
      <c r="C2530" t="s">
        <v>3866</v>
      </c>
      <c r="D2530" t="s">
        <v>123</v>
      </c>
      <c r="E2530" t="s">
        <v>7</v>
      </c>
      <c r="F2530" t="s">
        <v>124</v>
      </c>
      <c r="G2530" t="s">
        <v>10</v>
      </c>
      <c r="H2530" t="s">
        <v>3</v>
      </c>
      <c r="I2530">
        <v>60802</v>
      </c>
      <c r="J2530" t="s">
        <v>11462</v>
      </c>
      <c r="K2530" t="s">
        <v>125</v>
      </c>
      <c r="L2530" t="s">
        <v>12955</v>
      </c>
      <c r="M2530" t="s">
        <v>10230</v>
      </c>
      <c r="N2530" t="s">
        <v>3866</v>
      </c>
      <c r="O2530" t="s">
        <v>13535</v>
      </c>
      <c r="P2530">
        <v>22001303</v>
      </c>
      <c r="Q2530">
        <v>22001303</v>
      </c>
      <c r="R2530" t="s">
        <v>12406</v>
      </c>
      <c r="S2530">
        <v>22001303</v>
      </c>
      <c r="T2530" t="s">
        <v>14565</v>
      </c>
      <c r="U2530">
        <v>27840230</v>
      </c>
      <c r="V2530" t="s">
        <v>32</v>
      </c>
      <c r="W2530" t="s">
        <v>1412</v>
      </c>
      <c r="X2530" t="s">
        <v>18541</v>
      </c>
      <c r="Y2530" t="s">
        <v>3866</v>
      </c>
    </row>
    <row r="2531" spans="1:25" x14ac:dyDescent="0.25">
      <c r="A2531" t="s">
        <v>4315</v>
      </c>
      <c r="B2531" t="s">
        <v>4316</v>
      </c>
      <c r="C2531" t="s">
        <v>2079</v>
      </c>
      <c r="D2531" t="s">
        <v>207</v>
      </c>
      <c r="E2531" t="s">
        <v>7</v>
      </c>
      <c r="F2531" t="s">
        <v>208</v>
      </c>
      <c r="G2531" t="s">
        <v>6</v>
      </c>
      <c r="H2531" t="s">
        <v>4</v>
      </c>
      <c r="I2531">
        <v>50503</v>
      </c>
      <c r="J2531" t="s">
        <v>11503</v>
      </c>
      <c r="K2531" t="s">
        <v>209</v>
      </c>
      <c r="L2531" t="s">
        <v>12943</v>
      </c>
      <c r="M2531" t="s">
        <v>10202</v>
      </c>
      <c r="N2531" t="s">
        <v>2079</v>
      </c>
      <c r="O2531" t="s">
        <v>13535</v>
      </c>
      <c r="P2531">
        <v>26971226</v>
      </c>
      <c r="Q2531">
        <v>26971226</v>
      </c>
      <c r="R2531" t="s">
        <v>7480</v>
      </c>
      <c r="S2531">
        <v>84270507</v>
      </c>
      <c r="T2531" t="s">
        <v>8683</v>
      </c>
      <c r="U2531">
        <v>83909628</v>
      </c>
      <c r="V2531" t="s">
        <v>32</v>
      </c>
      <c r="W2531" t="s">
        <v>3029</v>
      </c>
      <c r="X2531" t="s">
        <v>18542</v>
      </c>
      <c r="Y2531" t="s">
        <v>2079</v>
      </c>
    </row>
    <row r="2532" spans="1:25" x14ac:dyDescent="0.25">
      <c r="A2532" t="s">
        <v>6064</v>
      </c>
      <c r="B2532" t="s">
        <v>5573</v>
      </c>
      <c r="C2532" t="s">
        <v>6421</v>
      </c>
      <c r="D2532" t="s">
        <v>3000</v>
      </c>
      <c r="E2532" t="s">
        <v>10</v>
      </c>
      <c r="F2532" t="s">
        <v>83</v>
      </c>
      <c r="G2532" t="s">
        <v>3</v>
      </c>
      <c r="H2532" t="s">
        <v>4</v>
      </c>
      <c r="I2532">
        <v>70203</v>
      </c>
      <c r="J2532" t="s">
        <v>14372</v>
      </c>
      <c r="K2532" t="s">
        <v>82</v>
      </c>
      <c r="L2532" t="s">
        <v>3001</v>
      </c>
      <c r="M2532" t="s">
        <v>12967</v>
      </c>
      <c r="N2532" t="s">
        <v>11094</v>
      </c>
      <c r="O2532" t="s">
        <v>13535</v>
      </c>
      <c r="P2532">
        <v>44090966</v>
      </c>
      <c r="Q2532">
        <v>62842623</v>
      </c>
      <c r="R2532" t="s">
        <v>8060</v>
      </c>
      <c r="S2532">
        <v>64822623</v>
      </c>
      <c r="T2532" t="s">
        <v>14588</v>
      </c>
      <c r="U2532">
        <v>83947325</v>
      </c>
      <c r="V2532" t="s">
        <v>32</v>
      </c>
      <c r="W2532" t="s">
        <v>7279</v>
      </c>
      <c r="X2532" t="s">
        <v>18543</v>
      </c>
      <c r="Y2532" t="s">
        <v>6421</v>
      </c>
    </row>
    <row r="2533" spans="1:25" x14ac:dyDescent="0.25">
      <c r="A2533" t="s">
        <v>6118</v>
      </c>
      <c r="B2533" t="s">
        <v>5576</v>
      </c>
      <c r="C2533" t="s">
        <v>7281</v>
      </c>
      <c r="D2533" t="s">
        <v>125</v>
      </c>
      <c r="E2533" t="s">
        <v>3</v>
      </c>
      <c r="F2533" t="s">
        <v>124</v>
      </c>
      <c r="G2533" t="s">
        <v>2</v>
      </c>
      <c r="H2533" t="s">
        <v>3</v>
      </c>
      <c r="I2533">
        <v>60102</v>
      </c>
      <c r="J2533" t="s">
        <v>11442</v>
      </c>
      <c r="K2533" t="s">
        <v>125</v>
      </c>
      <c r="L2533" t="s">
        <v>125</v>
      </c>
      <c r="M2533" t="s">
        <v>4556</v>
      </c>
      <c r="N2533" t="s">
        <v>7281</v>
      </c>
      <c r="O2533" t="s">
        <v>13535</v>
      </c>
      <c r="P2533">
        <v>22006610</v>
      </c>
      <c r="Q2533">
        <v>26616630</v>
      </c>
      <c r="R2533" t="s">
        <v>15848</v>
      </c>
      <c r="S2533">
        <v>88894048</v>
      </c>
      <c r="T2533" t="s">
        <v>14788</v>
      </c>
      <c r="U2533">
        <v>83585615</v>
      </c>
      <c r="V2533" t="s">
        <v>32</v>
      </c>
      <c r="W2533" t="s">
        <v>7280</v>
      </c>
      <c r="X2533" t="s">
        <v>18544</v>
      </c>
      <c r="Y2533" t="s">
        <v>7281</v>
      </c>
    </row>
    <row r="2534" spans="1:25" x14ac:dyDescent="0.25">
      <c r="A2534" t="s">
        <v>6044</v>
      </c>
      <c r="B2534" t="s">
        <v>5578</v>
      </c>
      <c r="C2534" t="s">
        <v>7694</v>
      </c>
      <c r="D2534" t="s">
        <v>9019</v>
      </c>
      <c r="E2534" t="s">
        <v>8</v>
      </c>
      <c r="F2534" t="s">
        <v>124</v>
      </c>
      <c r="G2534" t="s">
        <v>6</v>
      </c>
      <c r="H2534" t="s">
        <v>3</v>
      </c>
      <c r="I2534">
        <v>60502</v>
      </c>
      <c r="J2534" t="s">
        <v>11453</v>
      </c>
      <c r="K2534" t="s">
        <v>125</v>
      </c>
      <c r="L2534" t="s">
        <v>12950</v>
      </c>
      <c r="M2534" t="s">
        <v>12953</v>
      </c>
      <c r="N2534" t="s">
        <v>13203</v>
      </c>
      <c r="O2534" t="s">
        <v>13535</v>
      </c>
      <c r="P2534">
        <v>27866209</v>
      </c>
      <c r="Q2534">
        <v>83149365</v>
      </c>
      <c r="R2534" t="s">
        <v>15849</v>
      </c>
      <c r="S2534">
        <v>83149365</v>
      </c>
      <c r="T2534" t="s">
        <v>14559</v>
      </c>
      <c r="U2534">
        <v>27866209</v>
      </c>
      <c r="V2534" t="s">
        <v>32</v>
      </c>
      <c r="W2534" t="s">
        <v>7282</v>
      </c>
      <c r="X2534" t="s">
        <v>18545</v>
      </c>
      <c r="Y2534" t="s">
        <v>7694</v>
      </c>
    </row>
    <row r="2535" spans="1:25" x14ac:dyDescent="0.25">
      <c r="A2535" t="s">
        <v>5208</v>
      </c>
      <c r="B2535" t="s">
        <v>5209</v>
      </c>
      <c r="C2535" t="s">
        <v>13204</v>
      </c>
      <c r="D2535" t="s">
        <v>9019</v>
      </c>
      <c r="E2535" t="s">
        <v>3</v>
      </c>
      <c r="F2535" t="s">
        <v>124</v>
      </c>
      <c r="G2535" t="s">
        <v>4</v>
      </c>
      <c r="H2535" t="s">
        <v>11</v>
      </c>
      <c r="I2535">
        <v>60309</v>
      </c>
      <c r="J2535" t="s">
        <v>11604</v>
      </c>
      <c r="K2535" t="s">
        <v>125</v>
      </c>
      <c r="L2535" t="s">
        <v>1490</v>
      </c>
      <c r="M2535" t="s">
        <v>13034</v>
      </c>
      <c r="N2535" t="s">
        <v>807</v>
      </c>
      <c r="O2535" t="s">
        <v>13535</v>
      </c>
      <c r="P2535">
        <v>27300654</v>
      </c>
      <c r="Q2535">
        <v>85883558</v>
      </c>
      <c r="R2535" t="s">
        <v>7778</v>
      </c>
      <c r="S2535">
        <v>85803558</v>
      </c>
      <c r="T2535" t="s">
        <v>14441</v>
      </c>
      <c r="U2535">
        <v>27300654</v>
      </c>
      <c r="V2535" t="s">
        <v>32</v>
      </c>
      <c r="W2535" t="s">
        <v>4736</v>
      </c>
      <c r="X2535" t="s">
        <v>18546</v>
      </c>
      <c r="Y2535" t="s">
        <v>13204</v>
      </c>
    </row>
    <row r="2536" spans="1:25" x14ac:dyDescent="0.25">
      <c r="A2536" t="s">
        <v>2839</v>
      </c>
      <c r="B2536" t="s">
        <v>2841</v>
      </c>
      <c r="C2536" t="s">
        <v>2840</v>
      </c>
      <c r="D2536" t="s">
        <v>197</v>
      </c>
      <c r="E2536" t="s">
        <v>17</v>
      </c>
      <c r="F2536" t="s">
        <v>35</v>
      </c>
      <c r="G2536" t="s">
        <v>12</v>
      </c>
      <c r="H2536" t="s">
        <v>17</v>
      </c>
      <c r="I2536">
        <v>21013</v>
      </c>
      <c r="J2536" t="s">
        <v>11531</v>
      </c>
      <c r="K2536" t="s">
        <v>79</v>
      </c>
      <c r="L2536" t="s">
        <v>197</v>
      </c>
      <c r="M2536" t="s">
        <v>238</v>
      </c>
      <c r="N2536" t="s">
        <v>2840</v>
      </c>
      <c r="O2536" t="s">
        <v>13535</v>
      </c>
      <c r="P2536">
        <v>22005588</v>
      </c>
      <c r="Q2536" t="s">
        <v>15386</v>
      </c>
      <c r="R2536" t="s">
        <v>9921</v>
      </c>
      <c r="S2536">
        <v>83934456</v>
      </c>
      <c r="T2536" t="s">
        <v>14924</v>
      </c>
      <c r="U2536" t="s">
        <v>15794</v>
      </c>
      <c r="V2536" t="s">
        <v>32</v>
      </c>
      <c r="W2536" t="s">
        <v>2838</v>
      </c>
      <c r="X2536" t="s">
        <v>18547</v>
      </c>
      <c r="Y2536" t="s">
        <v>2840</v>
      </c>
    </row>
    <row r="2537" spans="1:25" x14ac:dyDescent="0.25">
      <c r="A2537" t="s">
        <v>3135</v>
      </c>
      <c r="B2537" t="s">
        <v>3136</v>
      </c>
      <c r="C2537" t="s">
        <v>1186</v>
      </c>
      <c r="D2537" t="s">
        <v>500</v>
      </c>
      <c r="E2537" t="s">
        <v>4</v>
      </c>
      <c r="F2537" t="s">
        <v>32</v>
      </c>
      <c r="G2537" t="s">
        <v>3082</v>
      </c>
      <c r="H2537" t="s">
        <v>3</v>
      </c>
      <c r="I2537">
        <v>12002</v>
      </c>
      <c r="J2537" t="s">
        <v>14336</v>
      </c>
      <c r="K2537" t="s">
        <v>33</v>
      </c>
      <c r="L2537" t="s">
        <v>10787</v>
      </c>
      <c r="M2537" t="s">
        <v>2784</v>
      </c>
      <c r="N2537" t="s">
        <v>1186</v>
      </c>
      <c r="O2537" t="s">
        <v>13535</v>
      </c>
      <c r="P2537">
        <v>72679581</v>
      </c>
      <c r="Q2537" t="s">
        <v>15386</v>
      </c>
      <c r="R2537" t="s">
        <v>9907</v>
      </c>
      <c r="S2537">
        <v>89106845</v>
      </c>
      <c r="T2537" t="s">
        <v>14483</v>
      </c>
      <c r="U2537">
        <v>25467360</v>
      </c>
      <c r="V2537" t="s">
        <v>32</v>
      </c>
      <c r="W2537" t="s">
        <v>2614</v>
      </c>
      <c r="X2537" t="s">
        <v>18548</v>
      </c>
      <c r="Y2537" t="s">
        <v>1186</v>
      </c>
    </row>
    <row r="2538" spans="1:25" x14ac:dyDescent="0.25">
      <c r="A2538" t="s">
        <v>2209</v>
      </c>
      <c r="B2538" t="s">
        <v>2210</v>
      </c>
      <c r="C2538" t="s">
        <v>9130</v>
      </c>
      <c r="D2538" t="s">
        <v>78</v>
      </c>
      <c r="E2538" t="s">
        <v>3</v>
      </c>
      <c r="F2538" t="s">
        <v>35</v>
      </c>
      <c r="G2538" t="s">
        <v>3</v>
      </c>
      <c r="H2538" t="s">
        <v>10</v>
      </c>
      <c r="I2538">
        <v>20208</v>
      </c>
      <c r="J2538" t="s">
        <v>12755</v>
      </c>
      <c r="K2538" t="s">
        <v>79</v>
      </c>
      <c r="L2538" t="s">
        <v>80</v>
      </c>
      <c r="M2538" t="s">
        <v>10716</v>
      </c>
      <c r="N2538" t="s">
        <v>9130</v>
      </c>
      <c r="O2538" t="s">
        <v>13535</v>
      </c>
      <c r="P2538">
        <v>24474379</v>
      </c>
      <c r="Q2538" t="s">
        <v>15386</v>
      </c>
      <c r="R2538" t="s">
        <v>11785</v>
      </c>
      <c r="S2538">
        <v>24474379</v>
      </c>
      <c r="T2538" t="s">
        <v>14463</v>
      </c>
      <c r="U2538">
        <v>24456861</v>
      </c>
      <c r="V2538" t="s">
        <v>32</v>
      </c>
      <c r="W2538" t="s">
        <v>2208</v>
      </c>
      <c r="X2538" t="s">
        <v>18549</v>
      </c>
      <c r="Y2538" t="s">
        <v>9130</v>
      </c>
    </row>
    <row r="2539" spans="1:25" x14ac:dyDescent="0.25">
      <c r="A2539" t="s">
        <v>6126</v>
      </c>
      <c r="B2539" t="s">
        <v>5588</v>
      </c>
      <c r="C2539" t="s">
        <v>6127</v>
      </c>
      <c r="D2539" t="s">
        <v>207</v>
      </c>
      <c r="E2539" t="s">
        <v>4</v>
      </c>
      <c r="F2539" t="s">
        <v>208</v>
      </c>
      <c r="G2539" t="s">
        <v>4</v>
      </c>
      <c r="H2539" t="s">
        <v>11</v>
      </c>
      <c r="I2539">
        <v>50309</v>
      </c>
      <c r="J2539" t="s">
        <v>11601</v>
      </c>
      <c r="K2539" t="s">
        <v>209</v>
      </c>
      <c r="L2539" t="s">
        <v>207</v>
      </c>
      <c r="M2539" t="s">
        <v>10755</v>
      </c>
      <c r="N2539" t="s">
        <v>11095</v>
      </c>
      <c r="O2539" t="s">
        <v>13535</v>
      </c>
      <c r="P2539">
        <v>26534812</v>
      </c>
      <c r="Q2539">
        <v>26534812</v>
      </c>
      <c r="R2539" t="s">
        <v>13205</v>
      </c>
      <c r="S2539">
        <v>26534812</v>
      </c>
      <c r="T2539" t="s">
        <v>14535</v>
      </c>
      <c r="U2539">
        <v>26750475</v>
      </c>
      <c r="V2539" t="s">
        <v>32</v>
      </c>
      <c r="W2539" t="s">
        <v>7283</v>
      </c>
      <c r="X2539" t="s">
        <v>18550</v>
      </c>
      <c r="Y2539" t="s">
        <v>6127</v>
      </c>
    </row>
    <row r="2540" spans="1:25" x14ac:dyDescent="0.25">
      <c r="A2540" t="s">
        <v>4333</v>
      </c>
      <c r="B2540" t="s">
        <v>4335</v>
      </c>
      <c r="C2540" t="s">
        <v>4334</v>
      </c>
      <c r="D2540" t="s">
        <v>207</v>
      </c>
      <c r="E2540" t="s">
        <v>6</v>
      </c>
      <c r="F2540" t="s">
        <v>208</v>
      </c>
      <c r="G2540" t="s">
        <v>6</v>
      </c>
      <c r="H2540" t="s">
        <v>5</v>
      </c>
      <c r="I2540">
        <v>50504</v>
      </c>
      <c r="J2540" t="s">
        <v>12792</v>
      </c>
      <c r="K2540" t="s">
        <v>209</v>
      </c>
      <c r="L2540" t="s">
        <v>12943</v>
      </c>
      <c r="M2540" t="s">
        <v>3626</v>
      </c>
      <c r="N2540" t="s">
        <v>4334</v>
      </c>
      <c r="O2540" t="s">
        <v>13535</v>
      </c>
      <c r="P2540">
        <v>45002676</v>
      </c>
      <c r="Q2540" t="s">
        <v>15386</v>
      </c>
      <c r="R2540" t="s">
        <v>15850</v>
      </c>
      <c r="S2540">
        <v>64192559</v>
      </c>
      <c r="T2540" t="s">
        <v>15479</v>
      </c>
      <c r="U2540">
        <v>26886206</v>
      </c>
      <c r="V2540" t="s">
        <v>32</v>
      </c>
      <c r="W2540" t="s">
        <v>3090</v>
      </c>
      <c r="X2540" t="s">
        <v>18551</v>
      </c>
      <c r="Y2540" t="s">
        <v>4334</v>
      </c>
    </row>
    <row r="2541" spans="1:25" x14ac:dyDescent="0.25">
      <c r="A2541" t="s">
        <v>5570</v>
      </c>
      <c r="B2541" t="s">
        <v>5571</v>
      </c>
      <c r="C2541" t="s">
        <v>4110</v>
      </c>
      <c r="D2541" t="s">
        <v>3000</v>
      </c>
      <c r="E2541" t="s">
        <v>4</v>
      </c>
      <c r="F2541" t="s">
        <v>83</v>
      </c>
      <c r="G2541" t="s">
        <v>3</v>
      </c>
      <c r="H2541" t="s">
        <v>6</v>
      </c>
      <c r="I2541">
        <v>70205</v>
      </c>
      <c r="J2541" t="s">
        <v>12809</v>
      </c>
      <c r="K2541" t="s">
        <v>82</v>
      </c>
      <c r="L2541" t="s">
        <v>3001</v>
      </c>
      <c r="M2541" t="s">
        <v>10617</v>
      </c>
      <c r="N2541" t="s">
        <v>4110</v>
      </c>
      <c r="O2541" t="s">
        <v>13535</v>
      </c>
      <c r="P2541">
        <v>44092752</v>
      </c>
      <c r="Q2541" t="s">
        <v>15386</v>
      </c>
      <c r="R2541" t="s">
        <v>13206</v>
      </c>
      <c r="S2541">
        <v>88747176</v>
      </c>
      <c r="T2541" t="s">
        <v>14589</v>
      </c>
      <c r="U2541">
        <v>89865713</v>
      </c>
      <c r="V2541" t="s">
        <v>32</v>
      </c>
      <c r="W2541" t="s">
        <v>5034</v>
      </c>
      <c r="X2541" t="s">
        <v>18552</v>
      </c>
      <c r="Y2541" t="s">
        <v>4110</v>
      </c>
    </row>
    <row r="2542" spans="1:25" x14ac:dyDescent="0.25">
      <c r="A2542" t="s">
        <v>4547</v>
      </c>
      <c r="B2542" t="s">
        <v>4548</v>
      </c>
      <c r="C2542" t="s">
        <v>14996</v>
      </c>
      <c r="D2542" t="s">
        <v>125</v>
      </c>
      <c r="E2542" t="s">
        <v>6</v>
      </c>
      <c r="F2542" t="s">
        <v>124</v>
      </c>
      <c r="G2542" t="s">
        <v>2</v>
      </c>
      <c r="H2542" t="s">
        <v>2</v>
      </c>
      <c r="I2542">
        <v>60101</v>
      </c>
      <c r="J2542" t="s">
        <v>11404</v>
      </c>
      <c r="K2542" t="s">
        <v>125</v>
      </c>
      <c r="L2542" t="s">
        <v>125</v>
      </c>
      <c r="M2542" t="s">
        <v>125</v>
      </c>
      <c r="N2542" t="s">
        <v>10592</v>
      </c>
      <c r="O2542" t="s">
        <v>7832</v>
      </c>
      <c r="P2542">
        <v>40400403</v>
      </c>
      <c r="Q2542" t="s">
        <v>15386</v>
      </c>
      <c r="R2542" t="s">
        <v>14092</v>
      </c>
      <c r="S2542">
        <v>40400403</v>
      </c>
      <c r="T2542" t="s">
        <v>14547</v>
      </c>
      <c r="U2542">
        <v>26611133</v>
      </c>
      <c r="V2542" t="s">
        <v>32</v>
      </c>
      <c r="W2542" t="s">
        <v>4076</v>
      </c>
      <c r="X2542" t="s">
        <v>18553</v>
      </c>
      <c r="Y2542" t="s">
        <v>14996</v>
      </c>
    </row>
    <row r="2543" spans="1:25" x14ac:dyDescent="0.25">
      <c r="A2543" t="s">
        <v>4635</v>
      </c>
      <c r="B2543" t="s">
        <v>4637</v>
      </c>
      <c r="C2543" t="s">
        <v>4636</v>
      </c>
      <c r="D2543" t="s">
        <v>4304</v>
      </c>
      <c r="E2543" t="s">
        <v>4</v>
      </c>
      <c r="F2543" t="s">
        <v>124</v>
      </c>
      <c r="G2543" t="s">
        <v>2</v>
      </c>
      <c r="H2543" t="s">
        <v>6</v>
      </c>
      <c r="I2543">
        <v>60105</v>
      </c>
      <c r="J2543" t="s">
        <v>11576</v>
      </c>
      <c r="K2543" t="s">
        <v>125</v>
      </c>
      <c r="L2543" t="s">
        <v>125</v>
      </c>
      <c r="M2543" t="s">
        <v>10595</v>
      </c>
      <c r="N2543" t="s">
        <v>4636</v>
      </c>
      <c r="O2543" t="s">
        <v>13535</v>
      </c>
      <c r="P2543">
        <v>26500435</v>
      </c>
      <c r="Q2543">
        <v>26500435</v>
      </c>
      <c r="R2543" t="s">
        <v>14997</v>
      </c>
      <c r="S2543">
        <v>86211134</v>
      </c>
      <c r="T2543" t="s">
        <v>15559</v>
      </c>
      <c r="U2543">
        <v>26502008</v>
      </c>
      <c r="V2543" t="s">
        <v>32</v>
      </c>
      <c r="W2543" t="s">
        <v>2646</v>
      </c>
      <c r="X2543" t="s">
        <v>18554</v>
      </c>
      <c r="Y2543" t="s">
        <v>4636</v>
      </c>
    </row>
    <row r="2544" spans="1:25" x14ac:dyDescent="0.25">
      <c r="A2544" t="s">
        <v>575</v>
      </c>
      <c r="B2544" t="s">
        <v>577</v>
      </c>
      <c r="C2544" t="s">
        <v>576</v>
      </c>
      <c r="D2544" t="s">
        <v>41</v>
      </c>
      <c r="E2544" t="s">
        <v>7</v>
      </c>
      <c r="F2544" t="s">
        <v>32</v>
      </c>
      <c r="G2544" t="s">
        <v>15</v>
      </c>
      <c r="H2544" t="s">
        <v>6</v>
      </c>
      <c r="I2544">
        <v>11105</v>
      </c>
      <c r="J2544" t="s">
        <v>12692</v>
      </c>
      <c r="K2544" t="s">
        <v>33</v>
      </c>
      <c r="L2544" t="s">
        <v>12868</v>
      </c>
      <c r="M2544" t="s">
        <v>11096</v>
      </c>
      <c r="N2544" t="s">
        <v>11096</v>
      </c>
      <c r="O2544" t="s">
        <v>13535</v>
      </c>
      <c r="P2544">
        <v>22297125</v>
      </c>
      <c r="Q2544">
        <v>22297125</v>
      </c>
      <c r="R2544" t="s">
        <v>7721</v>
      </c>
      <c r="S2544">
        <v>22297125</v>
      </c>
      <c r="T2544" t="s">
        <v>14420</v>
      </c>
      <c r="U2544">
        <v>22942049</v>
      </c>
      <c r="V2544" t="s">
        <v>32</v>
      </c>
      <c r="W2544" t="s">
        <v>43</v>
      </c>
      <c r="X2544" t="s">
        <v>18555</v>
      </c>
      <c r="Y2544" t="s">
        <v>576</v>
      </c>
    </row>
    <row r="2545" spans="1:25" x14ac:dyDescent="0.25">
      <c r="A2545" t="s">
        <v>6111</v>
      </c>
      <c r="B2545" t="s">
        <v>5598</v>
      </c>
      <c r="C2545" t="s">
        <v>6112</v>
      </c>
      <c r="D2545" t="s">
        <v>9037</v>
      </c>
      <c r="E2545" t="s">
        <v>7</v>
      </c>
      <c r="F2545" t="s">
        <v>83</v>
      </c>
      <c r="G2545" t="s">
        <v>6</v>
      </c>
      <c r="H2545" t="s">
        <v>4</v>
      </c>
      <c r="I2545">
        <v>70503</v>
      </c>
      <c r="J2545" t="s">
        <v>11505</v>
      </c>
      <c r="K2545" t="s">
        <v>82</v>
      </c>
      <c r="L2545" t="s">
        <v>2796</v>
      </c>
      <c r="M2545" t="s">
        <v>12983</v>
      </c>
      <c r="N2545" t="s">
        <v>6112</v>
      </c>
      <c r="O2545" t="s">
        <v>13535</v>
      </c>
      <c r="P2545">
        <v>85308436</v>
      </c>
      <c r="Q2545" t="s">
        <v>15386</v>
      </c>
      <c r="R2545" t="s">
        <v>14093</v>
      </c>
      <c r="S2545">
        <v>85308436</v>
      </c>
      <c r="T2545" t="s">
        <v>14912</v>
      </c>
      <c r="U2545">
        <v>83602028</v>
      </c>
      <c r="V2545" t="s">
        <v>32</v>
      </c>
      <c r="W2545" t="s">
        <v>7284</v>
      </c>
      <c r="X2545" t="s">
        <v>18556</v>
      </c>
      <c r="Y2545" t="s">
        <v>6112</v>
      </c>
    </row>
    <row r="2546" spans="1:25" x14ac:dyDescent="0.25">
      <c r="A2546" t="s">
        <v>13207</v>
      </c>
      <c r="B2546" t="s">
        <v>5602</v>
      </c>
      <c r="C2546" t="s">
        <v>13208</v>
      </c>
      <c r="D2546" t="s">
        <v>9037</v>
      </c>
      <c r="E2546" t="s">
        <v>7</v>
      </c>
      <c r="F2546" t="s">
        <v>83</v>
      </c>
      <c r="G2546" t="s">
        <v>6</v>
      </c>
      <c r="H2546" t="s">
        <v>2</v>
      </c>
      <c r="I2546">
        <v>70501</v>
      </c>
      <c r="J2546" t="s">
        <v>11420</v>
      </c>
      <c r="K2546" t="s">
        <v>82</v>
      </c>
      <c r="L2546" t="s">
        <v>2796</v>
      </c>
      <c r="M2546" t="s">
        <v>2796</v>
      </c>
      <c r="N2546" t="s">
        <v>13208</v>
      </c>
      <c r="O2546" t="s">
        <v>13535</v>
      </c>
      <c r="P2546">
        <v>89470510</v>
      </c>
      <c r="Q2546" t="s">
        <v>15386</v>
      </c>
      <c r="R2546" t="s">
        <v>13209</v>
      </c>
      <c r="S2546">
        <v>89470510</v>
      </c>
      <c r="T2546" t="s">
        <v>14912</v>
      </c>
      <c r="U2546">
        <v>83602028</v>
      </c>
      <c r="V2546" t="s">
        <v>32</v>
      </c>
      <c r="W2546" t="s">
        <v>13210</v>
      </c>
      <c r="X2546" t="s">
        <v>18557</v>
      </c>
      <c r="Y2546" t="s">
        <v>13208</v>
      </c>
    </row>
    <row r="2547" spans="1:25" x14ac:dyDescent="0.25">
      <c r="A2547" t="s">
        <v>3419</v>
      </c>
      <c r="B2547" t="s">
        <v>3420</v>
      </c>
      <c r="C2547" t="s">
        <v>51</v>
      </c>
      <c r="D2547" t="s">
        <v>3398</v>
      </c>
      <c r="E2547" t="s">
        <v>2</v>
      </c>
      <c r="F2547" t="s">
        <v>64</v>
      </c>
      <c r="G2547" t="s">
        <v>5</v>
      </c>
      <c r="H2547" t="s">
        <v>3</v>
      </c>
      <c r="I2547">
        <v>30402</v>
      </c>
      <c r="J2547" t="s">
        <v>12715</v>
      </c>
      <c r="K2547" t="s">
        <v>214</v>
      </c>
      <c r="L2547" t="s">
        <v>12913</v>
      </c>
      <c r="M2547" t="s">
        <v>10565</v>
      </c>
      <c r="N2547" t="s">
        <v>51</v>
      </c>
      <c r="O2547" t="s">
        <v>13535</v>
      </c>
      <c r="P2547" t="s">
        <v>15386</v>
      </c>
      <c r="Q2547" t="s">
        <v>15386</v>
      </c>
      <c r="R2547" t="s">
        <v>11206</v>
      </c>
      <c r="S2547">
        <v>61331012</v>
      </c>
      <c r="T2547" t="s">
        <v>3434</v>
      </c>
      <c r="U2547">
        <v>24501100</v>
      </c>
      <c r="V2547" t="s">
        <v>32</v>
      </c>
      <c r="W2547" t="s">
        <v>439</v>
      </c>
      <c r="X2547" t="s">
        <v>18558</v>
      </c>
      <c r="Y2547" t="s">
        <v>51</v>
      </c>
    </row>
    <row r="2548" spans="1:25" x14ac:dyDescent="0.25">
      <c r="A2548" t="s">
        <v>9649</v>
      </c>
      <c r="B2548" t="s">
        <v>6808</v>
      </c>
      <c r="C2548" t="s">
        <v>9650</v>
      </c>
      <c r="D2548" t="s">
        <v>1609</v>
      </c>
      <c r="E2548" t="s">
        <v>5</v>
      </c>
      <c r="F2548" t="s">
        <v>208</v>
      </c>
      <c r="G2548" t="s">
        <v>7</v>
      </c>
      <c r="H2548" t="s">
        <v>6</v>
      </c>
      <c r="I2548">
        <v>50605</v>
      </c>
      <c r="J2548" t="s">
        <v>11588</v>
      </c>
      <c r="K2548" t="s">
        <v>209</v>
      </c>
      <c r="L2548" t="s">
        <v>1609</v>
      </c>
      <c r="M2548" t="s">
        <v>4447</v>
      </c>
      <c r="N2548" t="s">
        <v>11097</v>
      </c>
      <c r="O2548" t="s">
        <v>13535</v>
      </c>
      <c r="P2548">
        <v>22006897</v>
      </c>
      <c r="Q2548" t="s">
        <v>15386</v>
      </c>
      <c r="R2548" t="s">
        <v>14998</v>
      </c>
      <c r="S2548">
        <v>86234800</v>
      </c>
      <c r="T2548" t="s">
        <v>14541</v>
      </c>
      <c r="U2548">
        <v>88285112</v>
      </c>
      <c r="V2548" t="s">
        <v>32</v>
      </c>
      <c r="W2548" t="s">
        <v>4446</v>
      </c>
      <c r="X2548" t="s">
        <v>18559</v>
      </c>
      <c r="Y2548" t="s">
        <v>9650</v>
      </c>
    </row>
    <row r="2549" spans="1:25" x14ac:dyDescent="0.25">
      <c r="A2549" t="s">
        <v>4492</v>
      </c>
      <c r="B2549" t="s">
        <v>4494</v>
      </c>
      <c r="C2549" t="s">
        <v>4493</v>
      </c>
      <c r="D2549" t="s">
        <v>1609</v>
      </c>
      <c r="E2549" t="s">
        <v>6</v>
      </c>
      <c r="F2549" t="s">
        <v>208</v>
      </c>
      <c r="G2549" t="s">
        <v>8</v>
      </c>
      <c r="H2549" t="s">
        <v>3</v>
      </c>
      <c r="I2549">
        <v>50702</v>
      </c>
      <c r="J2549" t="s">
        <v>11459</v>
      </c>
      <c r="K2549" t="s">
        <v>209</v>
      </c>
      <c r="L2549" t="s">
        <v>12945</v>
      </c>
      <c r="M2549" t="s">
        <v>13049</v>
      </c>
      <c r="N2549" t="s">
        <v>4493</v>
      </c>
      <c r="O2549" t="s">
        <v>13535</v>
      </c>
      <c r="P2549">
        <v>26457276</v>
      </c>
      <c r="Q2549">
        <v>26457276</v>
      </c>
      <c r="R2549" t="s">
        <v>14094</v>
      </c>
      <c r="S2549" t="s">
        <v>15386</v>
      </c>
      <c r="T2549" t="s">
        <v>14458</v>
      </c>
      <c r="U2549">
        <v>21005138</v>
      </c>
      <c r="V2549" t="s">
        <v>32</v>
      </c>
      <c r="W2549" t="s">
        <v>7285</v>
      </c>
      <c r="X2549" t="s">
        <v>18560</v>
      </c>
      <c r="Y2549" t="s">
        <v>4493</v>
      </c>
    </row>
    <row r="2550" spans="1:25" x14ac:dyDescent="0.25">
      <c r="A2550" t="s">
        <v>10232</v>
      </c>
      <c r="B2550" t="s">
        <v>10233</v>
      </c>
      <c r="C2550" t="s">
        <v>10234</v>
      </c>
      <c r="D2550" t="s">
        <v>1609</v>
      </c>
      <c r="E2550" t="s">
        <v>5</v>
      </c>
      <c r="F2550" t="s">
        <v>208</v>
      </c>
      <c r="G2550" t="s">
        <v>8</v>
      </c>
      <c r="H2550" t="s">
        <v>5</v>
      </c>
      <c r="I2550">
        <v>50704</v>
      </c>
      <c r="J2550" t="s">
        <v>11564</v>
      </c>
      <c r="K2550" t="s">
        <v>209</v>
      </c>
      <c r="L2550" t="s">
        <v>12945</v>
      </c>
      <c r="M2550" t="s">
        <v>1700</v>
      </c>
      <c r="N2550" t="s">
        <v>10234</v>
      </c>
      <c r="O2550" t="s">
        <v>13535</v>
      </c>
      <c r="P2550">
        <v>22006852</v>
      </c>
      <c r="Q2550" t="s">
        <v>15386</v>
      </c>
      <c r="R2550" t="s">
        <v>14999</v>
      </c>
      <c r="S2550">
        <v>86340687</v>
      </c>
      <c r="T2550" t="s">
        <v>14541</v>
      </c>
      <c r="U2550">
        <v>26687010</v>
      </c>
      <c r="V2550" t="s">
        <v>32</v>
      </c>
      <c r="W2550" t="s">
        <v>11229</v>
      </c>
      <c r="X2550" t="s">
        <v>18561</v>
      </c>
      <c r="Y2550" t="s">
        <v>10234</v>
      </c>
    </row>
    <row r="2551" spans="1:25" x14ac:dyDescent="0.25">
      <c r="A2551" t="s">
        <v>3071</v>
      </c>
      <c r="B2551" t="s">
        <v>3073</v>
      </c>
      <c r="C2551" t="s">
        <v>3072</v>
      </c>
      <c r="D2551" t="s">
        <v>500</v>
      </c>
      <c r="E2551" t="s">
        <v>2</v>
      </c>
      <c r="F2551" t="s">
        <v>32</v>
      </c>
      <c r="G2551" t="s">
        <v>6</v>
      </c>
      <c r="H2551" t="s">
        <v>3</v>
      </c>
      <c r="I2551">
        <v>10502</v>
      </c>
      <c r="J2551" t="s">
        <v>12647</v>
      </c>
      <c r="K2551" t="s">
        <v>33</v>
      </c>
      <c r="L2551" t="s">
        <v>12839</v>
      </c>
      <c r="M2551" t="s">
        <v>1248</v>
      </c>
      <c r="N2551" t="s">
        <v>828</v>
      </c>
      <c r="O2551" t="s">
        <v>13535</v>
      </c>
      <c r="P2551">
        <v>25462032</v>
      </c>
      <c r="Q2551">
        <v>25462970</v>
      </c>
      <c r="R2551" t="s">
        <v>15000</v>
      </c>
      <c r="S2551">
        <v>86364793</v>
      </c>
      <c r="T2551" t="s">
        <v>14384</v>
      </c>
      <c r="U2551">
        <v>21004869</v>
      </c>
      <c r="V2551" t="s">
        <v>32</v>
      </c>
      <c r="W2551" t="s">
        <v>3070</v>
      </c>
      <c r="X2551" t="s">
        <v>18562</v>
      </c>
      <c r="Y2551" t="s">
        <v>3072</v>
      </c>
    </row>
    <row r="2552" spans="1:25" x14ac:dyDescent="0.25">
      <c r="A2552" t="s">
        <v>5639</v>
      </c>
      <c r="B2552" t="s">
        <v>5607</v>
      </c>
      <c r="C2552" t="s">
        <v>13212</v>
      </c>
      <c r="D2552" t="s">
        <v>3000</v>
      </c>
      <c r="E2552" t="s">
        <v>6</v>
      </c>
      <c r="F2552" t="s">
        <v>83</v>
      </c>
      <c r="G2552" t="s">
        <v>3</v>
      </c>
      <c r="H2552" t="s">
        <v>5</v>
      </c>
      <c r="I2552">
        <v>70204</v>
      </c>
      <c r="J2552" t="s">
        <v>12785</v>
      </c>
      <c r="K2552" t="s">
        <v>82</v>
      </c>
      <c r="L2552" t="s">
        <v>3001</v>
      </c>
      <c r="M2552" t="s">
        <v>3241</v>
      </c>
      <c r="N2552" t="s">
        <v>3115</v>
      </c>
      <c r="O2552" t="s">
        <v>13535</v>
      </c>
      <c r="P2552">
        <v>22004504</v>
      </c>
      <c r="Q2552" t="s">
        <v>15386</v>
      </c>
      <c r="R2552" t="s">
        <v>10015</v>
      </c>
      <c r="S2552">
        <v>87263607</v>
      </c>
      <c r="T2552" t="s">
        <v>15504</v>
      </c>
      <c r="U2552">
        <v>27633911</v>
      </c>
      <c r="V2552" t="s">
        <v>32</v>
      </c>
      <c r="W2552" t="s">
        <v>7286</v>
      </c>
      <c r="X2552" t="s">
        <v>18563</v>
      </c>
      <c r="Y2552" t="s">
        <v>13212</v>
      </c>
    </row>
    <row r="2553" spans="1:25" x14ac:dyDescent="0.25">
      <c r="A2553" t="s">
        <v>4960</v>
      </c>
      <c r="B2553" t="s">
        <v>4961</v>
      </c>
      <c r="C2553" t="s">
        <v>69</v>
      </c>
      <c r="D2553" t="s">
        <v>123</v>
      </c>
      <c r="E2553" t="s">
        <v>5</v>
      </c>
      <c r="F2553" t="s">
        <v>124</v>
      </c>
      <c r="G2553" t="s">
        <v>8</v>
      </c>
      <c r="H2553" t="s">
        <v>4</v>
      </c>
      <c r="I2553">
        <v>60703</v>
      </c>
      <c r="J2553" t="s">
        <v>12777</v>
      </c>
      <c r="K2553" t="s">
        <v>125</v>
      </c>
      <c r="L2553" t="s">
        <v>11123</v>
      </c>
      <c r="M2553" t="s">
        <v>12954</v>
      </c>
      <c r="N2553" t="s">
        <v>69</v>
      </c>
      <c r="O2553" t="s">
        <v>13535</v>
      </c>
      <c r="P2553">
        <v>27897753</v>
      </c>
      <c r="Q2553" t="s">
        <v>15386</v>
      </c>
      <c r="R2553" t="s">
        <v>9998</v>
      </c>
      <c r="S2553">
        <v>27897753</v>
      </c>
      <c r="T2553" t="s">
        <v>14563</v>
      </c>
      <c r="U2553">
        <v>27899336</v>
      </c>
      <c r="V2553" t="s">
        <v>32</v>
      </c>
      <c r="W2553" t="s">
        <v>4959</v>
      </c>
      <c r="X2553" t="s">
        <v>18564</v>
      </c>
      <c r="Y2553" t="s">
        <v>69</v>
      </c>
    </row>
    <row r="2554" spans="1:25" x14ac:dyDescent="0.25">
      <c r="A2554" t="s">
        <v>5884</v>
      </c>
      <c r="B2554" t="s">
        <v>5612</v>
      </c>
      <c r="C2554" t="s">
        <v>5317</v>
      </c>
      <c r="D2554" t="s">
        <v>9030</v>
      </c>
      <c r="E2554" t="s">
        <v>10</v>
      </c>
      <c r="F2554" t="s">
        <v>35</v>
      </c>
      <c r="G2554" t="s">
        <v>198</v>
      </c>
      <c r="H2554" t="s">
        <v>3</v>
      </c>
      <c r="I2554">
        <v>21402</v>
      </c>
      <c r="J2554" t="s">
        <v>11552</v>
      </c>
      <c r="K2554" t="s">
        <v>79</v>
      </c>
      <c r="L2554" t="s">
        <v>199</v>
      </c>
      <c r="M2554" t="s">
        <v>10836</v>
      </c>
      <c r="N2554" t="s">
        <v>5317</v>
      </c>
      <c r="O2554" t="s">
        <v>13535</v>
      </c>
      <c r="P2554">
        <v>24711300</v>
      </c>
      <c r="Q2554" t="s">
        <v>15386</v>
      </c>
      <c r="R2554" t="s">
        <v>15851</v>
      </c>
      <c r="S2554">
        <v>86495432</v>
      </c>
      <c r="T2554" t="s">
        <v>14664</v>
      </c>
      <c r="U2554">
        <v>87067098</v>
      </c>
      <c r="V2554" t="s">
        <v>32</v>
      </c>
      <c r="W2554" t="s">
        <v>7287</v>
      </c>
      <c r="X2554" t="s">
        <v>18565</v>
      </c>
      <c r="Y2554" t="s">
        <v>5317</v>
      </c>
    </row>
    <row r="2555" spans="1:25" x14ac:dyDescent="0.25">
      <c r="A2555" t="s">
        <v>195</v>
      </c>
      <c r="B2555" t="s">
        <v>201</v>
      </c>
      <c r="C2555" t="s">
        <v>196</v>
      </c>
      <c r="D2555" t="s">
        <v>197</v>
      </c>
      <c r="E2555" t="s">
        <v>11</v>
      </c>
      <c r="F2555" t="s">
        <v>35</v>
      </c>
      <c r="G2555" t="s">
        <v>198</v>
      </c>
      <c r="H2555" t="s">
        <v>2</v>
      </c>
      <c r="I2555">
        <v>21401</v>
      </c>
      <c r="J2555" t="s">
        <v>11551</v>
      </c>
      <c r="K2555" t="s">
        <v>79</v>
      </c>
      <c r="L2555" t="s">
        <v>199</v>
      </c>
      <c r="M2555" t="s">
        <v>199</v>
      </c>
      <c r="N2555" t="s">
        <v>196</v>
      </c>
      <c r="O2555" t="s">
        <v>13535</v>
      </c>
      <c r="P2555">
        <v>41051046</v>
      </c>
      <c r="Q2555" t="s">
        <v>15386</v>
      </c>
      <c r="R2555" t="s">
        <v>15002</v>
      </c>
      <c r="S2555">
        <v>87629074</v>
      </c>
      <c r="T2555" t="s">
        <v>15443</v>
      </c>
      <c r="U2555">
        <v>24711101</v>
      </c>
      <c r="V2555" t="s">
        <v>32</v>
      </c>
      <c r="W2555" t="s">
        <v>134</v>
      </c>
      <c r="X2555" t="s">
        <v>18566</v>
      </c>
      <c r="Y2555" t="s">
        <v>196</v>
      </c>
    </row>
    <row r="2556" spans="1:25" x14ac:dyDescent="0.25">
      <c r="A2556" t="s">
        <v>2819</v>
      </c>
      <c r="B2556" t="s">
        <v>2821</v>
      </c>
      <c r="C2556" t="s">
        <v>2820</v>
      </c>
      <c r="D2556" t="s">
        <v>197</v>
      </c>
      <c r="E2556" t="s">
        <v>17</v>
      </c>
      <c r="F2556" t="s">
        <v>35</v>
      </c>
      <c r="G2556" t="s">
        <v>12</v>
      </c>
      <c r="H2556" t="s">
        <v>17</v>
      </c>
      <c r="I2556">
        <v>21013</v>
      </c>
      <c r="J2556" t="s">
        <v>11531</v>
      </c>
      <c r="K2556" t="s">
        <v>79</v>
      </c>
      <c r="L2556" t="s">
        <v>197</v>
      </c>
      <c r="M2556" t="s">
        <v>238</v>
      </c>
      <c r="N2556" t="s">
        <v>2820</v>
      </c>
      <c r="O2556" t="s">
        <v>13535</v>
      </c>
      <c r="P2556">
        <v>70905901</v>
      </c>
      <c r="Q2556">
        <v>70905901</v>
      </c>
      <c r="R2556" t="s">
        <v>15852</v>
      </c>
      <c r="S2556">
        <v>70905901</v>
      </c>
      <c r="T2556" t="s">
        <v>14924</v>
      </c>
      <c r="U2556" t="s">
        <v>15794</v>
      </c>
      <c r="V2556" t="s">
        <v>32</v>
      </c>
      <c r="W2556" t="s">
        <v>2108</v>
      </c>
      <c r="X2556" t="s">
        <v>18567</v>
      </c>
      <c r="Y2556" t="s">
        <v>2820</v>
      </c>
    </row>
    <row r="2557" spans="1:25" x14ac:dyDescent="0.25">
      <c r="A2557" t="s">
        <v>5958</v>
      </c>
      <c r="B2557" t="s">
        <v>5617</v>
      </c>
      <c r="C2557" t="s">
        <v>5959</v>
      </c>
      <c r="D2557" t="s">
        <v>197</v>
      </c>
      <c r="E2557" t="s">
        <v>12</v>
      </c>
      <c r="F2557" t="s">
        <v>35</v>
      </c>
      <c r="G2557" t="s">
        <v>198</v>
      </c>
      <c r="H2557" t="s">
        <v>4</v>
      </c>
      <c r="I2557">
        <v>21403</v>
      </c>
      <c r="J2557" t="s">
        <v>11554</v>
      </c>
      <c r="K2557" t="s">
        <v>79</v>
      </c>
      <c r="L2557" t="s">
        <v>199</v>
      </c>
      <c r="M2557" t="s">
        <v>12987</v>
      </c>
      <c r="N2557" t="s">
        <v>11098</v>
      </c>
      <c r="O2557" t="s">
        <v>13535</v>
      </c>
      <c r="P2557">
        <v>41051021</v>
      </c>
      <c r="Q2557" t="s">
        <v>15386</v>
      </c>
      <c r="R2557" t="s">
        <v>11214</v>
      </c>
      <c r="S2557">
        <v>64383801</v>
      </c>
      <c r="T2557" t="s">
        <v>9210</v>
      </c>
      <c r="U2557">
        <v>61610021</v>
      </c>
      <c r="V2557" t="s">
        <v>32</v>
      </c>
      <c r="W2557" t="s">
        <v>7288</v>
      </c>
      <c r="X2557" t="s">
        <v>18568</v>
      </c>
      <c r="Y2557" t="s">
        <v>5959</v>
      </c>
    </row>
    <row r="2558" spans="1:25" x14ac:dyDescent="0.25">
      <c r="A2558" t="s">
        <v>6124</v>
      </c>
      <c r="B2558" t="s">
        <v>5620</v>
      </c>
      <c r="C2558" t="s">
        <v>6125</v>
      </c>
      <c r="D2558" t="s">
        <v>197</v>
      </c>
      <c r="E2558" t="s">
        <v>198</v>
      </c>
      <c r="F2558" t="s">
        <v>35</v>
      </c>
      <c r="G2558" t="s">
        <v>12</v>
      </c>
      <c r="H2558" t="s">
        <v>2</v>
      </c>
      <c r="I2558">
        <v>21001</v>
      </c>
      <c r="J2558" t="s">
        <v>11434</v>
      </c>
      <c r="K2558" t="s">
        <v>79</v>
      </c>
      <c r="L2558" t="s">
        <v>197</v>
      </c>
      <c r="M2558" t="s">
        <v>11356</v>
      </c>
      <c r="N2558" t="s">
        <v>6125</v>
      </c>
      <c r="O2558" t="s">
        <v>13535</v>
      </c>
      <c r="P2558">
        <v>24610579</v>
      </c>
      <c r="Q2558">
        <v>24610579</v>
      </c>
      <c r="R2558" t="s">
        <v>7780</v>
      </c>
      <c r="S2558">
        <v>83349312</v>
      </c>
      <c r="T2558" t="s">
        <v>14474</v>
      </c>
      <c r="U2558">
        <v>24601646</v>
      </c>
      <c r="V2558" t="s">
        <v>32</v>
      </c>
      <c r="W2558" t="s">
        <v>7289</v>
      </c>
      <c r="X2558" t="s">
        <v>18569</v>
      </c>
      <c r="Y2558" t="s">
        <v>6125</v>
      </c>
    </row>
    <row r="2559" spans="1:25" x14ac:dyDescent="0.25">
      <c r="A2559" t="s">
        <v>2468</v>
      </c>
      <c r="B2559" t="s">
        <v>2470</v>
      </c>
      <c r="C2559" t="s">
        <v>2469</v>
      </c>
      <c r="D2559" t="s">
        <v>197</v>
      </c>
      <c r="E2559" t="s">
        <v>2</v>
      </c>
      <c r="F2559" t="s">
        <v>35</v>
      </c>
      <c r="G2559" t="s">
        <v>820</v>
      </c>
      <c r="H2559" t="s">
        <v>3</v>
      </c>
      <c r="I2559">
        <v>21602</v>
      </c>
      <c r="J2559" t="s">
        <v>12795</v>
      </c>
      <c r="K2559" t="s">
        <v>79</v>
      </c>
      <c r="L2559" t="s">
        <v>2445</v>
      </c>
      <c r="M2559" t="s">
        <v>1923</v>
      </c>
      <c r="N2559" t="s">
        <v>2469</v>
      </c>
      <c r="O2559" t="s">
        <v>13535</v>
      </c>
      <c r="P2559">
        <v>24650146</v>
      </c>
      <c r="Q2559">
        <v>24650146</v>
      </c>
      <c r="R2559" t="s">
        <v>7781</v>
      </c>
      <c r="S2559">
        <v>85687655</v>
      </c>
      <c r="T2559" t="s">
        <v>15436</v>
      </c>
      <c r="U2559">
        <v>24722182</v>
      </c>
      <c r="V2559" t="s">
        <v>32</v>
      </c>
      <c r="W2559" t="s">
        <v>2467</v>
      </c>
      <c r="X2559" t="s">
        <v>18570</v>
      </c>
      <c r="Y2559" t="s">
        <v>2469</v>
      </c>
    </row>
    <row r="2560" spans="1:25" x14ac:dyDescent="0.25">
      <c r="A2560" t="s">
        <v>12145</v>
      </c>
      <c r="B2560" t="s">
        <v>6809</v>
      </c>
      <c r="C2560" t="s">
        <v>12146</v>
      </c>
      <c r="D2560" t="s">
        <v>47</v>
      </c>
      <c r="E2560" t="s">
        <v>7</v>
      </c>
      <c r="F2560" t="s">
        <v>32</v>
      </c>
      <c r="G2560" t="s">
        <v>16</v>
      </c>
      <c r="H2560" t="s">
        <v>6</v>
      </c>
      <c r="I2560">
        <v>11205</v>
      </c>
      <c r="J2560" t="s">
        <v>12699</v>
      </c>
      <c r="K2560" t="s">
        <v>33</v>
      </c>
      <c r="L2560" t="s">
        <v>12867</v>
      </c>
      <c r="M2560" t="s">
        <v>678</v>
      </c>
      <c r="N2560" t="s">
        <v>12146</v>
      </c>
      <c r="O2560" t="s">
        <v>13535</v>
      </c>
      <c r="P2560">
        <v>22009476</v>
      </c>
      <c r="Q2560">
        <v>22009476</v>
      </c>
      <c r="R2560" t="s">
        <v>15853</v>
      </c>
      <c r="S2560">
        <v>22009476</v>
      </c>
      <c r="T2560" t="s">
        <v>7708</v>
      </c>
      <c r="U2560">
        <v>24104951</v>
      </c>
      <c r="V2560" t="s">
        <v>32</v>
      </c>
      <c r="W2560" t="s">
        <v>11729</v>
      </c>
      <c r="X2560" t="s">
        <v>18571</v>
      </c>
      <c r="Y2560" t="s">
        <v>12146</v>
      </c>
    </row>
    <row r="2561" spans="1:25" x14ac:dyDescent="0.25">
      <c r="A2561" t="s">
        <v>8773</v>
      </c>
      <c r="B2561" t="s">
        <v>6776</v>
      </c>
      <c r="C2561" t="s">
        <v>8774</v>
      </c>
      <c r="D2561" t="s">
        <v>47</v>
      </c>
      <c r="E2561" t="s">
        <v>7</v>
      </c>
      <c r="F2561" t="s">
        <v>32</v>
      </c>
      <c r="G2561" t="s">
        <v>16</v>
      </c>
      <c r="H2561" t="s">
        <v>6</v>
      </c>
      <c r="I2561">
        <v>11205</v>
      </c>
      <c r="J2561" t="s">
        <v>12699</v>
      </c>
      <c r="K2561" t="s">
        <v>33</v>
      </c>
      <c r="L2561" t="s">
        <v>12867</v>
      </c>
      <c r="M2561" t="s">
        <v>678</v>
      </c>
      <c r="N2561" t="s">
        <v>8774</v>
      </c>
      <c r="O2561" t="s">
        <v>13535</v>
      </c>
      <c r="P2561" t="s">
        <v>15386</v>
      </c>
      <c r="Q2561" t="s">
        <v>15386</v>
      </c>
      <c r="R2561" t="s">
        <v>15854</v>
      </c>
      <c r="S2561">
        <v>85823587</v>
      </c>
      <c r="T2561" t="s">
        <v>7708</v>
      </c>
      <c r="U2561">
        <v>24104951</v>
      </c>
      <c r="V2561" t="s">
        <v>32</v>
      </c>
      <c r="W2561" t="s">
        <v>103</v>
      </c>
      <c r="X2561" t="s">
        <v>18572</v>
      </c>
      <c r="Y2561" t="s">
        <v>8774</v>
      </c>
    </row>
    <row r="2562" spans="1:25" x14ac:dyDescent="0.25">
      <c r="A2562" t="s">
        <v>5916</v>
      </c>
      <c r="B2562" t="s">
        <v>5629</v>
      </c>
      <c r="C2562" t="s">
        <v>4739</v>
      </c>
      <c r="D2562" t="s">
        <v>9037</v>
      </c>
      <c r="E2562" t="s">
        <v>2</v>
      </c>
      <c r="F2562" t="s">
        <v>83</v>
      </c>
      <c r="G2562" t="s">
        <v>5</v>
      </c>
      <c r="H2562" t="s">
        <v>2</v>
      </c>
      <c r="I2562">
        <v>70401</v>
      </c>
      <c r="J2562" t="s">
        <v>11415</v>
      </c>
      <c r="K2562" t="s">
        <v>82</v>
      </c>
      <c r="L2562" t="s">
        <v>12961</v>
      </c>
      <c r="M2562" t="s">
        <v>12964</v>
      </c>
      <c r="N2562" t="s">
        <v>4739</v>
      </c>
      <c r="O2562" t="s">
        <v>13535</v>
      </c>
      <c r="P2562">
        <v>83088983</v>
      </c>
      <c r="Q2562" t="s">
        <v>15386</v>
      </c>
      <c r="R2562" t="s">
        <v>15855</v>
      </c>
      <c r="S2562">
        <v>83369997</v>
      </c>
      <c r="T2562" t="s">
        <v>14580</v>
      </c>
      <c r="U2562">
        <v>87286188</v>
      </c>
      <c r="V2562" t="s">
        <v>32</v>
      </c>
      <c r="W2562" t="s">
        <v>7290</v>
      </c>
      <c r="X2562" t="s">
        <v>18573</v>
      </c>
      <c r="Y2562" t="s">
        <v>4739</v>
      </c>
    </row>
    <row r="2563" spans="1:25" x14ac:dyDescent="0.25">
      <c r="A2563" t="s">
        <v>7695</v>
      </c>
      <c r="B2563" t="s">
        <v>701</v>
      </c>
      <c r="C2563" t="s">
        <v>700</v>
      </c>
      <c r="D2563" t="s">
        <v>47</v>
      </c>
      <c r="E2563" t="s">
        <v>7</v>
      </c>
      <c r="F2563" t="s">
        <v>32</v>
      </c>
      <c r="G2563" t="s">
        <v>16</v>
      </c>
      <c r="H2563" t="s">
        <v>6</v>
      </c>
      <c r="I2563">
        <v>11205</v>
      </c>
      <c r="J2563" t="s">
        <v>12699</v>
      </c>
      <c r="K2563" t="s">
        <v>33</v>
      </c>
      <c r="L2563" t="s">
        <v>12867</v>
      </c>
      <c r="M2563" t="s">
        <v>678</v>
      </c>
      <c r="N2563" t="s">
        <v>700</v>
      </c>
      <c r="O2563" t="s">
        <v>13535</v>
      </c>
      <c r="P2563">
        <v>24104951</v>
      </c>
      <c r="Q2563">
        <v>24107216</v>
      </c>
      <c r="R2563" t="s">
        <v>8642</v>
      </c>
      <c r="S2563">
        <v>87115875</v>
      </c>
      <c r="T2563" t="s">
        <v>7708</v>
      </c>
      <c r="U2563">
        <v>24104951</v>
      </c>
      <c r="V2563" t="s">
        <v>32</v>
      </c>
      <c r="W2563" t="s">
        <v>699</v>
      </c>
      <c r="X2563" t="s">
        <v>18574</v>
      </c>
      <c r="Y2563" t="s">
        <v>700</v>
      </c>
    </row>
    <row r="2564" spans="1:25" x14ac:dyDescent="0.25">
      <c r="A2564" t="s">
        <v>4185</v>
      </c>
      <c r="B2564" t="s">
        <v>4186</v>
      </c>
      <c r="C2564" t="s">
        <v>316</v>
      </c>
      <c r="D2564" t="s">
        <v>4010</v>
      </c>
      <c r="E2564" t="s">
        <v>8</v>
      </c>
      <c r="F2564" t="s">
        <v>208</v>
      </c>
      <c r="G2564" t="s">
        <v>11</v>
      </c>
      <c r="H2564" t="s">
        <v>4</v>
      </c>
      <c r="I2564">
        <v>50903</v>
      </c>
      <c r="J2564" t="s">
        <v>11520</v>
      </c>
      <c r="K2564" t="s">
        <v>209</v>
      </c>
      <c r="L2564" t="s">
        <v>4134</v>
      </c>
      <c r="M2564" t="s">
        <v>1426</v>
      </c>
      <c r="N2564" t="s">
        <v>316</v>
      </c>
      <c r="O2564" t="s">
        <v>13535</v>
      </c>
      <c r="P2564">
        <v>22006099</v>
      </c>
      <c r="Q2564">
        <v>89962064</v>
      </c>
      <c r="R2564" t="s">
        <v>15003</v>
      </c>
      <c r="S2564">
        <v>89662064</v>
      </c>
      <c r="T2564" t="s">
        <v>14531</v>
      </c>
      <c r="U2564">
        <v>26577049</v>
      </c>
      <c r="V2564" t="s">
        <v>32</v>
      </c>
      <c r="W2564" t="s">
        <v>4184</v>
      </c>
      <c r="X2564" t="s">
        <v>18575</v>
      </c>
      <c r="Y2564" t="s">
        <v>316</v>
      </c>
    </row>
    <row r="2565" spans="1:25" x14ac:dyDescent="0.25">
      <c r="A2565" t="s">
        <v>4778</v>
      </c>
      <c r="B2565" t="s">
        <v>4779</v>
      </c>
      <c r="C2565" t="s">
        <v>469</v>
      </c>
      <c r="D2565" t="s">
        <v>1235</v>
      </c>
      <c r="E2565" t="s">
        <v>5</v>
      </c>
      <c r="F2565" t="s">
        <v>124</v>
      </c>
      <c r="G2565" t="s">
        <v>11</v>
      </c>
      <c r="H2565" t="s">
        <v>2</v>
      </c>
      <c r="I2565">
        <v>60901</v>
      </c>
      <c r="J2565" t="s">
        <v>11433</v>
      </c>
      <c r="K2565" t="s">
        <v>125</v>
      </c>
      <c r="L2565" t="s">
        <v>499</v>
      </c>
      <c r="M2565" t="s">
        <v>499</v>
      </c>
      <c r="N2565" t="s">
        <v>469</v>
      </c>
      <c r="O2565" t="s">
        <v>13535</v>
      </c>
      <c r="P2565">
        <v>88481200</v>
      </c>
      <c r="Q2565" t="s">
        <v>15386</v>
      </c>
      <c r="R2565" t="s">
        <v>7750</v>
      </c>
      <c r="S2565">
        <v>88481200</v>
      </c>
      <c r="T2565" t="s">
        <v>14623</v>
      </c>
      <c r="U2565">
        <v>27799004</v>
      </c>
      <c r="V2565" t="s">
        <v>32</v>
      </c>
      <c r="W2565" t="s">
        <v>1768</v>
      </c>
      <c r="X2565" t="s">
        <v>18576</v>
      </c>
      <c r="Y2565" t="s">
        <v>469</v>
      </c>
    </row>
    <row r="2566" spans="1:25" x14ac:dyDescent="0.25">
      <c r="A2566" t="s">
        <v>1065</v>
      </c>
      <c r="B2566" t="s">
        <v>1067</v>
      </c>
      <c r="C2566" t="s">
        <v>14096</v>
      </c>
      <c r="D2566" t="s">
        <v>1044</v>
      </c>
      <c r="E2566" t="s">
        <v>2</v>
      </c>
      <c r="F2566" t="s">
        <v>32</v>
      </c>
      <c r="G2566" t="s">
        <v>1045</v>
      </c>
      <c r="H2566" t="s">
        <v>2</v>
      </c>
      <c r="I2566">
        <v>11901</v>
      </c>
      <c r="J2566" t="s">
        <v>15414</v>
      </c>
      <c r="K2566" t="s">
        <v>33</v>
      </c>
      <c r="L2566" t="s">
        <v>1044</v>
      </c>
      <c r="M2566" t="s">
        <v>14427</v>
      </c>
      <c r="N2566" t="s">
        <v>1066</v>
      </c>
      <c r="O2566" t="s">
        <v>13535</v>
      </c>
      <c r="P2566">
        <v>27719303</v>
      </c>
      <c r="Q2566" t="s">
        <v>15386</v>
      </c>
      <c r="R2566" t="s">
        <v>13882</v>
      </c>
      <c r="S2566">
        <v>27720676</v>
      </c>
      <c r="T2566" t="s">
        <v>14602</v>
      </c>
      <c r="U2566">
        <v>27718453</v>
      </c>
      <c r="V2566" t="s">
        <v>32</v>
      </c>
      <c r="W2566" t="s">
        <v>1064</v>
      </c>
      <c r="X2566" t="s">
        <v>18577</v>
      </c>
      <c r="Y2566" t="s">
        <v>14096</v>
      </c>
    </row>
    <row r="2567" spans="1:25" x14ac:dyDescent="0.25">
      <c r="A2567" t="s">
        <v>9731</v>
      </c>
      <c r="B2567" t="s">
        <v>9732</v>
      </c>
      <c r="C2567" t="s">
        <v>9733</v>
      </c>
      <c r="D2567" t="s">
        <v>82</v>
      </c>
      <c r="E2567" t="s">
        <v>8</v>
      </c>
      <c r="F2567" t="s">
        <v>83</v>
      </c>
      <c r="G2567" t="s">
        <v>2</v>
      </c>
      <c r="H2567" t="s">
        <v>4</v>
      </c>
      <c r="I2567">
        <v>70103</v>
      </c>
      <c r="J2567" t="s">
        <v>12756</v>
      </c>
      <c r="K2567" t="s">
        <v>82</v>
      </c>
      <c r="L2567" t="s">
        <v>82</v>
      </c>
      <c r="M2567" t="s">
        <v>84</v>
      </c>
      <c r="N2567" t="s">
        <v>11099</v>
      </c>
      <c r="O2567" t="s">
        <v>13535</v>
      </c>
      <c r="P2567">
        <v>88886673</v>
      </c>
      <c r="Q2567" t="s">
        <v>15386</v>
      </c>
      <c r="R2567" t="s">
        <v>12442</v>
      </c>
      <c r="S2567">
        <v>88886673</v>
      </c>
      <c r="T2567" t="s">
        <v>14625</v>
      </c>
      <c r="U2567">
        <v>61516036</v>
      </c>
      <c r="V2567" t="s">
        <v>32</v>
      </c>
      <c r="W2567" t="s">
        <v>8319</v>
      </c>
      <c r="X2567" t="s">
        <v>18578</v>
      </c>
      <c r="Y2567" t="s">
        <v>9733</v>
      </c>
    </row>
    <row r="2568" spans="1:25" x14ac:dyDescent="0.25">
      <c r="A2568" t="s">
        <v>5461</v>
      </c>
      <c r="B2568" t="s">
        <v>5462</v>
      </c>
      <c r="C2568" t="s">
        <v>4129</v>
      </c>
      <c r="D2568" t="s">
        <v>82</v>
      </c>
      <c r="E2568" t="s">
        <v>8</v>
      </c>
      <c r="F2568" t="s">
        <v>83</v>
      </c>
      <c r="G2568" t="s">
        <v>6</v>
      </c>
      <c r="H2568" t="s">
        <v>4</v>
      </c>
      <c r="I2568">
        <v>70503</v>
      </c>
      <c r="J2568" t="s">
        <v>11505</v>
      </c>
      <c r="K2568" t="s">
        <v>82</v>
      </c>
      <c r="L2568" t="s">
        <v>2796</v>
      </c>
      <c r="M2568" t="s">
        <v>12983</v>
      </c>
      <c r="N2568" t="s">
        <v>4129</v>
      </c>
      <c r="O2568" t="s">
        <v>13535</v>
      </c>
      <c r="P2568">
        <v>22001683</v>
      </c>
      <c r="Q2568" t="s">
        <v>15386</v>
      </c>
      <c r="R2568" t="s">
        <v>14095</v>
      </c>
      <c r="S2568">
        <v>83131913</v>
      </c>
      <c r="T2568" t="s">
        <v>14625</v>
      </c>
      <c r="U2568" t="s">
        <v>15533</v>
      </c>
      <c r="V2568" t="s">
        <v>32</v>
      </c>
      <c r="W2568" t="s">
        <v>5460</v>
      </c>
      <c r="X2568" t="s">
        <v>18579</v>
      </c>
      <c r="Y2568" t="s">
        <v>4129</v>
      </c>
    </row>
    <row r="2569" spans="1:25" x14ac:dyDescent="0.25">
      <c r="A2569" t="s">
        <v>6003</v>
      </c>
      <c r="B2569" t="s">
        <v>6333</v>
      </c>
      <c r="C2569" t="s">
        <v>1421</v>
      </c>
      <c r="D2569" t="s">
        <v>1609</v>
      </c>
      <c r="E2569" t="s">
        <v>5</v>
      </c>
      <c r="F2569" t="s">
        <v>208</v>
      </c>
      <c r="G2569" t="s">
        <v>8</v>
      </c>
      <c r="H2569" t="s">
        <v>2</v>
      </c>
      <c r="I2569">
        <v>50701</v>
      </c>
      <c r="J2569" t="s">
        <v>11427</v>
      </c>
      <c r="K2569" t="s">
        <v>209</v>
      </c>
      <c r="L2569" t="s">
        <v>12945</v>
      </c>
      <c r="M2569" t="s">
        <v>1568</v>
      </c>
      <c r="N2569" t="s">
        <v>15004</v>
      </c>
      <c r="O2569" t="s">
        <v>13535</v>
      </c>
      <c r="P2569">
        <v>83451242</v>
      </c>
      <c r="Q2569" t="s">
        <v>15386</v>
      </c>
      <c r="R2569" t="s">
        <v>9348</v>
      </c>
      <c r="S2569">
        <v>83451242</v>
      </c>
      <c r="T2569" t="s">
        <v>14541</v>
      </c>
      <c r="U2569">
        <v>26687010</v>
      </c>
      <c r="V2569" t="s">
        <v>32</v>
      </c>
      <c r="W2569" t="s">
        <v>7291</v>
      </c>
      <c r="X2569" t="s">
        <v>18580</v>
      </c>
      <c r="Y2569" t="s">
        <v>1421</v>
      </c>
    </row>
    <row r="2570" spans="1:25" x14ac:dyDescent="0.25">
      <c r="A2570" t="s">
        <v>2818</v>
      </c>
      <c r="B2570" t="s">
        <v>6334</v>
      </c>
      <c r="C2570" t="s">
        <v>1238</v>
      </c>
      <c r="D2570" t="s">
        <v>197</v>
      </c>
      <c r="E2570" t="s">
        <v>17</v>
      </c>
      <c r="F2570" t="s">
        <v>35</v>
      </c>
      <c r="G2570" t="s">
        <v>12</v>
      </c>
      <c r="H2570" t="s">
        <v>17</v>
      </c>
      <c r="I2570">
        <v>21013</v>
      </c>
      <c r="J2570" t="s">
        <v>11531</v>
      </c>
      <c r="K2570" t="s">
        <v>79</v>
      </c>
      <c r="L2570" t="s">
        <v>197</v>
      </c>
      <c r="M2570" t="s">
        <v>238</v>
      </c>
      <c r="N2570" t="s">
        <v>1238</v>
      </c>
      <c r="O2570" t="s">
        <v>13535</v>
      </c>
      <c r="P2570">
        <v>44030311</v>
      </c>
      <c r="Q2570" t="s">
        <v>15386</v>
      </c>
      <c r="R2570" t="s">
        <v>13214</v>
      </c>
      <c r="S2570">
        <v>85065115</v>
      </c>
      <c r="T2570" t="s">
        <v>14924</v>
      </c>
      <c r="U2570">
        <v>44039451</v>
      </c>
      <c r="V2570" t="s">
        <v>32</v>
      </c>
      <c r="W2570" t="s">
        <v>2817</v>
      </c>
      <c r="X2570" t="s">
        <v>18581</v>
      </c>
      <c r="Y2570" t="s">
        <v>1238</v>
      </c>
    </row>
    <row r="2571" spans="1:25" x14ac:dyDescent="0.25">
      <c r="A2571" t="s">
        <v>2721</v>
      </c>
      <c r="B2571" t="s">
        <v>2724</v>
      </c>
      <c r="C2571" t="s">
        <v>2722</v>
      </c>
      <c r="D2571" t="s">
        <v>197</v>
      </c>
      <c r="E2571" t="s">
        <v>7</v>
      </c>
      <c r="F2571" t="s">
        <v>35</v>
      </c>
      <c r="G2571" t="s">
        <v>12</v>
      </c>
      <c r="H2571" t="s">
        <v>8</v>
      </c>
      <c r="I2571">
        <v>21007</v>
      </c>
      <c r="J2571" t="s">
        <v>14347</v>
      </c>
      <c r="K2571" t="s">
        <v>79</v>
      </c>
      <c r="L2571" t="s">
        <v>197</v>
      </c>
      <c r="M2571" t="s">
        <v>10579</v>
      </c>
      <c r="N2571" t="s">
        <v>239</v>
      </c>
      <c r="O2571" t="s">
        <v>13535</v>
      </c>
      <c r="P2571">
        <v>24691501</v>
      </c>
      <c r="Q2571">
        <v>24691501</v>
      </c>
      <c r="R2571" t="s">
        <v>15005</v>
      </c>
      <c r="S2571">
        <v>72027313</v>
      </c>
      <c r="T2571" t="s">
        <v>14022</v>
      </c>
      <c r="U2571">
        <v>24799162</v>
      </c>
      <c r="V2571" t="s">
        <v>32</v>
      </c>
      <c r="W2571" t="s">
        <v>2720</v>
      </c>
      <c r="X2571" t="s">
        <v>18582</v>
      </c>
      <c r="Y2571" t="s">
        <v>2722</v>
      </c>
    </row>
    <row r="2572" spans="1:25" x14ac:dyDescent="0.25">
      <c r="A2572" t="s">
        <v>8775</v>
      </c>
      <c r="B2572" t="s">
        <v>8793</v>
      </c>
      <c r="C2572" t="s">
        <v>8776</v>
      </c>
      <c r="D2572" t="s">
        <v>197</v>
      </c>
      <c r="E2572" t="s">
        <v>16</v>
      </c>
      <c r="F2572" t="s">
        <v>35</v>
      </c>
      <c r="G2572" t="s">
        <v>12</v>
      </c>
      <c r="H2572" t="s">
        <v>15</v>
      </c>
      <c r="I2572">
        <v>21011</v>
      </c>
      <c r="J2572" t="s">
        <v>11529</v>
      </c>
      <c r="K2572" t="s">
        <v>79</v>
      </c>
      <c r="L2572" t="s">
        <v>197</v>
      </c>
      <c r="M2572" t="s">
        <v>11796</v>
      </c>
      <c r="N2572" t="s">
        <v>11100</v>
      </c>
      <c r="O2572" t="s">
        <v>13535</v>
      </c>
      <c r="P2572">
        <v>73006459</v>
      </c>
      <c r="Q2572">
        <v>85854527</v>
      </c>
      <c r="R2572" t="s">
        <v>9349</v>
      </c>
      <c r="S2572">
        <v>73006459</v>
      </c>
      <c r="T2572" t="s">
        <v>14698</v>
      </c>
      <c r="U2572">
        <v>24673035</v>
      </c>
      <c r="V2572" t="s">
        <v>32</v>
      </c>
      <c r="W2572" t="s">
        <v>8801</v>
      </c>
      <c r="X2572" t="s">
        <v>18583</v>
      </c>
      <c r="Y2572" t="s">
        <v>8776</v>
      </c>
    </row>
    <row r="2573" spans="1:25" x14ac:dyDescent="0.25">
      <c r="A2573" t="s">
        <v>8777</v>
      </c>
      <c r="B2573" t="s">
        <v>8794</v>
      </c>
      <c r="C2573" t="s">
        <v>1375</v>
      </c>
      <c r="D2573" t="s">
        <v>182</v>
      </c>
      <c r="E2573" t="s">
        <v>4</v>
      </c>
      <c r="F2573" t="s">
        <v>183</v>
      </c>
      <c r="G2573" t="s">
        <v>12</v>
      </c>
      <c r="H2573" t="s">
        <v>6</v>
      </c>
      <c r="I2573">
        <v>41005</v>
      </c>
      <c r="J2573" t="s">
        <v>12817</v>
      </c>
      <c r="K2573" t="s">
        <v>184</v>
      </c>
      <c r="L2573" t="s">
        <v>182</v>
      </c>
      <c r="M2573" t="s">
        <v>11148</v>
      </c>
      <c r="N2573" t="s">
        <v>1375</v>
      </c>
      <c r="O2573" t="s">
        <v>13535</v>
      </c>
      <c r="P2573">
        <v>27666283</v>
      </c>
      <c r="Q2573">
        <v>27666283</v>
      </c>
      <c r="R2573" t="s">
        <v>14135</v>
      </c>
      <c r="S2573">
        <v>84205399</v>
      </c>
      <c r="T2573" t="s">
        <v>14522</v>
      </c>
      <c r="U2573">
        <v>27666283</v>
      </c>
      <c r="V2573" t="s">
        <v>32</v>
      </c>
      <c r="W2573" t="s">
        <v>8802</v>
      </c>
      <c r="X2573" t="s">
        <v>18584</v>
      </c>
      <c r="Y2573" t="s">
        <v>1375</v>
      </c>
    </row>
    <row r="2574" spans="1:25" x14ac:dyDescent="0.25">
      <c r="A2574" t="s">
        <v>6130</v>
      </c>
      <c r="B2574" t="s">
        <v>6335</v>
      </c>
      <c r="C2574" t="s">
        <v>7293</v>
      </c>
      <c r="D2574" t="s">
        <v>123</v>
      </c>
      <c r="E2574" t="s">
        <v>17</v>
      </c>
      <c r="F2574" t="s">
        <v>124</v>
      </c>
      <c r="G2574" t="s">
        <v>10</v>
      </c>
      <c r="H2574" t="s">
        <v>5</v>
      </c>
      <c r="I2574">
        <v>60804</v>
      </c>
      <c r="J2574" t="s">
        <v>11570</v>
      </c>
      <c r="K2574" t="s">
        <v>125</v>
      </c>
      <c r="L2574" t="s">
        <v>12955</v>
      </c>
      <c r="M2574" t="s">
        <v>11100</v>
      </c>
      <c r="N2574" t="s">
        <v>11101</v>
      </c>
      <c r="O2574" t="s">
        <v>13535</v>
      </c>
      <c r="P2574" t="s">
        <v>15386</v>
      </c>
      <c r="Q2574" t="s">
        <v>15386</v>
      </c>
      <c r="R2574" t="s">
        <v>15856</v>
      </c>
      <c r="S2574">
        <v>83180497</v>
      </c>
      <c r="T2574" t="s">
        <v>9313</v>
      </c>
      <c r="U2574">
        <v>87794171</v>
      </c>
      <c r="V2574" t="s">
        <v>32</v>
      </c>
      <c r="W2574" t="s">
        <v>7292</v>
      </c>
      <c r="X2574" t="s">
        <v>18585</v>
      </c>
      <c r="Y2574" t="s">
        <v>7293</v>
      </c>
    </row>
    <row r="2575" spans="1:25" x14ac:dyDescent="0.25">
      <c r="A2575" t="s">
        <v>5730</v>
      </c>
      <c r="B2575" t="s">
        <v>6336</v>
      </c>
      <c r="C2575" t="s">
        <v>5242</v>
      </c>
      <c r="D2575" t="s">
        <v>125</v>
      </c>
      <c r="E2575" t="s">
        <v>4</v>
      </c>
      <c r="F2575" t="s">
        <v>124</v>
      </c>
      <c r="G2575" t="s">
        <v>2</v>
      </c>
      <c r="H2575" t="s">
        <v>4</v>
      </c>
      <c r="I2575">
        <v>60103</v>
      </c>
      <c r="J2575" t="s">
        <v>11481</v>
      </c>
      <c r="K2575" t="s">
        <v>125</v>
      </c>
      <c r="L2575" t="s">
        <v>125</v>
      </c>
      <c r="M2575" t="s">
        <v>10797</v>
      </c>
      <c r="N2575" t="s">
        <v>5242</v>
      </c>
      <c r="O2575" t="s">
        <v>13535</v>
      </c>
      <c r="P2575">
        <v>22005522</v>
      </c>
      <c r="Q2575">
        <v>84246629</v>
      </c>
      <c r="R2575" t="s">
        <v>15857</v>
      </c>
      <c r="S2575">
        <v>86996408</v>
      </c>
      <c r="T2575" t="s">
        <v>14606</v>
      </c>
      <c r="U2575" t="s">
        <v>15558</v>
      </c>
      <c r="V2575" t="s">
        <v>32</v>
      </c>
      <c r="W2575" t="s">
        <v>7294</v>
      </c>
      <c r="X2575" t="s">
        <v>18586</v>
      </c>
      <c r="Y2575" t="s">
        <v>5242</v>
      </c>
    </row>
    <row r="2576" spans="1:25" x14ac:dyDescent="0.25">
      <c r="A2576" t="s">
        <v>4646</v>
      </c>
      <c r="B2576" t="s">
        <v>6337</v>
      </c>
      <c r="C2576" t="s">
        <v>1418</v>
      </c>
      <c r="D2576" t="s">
        <v>4304</v>
      </c>
      <c r="E2576" t="s">
        <v>2</v>
      </c>
      <c r="F2576" t="s">
        <v>124</v>
      </c>
      <c r="G2576" t="s">
        <v>2</v>
      </c>
      <c r="H2576" t="s">
        <v>6</v>
      </c>
      <c r="I2576">
        <v>60105</v>
      </c>
      <c r="J2576" t="s">
        <v>11576</v>
      </c>
      <c r="K2576" t="s">
        <v>125</v>
      </c>
      <c r="L2576" t="s">
        <v>125</v>
      </c>
      <c r="M2576" t="s">
        <v>10595</v>
      </c>
      <c r="N2576" t="s">
        <v>1418</v>
      </c>
      <c r="O2576" t="s">
        <v>13535</v>
      </c>
      <c r="P2576" t="s">
        <v>15386</v>
      </c>
      <c r="Q2576" t="s">
        <v>15386</v>
      </c>
      <c r="R2576" t="s">
        <v>15006</v>
      </c>
      <c r="S2576">
        <v>87835018</v>
      </c>
      <c r="T2576" t="s">
        <v>14550</v>
      </c>
      <c r="U2576">
        <v>84289914</v>
      </c>
      <c r="V2576" t="s">
        <v>32</v>
      </c>
      <c r="W2576" t="s">
        <v>2732</v>
      </c>
      <c r="X2576" t="s">
        <v>18587</v>
      </c>
      <c r="Y2576" t="s">
        <v>1418</v>
      </c>
    </row>
    <row r="2577" spans="1:25" x14ac:dyDescent="0.25">
      <c r="A2577" t="s">
        <v>4665</v>
      </c>
      <c r="B2577" t="s">
        <v>6338</v>
      </c>
      <c r="C2577" t="s">
        <v>4666</v>
      </c>
      <c r="D2577" t="s">
        <v>4304</v>
      </c>
      <c r="E2577" t="s">
        <v>3</v>
      </c>
      <c r="F2577" t="s">
        <v>124</v>
      </c>
      <c r="G2577" t="s">
        <v>2</v>
      </c>
      <c r="H2577" t="s">
        <v>15</v>
      </c>
      <c r="I2577">
        <v>60111</v>
      </c>
      <c r="J2577" t="s">
        <v>12830</v>
      </c>
      <c r="K2577" t="s">
        <v>125</v>
      </c>
      <c r="L2577" t="s">
        <v>125</v>
      </c>
      <c r="M2577" t="s">
        <v>10646</v>
      </c>
      <c r="N2577" t="s">
        <v>4666</v>
      </c>
      <c r="O2577" t="s">
        <v>13535</v>
      </c>
      <c r="P2577">
        <v>26421576</v>
      </c>
      <c r="Q2577">
        <v>26421576</v>
      </c>
      <c r="R2577" t="s">
        <v>11102</v>
      </c>
      <c r="S2577">
        <v>88642263</v>
      </c>
      <c r="T2577" t="s">
        <v>15520</v>
      </c>
      <c r="U2577">
        <v>26420211</v>
      </c>
      <c r="V2577" t="s">
        <v>32</v>
      </c>
      <c r="W2577" t="s">
        <v>1630</v>
      </c>
      <c r="X2577" t="s">
        <v>18588</v>
      </c>
      <c r="Y2577" t="s">
        <v>4666</v>
      </c>
    </row>
    <row r="2578" spans="1:25" x14ac:dyDescent="0.25">
      <c r="A2578" t="s">
        <v>4700</v>
      </c>
      <c r="B2578" t="s">
        <v>4702</v>
      </c>
      <c r="C2578" t="s">
        <v>4701</v>
      </c>
      <c r="D2578" t="s">
        <v>125</v>
      </c>
      <c r="E2578" t="s">
        <v>10</v>
      </c>
      <c r="F2578" t="s">
        <v>124</v>
      </c>
      <c r="G2578" t="s">
        <v>3</v>
      </c>
      <c r="H2578" t="s">
        <v>7</v>
      </c>
      <c r="I2578">
        <v>60206</v>
      </c>
      <c r="J2578" t="s">
        <v>11596</v>
      </c>
      <c r="K2578" t="s">
        <v>125</v>
      </c>
      <c r="L2578" t="s">
        <v>10596</v>
      </c>
      <c r="M2578" t="s">
        <v>7610</v>
      </c>
      <c r="N2578" t="s">
        <v>4701</v>
      </c>
      <c r="O2578" t="s">
        <v>13535</v>
      </c>
      <c r="P2578">
        <v>24282891</v>
      </c>
      <c r="Q2578" t="s">
        <v>15386</v>
      </c>
      <c r="R2578" t="s">
        <v>11875</v>
      </c>
      <c r="S2578">
        <v>24282891</v>
      </c>
      <c r="T2578" t="s">
        <v>15486</v>
      </c>
      <c r="U2578">
        <v>26355272</v>
      </c>
      <c r="V2578" t="s">
        <v>32</v>
      </c>
      <c r="W2578" t="s">
        <v>6586</v>
      </c>
      <c r="X2578" t="s">
        <v>18589</v>
      </c>
      <c r="Y2578" t="s">
        <v>4701</v>
      </c>
    </row>
    <row r="2579" spans="1:25" x14ac:dyDescent="0.25">
      <c r="A2579" t="s">
        <v>5009</v>
      </c>
      <c r="B2579" t="s">
        <v>6339</v>
      </c>
      <c r="C2579" t="s">
        <v>1743</v>
      </c>
      <c r="D2579" t="s">
        <v>123</v>
      </c>
      <c r="E2579" t="s">
        <v>16</v>
      </c>
      <c r="F2579" t="s">
        <v>124</v>
      </c>
      <c r="G2579" t="s">
        <v>10</v>
      </c>
      <c r="H2579" t="s">
        <v>6</v>
      </c>
      <c r="I2579">
        <v>60805</v>
      </c>
      <c r="J2579" t="s">
        <v>11589</v>
      </c>
      <c r="K2579" t="s">
        <v>125</v>
      </c>
      <c r="L2579" t="s">
        <v>12955</v>
      </c>
      <c r="M2579" t="s">
        <v>13025</v>
      </c>
      <c r="N2579" t="s">
        <v>11103</v>
      </c>
      <c r="O2579" t="s">
        <v>13535</v>
      </c>
      <c r="P2579">
        <v>22001378</v>
      </c>
      <c r="Q2579">
        <v>22001378</v>
      </c>
      <c r="R2579" t="s">
        <v>15007</v>
      </c>
      <c r="S2579">
        <v>86121034</v>
      </c>
      <c r="T2579" t="s">
        <v>14686</v>
      </c>
      <c r="U2579">
        <v>27848079</v>
      </c>
      <c r="V2579" t="s">
        <v>32</v>
      </c>
      <c r="W2579" t="s">
        <v>5008</v>
      </c>
      <c r="X2579" t="s">
        <v>18590</v>
      </c>
      <c r="Y2579" t="s">
        <v>1743</v>
      </c>
    </row>
    <row r="2580" spans="1:25" x14ac:dyDescent="0.25">
      <c r="A2580" t="s">
        <v>5608</v>
      </c>
      <c r="B2580" t="s">
        <v>6340</v>
      </c>
      <c r="C2580" t="s">
        <v>5609</v>
      </c>
      <c r="D2580" t="s">
        <v>3000</v>
      </c>
      <c r="E2580" t="s">
        <v>8</v>
      </c>
      <c r="F2580" t="s">
        <v>83</v>
      </c>
      <c r="G2580" t="s">
        <v>7</v>
      </c>
      <c r="H2580" t="s">
        <v>5</v>
      </c>
      <c r="I2580">
        <v>70604</v>
      </c>
      <c r="J2580" t="s">
        <v>12797</v>
      </c>
      <c r="K2580" t="s">
        <v>82</v>
      </c>
      <c r="L2580" t="s">
        <v>2140</v>
      </c>
      <c r="M2580" t="s">
        <v>12970</v>
      </c>
      <c r="N2580" t="s">
        <v>5609</v>
      </c>
      <c r="O2580" t="s">
        <v>13535</v>
      </c>
      <c r="P2580">
        <v>27621513</v>
      </c>
      <c r="Q2580">
        <v>22001409</v>
      </c>
      <c r="R2580" t="s">
        <v>15008</v>
      </c>
      <c r="S2580">
        <v>86433419</v>
      </c>
      <c r="T2580" t="s">
        <v>15503</v>
      </c>
      <c r="U2580">
        <v>89357825</v>
      </c>
      <c r="V2580" t="s">
        <v>32</v>
      </c>
      <c r="W2580" t="s">
        <v>5607</v>
      </c>
      <c r="X2580" t="s">
        <v>18591</v>
      </c>
      <c r="Y2580" t="s">
        <v>5609</v>
      </c>
    </row>
    <row r="2581" spans="1:25" x14ac:dyDescent="0.25">
      <c r="A2581" t="s">
        <v>5897</v>
      </c>
      <c r="B2581" t="s">
        <v>6341</v>
      </c>
      <c r="C2581" t="s">
        <v>5898</v>
      </c>
      <c r="D2581" t="s">
        <v>3398</v>
      </c>
      <c r="E2581" t="s">
        <v>7</v>
      </c>
      <c r="F2581" t="s">
        <v>64</v>
      </c>
      <c r="G2581" t="s">
        <v>6</v>
      </c>
      <c r="H2581" t="s">
        <v>16</v>
      </c>
      <c r="I2581">
        <v>30512</v>
      </c>
      <c r="J2581" t="s">
        <v>12810</v>
      </c>
      <c r="K2581" t="s">
        <v>214</v>
      </c>
      <c r="L2581" t="s">
        <v>3398</v>
      </c>
      <c r="M2581" t="s">
        <v>14815</v>
      </c>
      <c r="N2581" t="s">
        <v>5898</v>
      </c>
      <c r="O2581" t="s">
        <v>13535</v>
      </c>
      <c r="P2581">
        <v>85204669</v>
      </c>
      <c r="Q2581" t="s">
        <v>15386</v>
      </c>
      <c r="R2581" t="s">
        <v>15009</v>
      </c>
      <c r="S2581">
        <v>85204669</v>
      </c>
      <c r="T2581" t="s">
        <v>14012</v>
      </c>
      <c r="U2581">
        <v>25560698</v>
      </c>
      <c r="V2581" t="s">
        <v>32</v>
      </c>
      <c r="W2581" t="s">
        <v>7295</v>
      </c>
      <c r="X2581" t="s">
        <v>18592</v>
      </c>
      <c r="Y2581" t="s">
        <v>5898</v>
      </c>
    </row>
    <row r="2582" spans="1:25" x14ac:dyDescent="0.25">
      <c r="A2582" t="s">
        <v>3554</v>
      </c>
      <c r="B2582" t="s">
        <v>6342</v>
      </c>
      <c r="C2582" t="s">
        <v>3555</v>
      </c>
      <c r="D2582" t="s">
        <v>3398</v>
      </c>
      <c r="E2582" t="s">
        <v>6</v>
      </c>
      <c r="F2582" t="s">
        <v>64</v>
      </c>
      <c r="G2582" t="s">
        <v>6</v>
      </c>
      <c r="H2582" t="s">
        <v>8</v>
      </c>
      <c r="I2582">
        <v>30507</v>
      </c>
      <c r="J2582" t="s">
        <v>11579</v>
      </c>
      <c r="K2582" t="s">
        <v>214</v>
      </c>
      <c r="L2582" t="s">
        <v>3398</v>
      </c>
      <c r="M2582" t="s">
        <v>10665</v>
      </c>
      <c r="N2582" t="s">
        <v>3555</v>
      </c>
      <c r="O2582" t="s">
        <v>13535</v>
      </c>
      <c r="P2582">
        <v>25313605</v>
      </c>
      <c r="Q2582" t="s">
        <v>15386</v>
      </c>
      <c r="R2582" t="s">
        <v>15858</v>
      </c>
      <c r="S2582">
        <v>88744308</v>
      </c>
      <c r="T2582" t="s">
        <v>14504</v>
      </c>
      <c r="U2582" t="s">
        <v>15462</v>
      </c>
      <c r="V2582" t="s">
        <v>32</v>
      </c>
      <c r="W2582" t="s">
        <v>1950</v>
      </c>
      <c r="X2582" t="s">
        <v>18593</v>
      </c>
      <c r="Y2582" t="s">
        <v>3555</v>
      </c>
    </row>
    <row r="2583" spans="1:25" x14ac:dyDescent="0.25">
      <c r="A2583" t="s">
        <v>1732</v>
      </c>
      <c r="B2583" t="s">
        <v>1734</v>
      </c>
      <c r="C2583" t="s">
        <v>1733</v>
      </c>
      <c r="D2583" t="s">
        <v>123</v>
      </c>
      <c r="E2583" t="s">
        <v>198</v>
      </c>
      <c r="F2583" t="s">
        <v>124</v>
      </c>
      <c r="G2583" t="s">
        <v>8</v>
      </c>
      <c r="H2583" t="s">
        <v>5</v>
      </c>
      <c r="I2583">
        <v>60704</v>
      </c>
      <c r="J2583" t="s">
        <v>12798</v>
      </c>
      <c r="K2583" t="s">
        <v>125</v>
      </c>
      <c r="L2583" t="s">
        <v>11123</v>
      </c>
      <c r="M2583" t="s">
        <v>11690</v>
      </c>
      <c r="N2583" t="s">
        <v>11104</v>
      </c>
      <c r="O2583" t="s">
        <v>13535</v>
      </c>
      <c r="P2583">
        <v>84356762</v>
      </c>
      <c r="Q2583" t="s">
        <v>15386</v>
      </c>
      <c r="R2583" t="s">
        <v>9983</v>
      </c>
      <c r="S2583">
        <v>84356762</v>
      </c>
      <c r="T2583" t="s">
        <v>14889</v>
      </c>
      <c r="U2583">
        <v>84062648</v>
      </c>
      <c r="V2583" t="s">
        <v>32</v>
      </c>
      <c r="W2583" t="s">
        <v>1709</v>
      </c>
      <c r="X2583" t="s">
        <v>18594</v>
      </c>
      <c r="Y2583" t="s">
        <v>1733</v>
      </c>
    </row>
    <row r="2584" spans="1:25" x14ac:dyDescent="0.25">
      <c r="A2584" t="s">
        <v>6131</v>
      </c>
      <c r="B2584" t="s">
        <v>6343</v>
      </c>
      <c r="C2584" t="s">
        <v>13215</v>
      </c>
      <c r="D2584" t="s">
        <v>9019</v>
      </c>
      <c r="E2584" t="s">
        <v>198</v>
      </c>
      <c r="F2584" t="s">
        <v>124</v>
      </c>
      <c r="G2584" t="s">
        <v>4</v>
      </c>
      <c r="H2584" t="s">
        <v>2</v>
      </c>
      <c r="I2584">
        <v>60301</v>
      </c>
      <c r="J2584" t="s">
        <v>11410</v>
      </c>
      <c r="K2584" t="s">
        <v>125</v>
      </c>
      <c r="L2584" t="s">
        <v>1490</v>
      </c>
      <c r="M2584" t="s">
        <v>1490</v>
      </c>
      <c r="N2584" t="s">
        <v>11105</v>
      </c>
      <c r="O2584" t="s">
        <v>13535</v>
      </c>
      <c r="P2584">
        <v>22001054</v>
      </c>
      <c r="Q2584" t="s">
        <v>15386</v>
      </c>
      <c r="R2584" t="s">
        <v>15859</v>
      </c>
      <c r="S2584">
        <v>88050502</v>
      </c>
      <c r="T2584" t="s">
        <v>15044</v>
      </c>
      <c r="U2584">
        <v>27305078</v>
      </c>
      <c r="V2584" t="s">
        <v>32</v>
      </c>
      <c r="W2584" t="s">
        <v>7296</v>
      </c>
      <c r="X2584" t="s">
        <v>18595</v>
      </c>
      <c r="Y2584" t="s">
        <v>13215</v>
      </c>
    </row>
    <row r="2585" spans="1:25" x14ac:dyDescent="0.25">
      <c r="A2585" t="s">
        <v>6132</v>
      </c>
      <c r="B2585" t="s">
        <v>6344</v>
      </c>
      <c r="C2585" t="s">
        <v>6133</v>
      </c>
      <c r="D2585" t="s">
        <v>9037</v>
      </c>
      <c r="E2585" t="s">
        <v>6</v>
      </c>
      <c r="F2585" t="s">
        <v>83</v>
      </c>
      <c r="G2585" t="s">
        <v>2</v>
      </c>
      <c r="H2585" t="s">
        <v>3</v>
      </c>
      <c r="I2585">
        <v>70102</v>
      </c>
      <c r="J2585" t="s">
        <v>12693</v>
      </c>
      <c r="K2585" t="s">
        <v>82</v>
      </c>
      <c r="L2585" t="s">
        <v>82</v>
      </c>
      <c r="M2585" t="s">
        <v>12981</v>
      </c>
      <c r="N2585" t="s">
        <v>6133</v>
      </c>
      <c r="O2585" t="s">
        <v>13535</v>
      </c>
      <c r="P2585">
        <v>85567244</v>
      </c>
      <c r="Q2585" t="s">
        <v>15386</v>
      </c>
      <c r="R2585" t="s">
        <v>14097</v>
      </c>
      <c r="S2585">
        <v>85567244</v>
      </c>
      <c r="T2585" t="s">
        <v>7759</v>
      </c>
      <c r="U2585">
        <v>83478507</v>
      </c>
      <c r="V2585" t="s">
        <v>32</v>
      </c>
      <c r="W2585" t="s">
        <v>7297</v>
      </c>
      <c r="X2585" t="s">
        <v>18596</v>
      </c>
      <c r="Y2585" t="s">
        <v>6133</v>
      </c>
    </row>
    <row r="2586" spans="1:25" x14ac:dyDescent="0.25">
      <c r="A2586" t="s">
        <v>15011</v>
      </c>
      <c r="B2586" t="s">
        <v>15010</v>
      </c>
      <c r="C2586" t="s">
        <v>15012</v>
      </c>
      <c r="D2586" t="s">
        <v>9037</v>
      </c>
      <c r="E2586" t="s">
        <v>5</v>
      </c>
      <c r="F2586" t="s">
        <v>83</v>
      </c>
      <c r="G2586" t="s">
        <v>5</v>
      </c>
      <c r="H2586" t="s">
        <v>5</v>
      </c>
      <c r="I2586">
        <v>70404</v>
      </c>
      <c r="J2586" t="s">
        <v>11553</v>
      </c>
      <c r="K2586" t="s">
        <v>82</v>
      </c>
      <c r="L2586" t="s">
        <v>12961</v>
      </c>
      <c r="M2586" t="s">
        <v>12962</v>
      </c>
      <c r="N2586" t="s">
        <v>15013</v>
      </c>
      <c r="O2586" t="s">
        <v>13535</v>
      </c>
      <c r="P2586">
        <v>83835658</v>
      </c>
      <c r="Q2586">
        <v>89881415</v>
      </c>
      <c r="R2586" t="s">
        <v>15014</v>
      </c>
      <c r="S2586">
        <v>86835658</v>
      </c>
      <c r="T2586" t="s">
        <v>14927</v>
      </c>
      <c r="U2586">
        <v>87119410</v>
      </c>
      <c r="V2586" t="s">
        <v>32</v>
      </c>
      <c r="W2586" t="s">
        <v>13675</v>
      </c>
      <c r="X2586" t="s">
        <v>18597</v>
      </c>
      <c r="Y2586" t="s">
        <v>15012</v>
      </c>
    </row>
    <row r="2587" spans="1:25" x14ac:dyDescent="0.25">
      <c r="A2587" t="s">
        <v>15015</v>
      </c>
      <c r="B2587" t="s">
        <v>8821</v>
      </c>
      <c r="C2587" t="s">
        <v>15016</v>
      </c>
      <c r="D2587" t="s">
        <v>9037</v>
      </c>
      <c r="E2587" t="s">
        <v>5</v>
      </c>
      <c r="F2587" t="s">
        <v>83</v>
      </c>
      <c r="G2587" t="s">
        <v>5</v>
      </c>
      <c r="H2587" t="s">
        <v>5</v>
      </c>
      <c r="I2587">
        <v>70404</v>
      </c>
      <c r="J2587" t="s">
        <v>11553</v>
      </c>
      <c r="K2587" t="s">
        <v>82</v>
      </c>
      <c r="L2587" t="s">
        <v>12961</v>
      </c>
      <c r="M2587" t="s">
        <v>12962</v>
      </c>
      <c r="N2587" t="s">
        <v>15017</v>
      </c>
      <c r="O2587" t="s">
        <v>13535</v>
      </c>
      <c r="P2587">
        <v>88781405</v>
      </c>
      <c r="Q2587">
        <v>87814824</v>
      </c>
      <c r="R2587" t="s">
        <v>15018</v>
      </c>
      <c r="S2587">
        <v>88781405</v>
      </c>
      <c r="T2587" t="s">
        <v>14927</v>
      </c>
      <c r="U2587">
        <v>87119410</v>
      </c>
      <c r="V2587" t="s">
        <v>32</v>
      </c>
      <c r="W2587" t="s">
        <v>13674</v>
      </c>
      <c r="X2587" t="s">
        <v>18598</v>
      </c>
      <c r="Y2587" t="s">
        <v>15016</v>
      </c>
    </row>
    <row r="2588" spans="1:25" x14ac:dyDescent="0.25">
      <c r="A2588" t="s">
        <v>9131</v>
      </c>
      <c r="B2588" t="s">
        <v>8822</v>
      </c>
      <c r="C2588" t="s">
        <v>9132</v>
      </c>
      <c r="D2588" t="s">
        <v>3000</v>
      </c>
      <c r="E2588" t="s">
        <v>7</v>
      </c>
      <c r="F2588" t="s">
        <v>83</v>
      </c>
      <c r="G2588" t="s">
        <v>3</v>
      </c>
      <c r="H2588" t="s">
        <v>7</v>
      </c>
      <c r="I2588">
        <v>70206</v>
      </c>
      <c r="J2588" t="s">
        <v>12820</v>
      </c>
      <c r="K2588" t="s">
        <v>82</v>
      </c>
      <c r="L2588" t="s">
        <v>3001</v>
      </c>
      <c r="M2588" t="s">
        <v>1700</v>
      </c>
      <c r="N2588" t="s">
        <v>9132</v>
      </c>
      <c r="O2588" t="s">
        <v>13535</v>
      </c>
      <c r="P2588">
        <v>44109209</v>
      </c>
      <c r="Q2588">
        <v>83151077</v>
      </c>
      <c r="R2588" t="s">
        <v>11931</v>
      </c>
      <c r="S2588">
        <v>83151077</v>
      </c>
      <c r="T2588" t="s">
        <v>14650</v>
      </c>
      <c r="U2588">
        <v>88756410</v>
      </c>
      <c r="V2588" t="s">
        <v>32</v>
      </c>
      <c r="W2588" t="s">
        <v>9372</v>
      </c>
      <c r="X2588" t="s">
        <v>18599</v>
      </c>
      <c r="Y2588" t="s">
        <v>9132</v>
      </c>
    </row>
    <row r="2589" spans="1:25" x14ac:dyDescent="0.25">
      <c r="A2589" t="s">
        <v>4161</v>
      </c>
      <c r="B2589" t="s">
        <v>6345</v>
      </c>
      <c r="C2589" t="s">
        <v>1018</v>
      </c>
      <c r="D2589" t="s">
        <v>4010</v>
      </c>
      <c r="E2589" t="s">
        <v>7</v>
      </c>
      <c r="F2589" t="s">
        <v>208</v>
      </c>
      <c r="G2589" t="s">
        <v>3</v>
      </c>
      <c r="H2589" t="s">
        <v>7</v>
      </c>
      <c r="I2589">
        <v>50206</v>
      </c>
      <c r="J2589" t="s">
        <v>11595</v>
      </c>
      <c r="K2589" t="s">
        <v>209</v>
      </c>
      <c r="L2589" t="s">
        <v>4010</v>
      </c>
      <c r="M2589" t="s">
        <v>11345</v>
      </c>
      <c r="N2589" t="s">
        <v>1018</v>
      </c>
      <c r="O2589" t="s">
        <v>13535</v>
      </c>
      <c r="P2589" t="s">
        <v>15386</v>
      </c>
      <c r="Q2589" t="s">
        <v>15386</v>
      </c>
      <c r="R2589" t="s">
        <v>4162</v>
      </c>
      <c r="S2589">
        <v>86517011</v>
      </c>
      <c r="T2589" t="s">
        <v>14530</v>
      </c>
      <c r="U2589">
        <v>26855230</v>
      </c>
      <c r="V2589" t="s">
        <v>32</v>
      </c>
      <c r="W2589" t="s">
        <v>4160</v>
      </c>
      <c r="X2589" t="s">
        <v>18600</v>
      </c>
      <c r="Y2589" t="s">
        <v>1018</v>
      </c>
    </row>
    <row r="2590" spans="1:25" x14ac:dyDescent="0.25">
      <c r="A2590" t="s">
        <v>5782</v>
      </c>
      <c r="B2590" t="s">
        <v>6346</v>
      </c>
      <c r="C2590" t="s">
        <v>5783</v>
      </c>
      <c r="D2590" t="s">
        <v>197</v>
      </c>
      <c r="E2590" t="s">
        <v>10</v>
      </c>
      <c r="F2590" t="s">
        <v>35</v>
      </c>
      <c r="G2590" t="s">
        <v>198</v>
      </c>
      <c r="H2590" t="s">
        <v>5</v>
      </c>
      <c r="I2590">
        <v>21404</v>
      </c>
      <c r="J2590" t="s">
        <v>11555</v>
      </c>
      <c r="K2590" t="s">
        <v>79</v>
      </c>
      <c r="L2590" t="s">
        <v>199</v>
      </c>
      <c r="M2590" t="s">
        <v>81</v>
      </c>
      <c r="N2590" t="s">
        <v>5783</v>
      </c>
      <c r="O2590" t="s">
        <v>13535</v>
      </c>
      <c r="P2590">
        <v>24713767</v>
      </c>
      <c r="Q2590">
        <v>41051044</v>
      </c>
      <c r="R2590" t="s">
        <v>12289</v>
      </c>
      <c r="S2590">
        <v>85610447</v>
      </c>
      <c r="T2590" t="s">
        <v>14480</v>
      </c>
      <c r="U2590">
        <v>24777082</v>
      </c>
      <c r="V2590" t="s">
        <v>32</v>
      </c>
      <c r="W2590" t="s">
        <v>7298</v>
      </c>
      <c r="X2590" t="s">
        <v>18601</v>
      </c>
      <c r="Y2590" t="s">
        <v>5783</v>
      </c>
    </row>
    <row r="2591" spans="1:25" x14ac:dyDescent="0.25">
      <c r="A2591" t="s">
        <v>6062</v>
      </c>
      <c r="B2591" t="s">
        <v>6347</v>
      </c>
      <c r="C2591" t="s">
        <v>6063</v>
      </c>
      <c r="D2591" t="s">
        <v>123</v>
      </c>
      <c r="E2591" t="s">
        <v>17</v>
      </c>
      <c r="F2591" t="s">
        <v>124</v>
      </c>
      <c r="G2591" t="s">
        <v>10</v>
      </c>
      <c r="H2591" t="s">
        <v>5</v>
      </c>
      <c r="I2591">
        <v>60804</v>
      </c>
      <c r="J2591" t="s">
        <v>11570</v>
      </c>
      <c r="K2591" t="s">
        <v>125</v>
      </c>
      <c r="L2591" t="s">
        <v>12955</v>
      </c>
      <c r="M2591" t="s">
        <v>11100</v>
      </c>
      <c r="N2591" t="s">
        <v>11106</v>
      </c>
      <c r="O2591" t="s">
        <v>13535</v>
      </c>
      <c r="P2591">
        <v>88786669</v>
      </c>
      <c r="Q2591" t="s">
        <v>15386</v>
      </c>
      <c r="R2591" t="s">
        <v>14098</v>
      </c>
      <c r="S2591">
        <v>87846669</v>
      </c>
      <c r="T2591" t="s">
        <v>9313</v>
      </c>
      <c r="U2591">
        <v>87794171</v>
      </c>
      <c r="V2591" t="s">
        <v>32</v>
      </c>
      <c r="W2591" t="s">
        <v>7299</v>
      </c>
      <c r="X2591" t="s">
        <v>18602</v>
      </c>
      <c r="Y2591" t="s">
        <v>6063</v>
      </c>
    </row>
    <row r="2592" spans="1:25" x14ac:dyDescent="0.25">
      <c r="A2592" t="s">
        <v>5002</v>
      </c>
      <c r="B2592" t="s">
        <v>6348</v>
      </c>
      <c r="C2592" t="s">
        <v>5003</v>
      </c>
      <c r="D2592" t="s">
        <v>123</v>
      </c>
      <c r="E2592" t="s">
        <v>6</v>
      </c>
      <c r="F2592" t="s">
        <v>124</v>
      </c>
      <c r="G2592" t="s">
        <v>10</v>
      </c>
      <c r="H2592" t="s">
        <v>7</v>
      </c>
      <c r="I2592">
        <v>60806</v>
      </c>
      <c r="J2592" t="s">
        <v>14371</v>
      </c>
      <c r="K2592" t="s">
        <v>125</v>
      </c>
      <c r="L2592" t="s">
        <v>12955</v>
      </c>
      <c r="M2592" t="s">
        <v>13024</v>
      </c>
      <c r="N2592" t="s">
        <v>5003</v>
      </c>
      <c r="O2592" t="s">
        <v>13535</v>
      </c>
      <c r="P2592">
        <v>22001154</v>
      </c>
      <c r="Q2592">
        <v>88413109</v>
      </c>
      <c r="R2592" t="s">
        <v>9352</v>
      </c>
      <c r="S2592" t="s">
        <v>15019</v>
      </c>
      <c r="T2592" t="s">
        <v>14564</v>
      </c>
      <c r="U2592">
        <v>27733387</v>
      </c>
      <c r="V2592" t="s">
        <v>32</v>
      </c>
      <c r="W2592" t="s">
        <v>5001</v>
      </c>
      <c r="X2592" t="s">
        <v>18603</v>
      </c>
      <c r="Y2592" t="s">
        <v>5003</v>
      </c>
    </row>
    <row r="2593" spans="1:25" x14ac:dyDescent="0.25">
      <c r="A2593" t="s">
        <v>1753</v>
      </c>
      <c r="B2593" t="s">
        <v>1754</v>
      </c>
      <c r="C2593" t="s">
        <v>13216</v>
      </c>
      <c r="D2593" t="s">
        <v>9019</v>
      </c>
      <c r="E2593" t="s">
        <v>6</v>
      </c>
      <c r="F2593" t="s">
        <v>124</v>
      </c>
      <c r="G2593" t="s">
        <v>4</v>
      </c>
      <c r="H2593" t="s">
        <v>7</v>
      </c>
      <c r="I2593">
        <v>60306</v>
      </c>
      <c r="J2593" t="s">
        <v>11597</v>
      </c>
      <c r="K2593" t="s">
        <v>125</v>
      </c>
      <c r="L2593" t="s">
        <v>1490</v>
      </c>
      <c r="M2593" t="s">
        <v>11107</v>
      </c>
      <c r="N2593" t="s">
        <v>11107</v>
      </c>
      <c r="O2593" t="s">
        <v>13535</v>
      </c>
      <c r="P2593">
        <v>83428986</v>
      </c>
      <c r="Q2593" t="s">
        <v>15386</v>
      </c>
      <c r="R2593" t="s">
        <v>14099</v>
      </c>
      <c r="S2593">
        <v>83428986</v>
      </c>
      <c r="T2593" t="s">
        <v>8645</v>
      </c>
      <c r="U2593">
        <v>87574825</v>
      </c>
      <c r="V2593" t="s">
        <v>32</v>
      </c>
      <c r="W2593" t="s">
        <v>1752</v>
      </c>
      <c r="X2593" t="s">
        <v>18604</v>
      </c>
      <c r="Y2593" t="s">
        <v>13216</v>
      </c>
    </row>
    <row r="2594" spans="1:25" x14ac:dyDescent="0.25">
      <c r="A2594" t="s">
        <v>6134</v>
      </c>
      <c r="B2594" t="s">
        <v>6349</v>
      </c>
      <c r="C2594" t="s">
        <v>6135</v>
      </c>
      <c r="D2594" t="s">
        <v>82</v>
      </c>
      <c r="E2594" t="s">
        <v>4</v>
      </c>
      <c r="F2594" t="s">
        <v>83</v>
      </c>
      <c r="G2594" t="s">
        <v>2</v>
      </c>
      <c r="H2594" t="s">
        <v>3</v>
      </c>
      <c r="I2594">
        <v>70102</v>
      </c>
      <c r="J2594" t="s">
        <v>12693</v>
      </c>
      <c r="K2594" t="s">
        <v>82</v>
      </c>
      <c r="L2594" t="s">
        <v>82</v>
      </c>
      <c r="M2594" t="s">
        <v>12981</v>
      </c>
      <c r="N2594" t="s">
        <v>6135</v>
      </c>
      <c r="O2594" t="s">
        <v>13535</v>
      </c>
      <c r="P2594">
        <v>22001659</v>
      </c>
      <c r="Q2594" t="s">
        <v>15386</v>
      </c>
      <c r="R2594" t="s">
        <v>15860</v>
      </c>
      <c r="S2594">
        <v>89803695</v>
      </c>
      <c r="T2594" t="s">
        <v>14631</v>
      </c>
      <c r="U2594">
        <v>27590142</v>
      </c>
      <c r="V2594" t="s">
        <v>32</v>
      </c>
      <c r="W2594" t="s">
        <v>7300</v>
      </c>
      <c r="X2594" t="s">
        <v>18605</v>
      </c>
      <c r="Y2594" t="s">
        <v>6135</v>
      </c>
    </row>
    <row r="2595" spans="1:25" x14ac:dyDescent="0.25">
      <c r="A2595" t="s">
        <v>9647</v>
      </c>
      <c r="B2595" t="s">
        <v>6350</v>
      </c>
      <c r="C2595" t="s">
        <v>9648</v>
      </c>
      <c r="D2595" t="s">
        <v>1609</v>
      </c>
      <c r="E2595" t="s">
        <v>6</v>
      </c>
      <c r="F2595" t="s">
        <v>208</v>
      </c>
      <c r="G2595" t="s">
        <v>8</v>
      </c>
      <c r="H2595" t="s">
        <v>3</v>
      </c>
      <c r="I2595">
        <v>50702</v>
      </c>
      <c r="J2595" t="s">
        <v>11459</v>
      </c>
      <c r="K2595" t="s">
        <v>209</v>
      </c>
      <c r="L2595" t="s">
        <v>12945</v>
      </c>
      <c r="M2595" t="s">
        <v>13049</v>
      </c>
      <c r="N2595" t="s">
        <v>9648</v>
      </c>
      <c r="O2595" t="s">
        <v>13535</v>
      </c>
      <c r="P2595">
        <v>26456452</v>
      </c>
      <c r="Q2595">
        <v>26456452</v>
      </c>
      <c r="R2595" t="s">
        <v>11865</v>
      </c>
      <c r="S2595">
        <v>84193725</v>
      </c>
      <c r="T2595" t="s">
        <v>14458</v>
      </c>
      <c r="U2595">
        <v>21005138</v>
      </c>
      <c r="V2595" t="s">
        <v>32</v>
      </c>
      <c r="W2595" t="s">
        <v>4528</v>
      </c>
      <c r="X2595" t="s">
        <v>18606</v>
      </c>
      <c r="Y2595" t="s">
        <v>9648</v>
      </c>
    </row>
    <row r="2596" spans="1:25" x14ac:dyDescent="0.25">
      <c r="A2596" t="s">
        <v>9470</v>
      </c>
      <c r="B2596" t="s">
        <v>9471</v>
      </c>
      <c r="C2596" t="s">
        <v>499</v>
      </c>
      <c r="D2596" t="s">
        <v>500</v>
      </c>
      <c r="E2596" t="s">
        <v>4</v>
      </c>
      <c r="F2596" t="s">
        <v>32</v>
      </c>
      <c r="G2596" t="s">
        <v>7</v>
      </c>
      <c r="H2596" t="s">
        <v>6</v>
      </c>
      <c r="I2596">
        <v>10605</v>
      </c>
      <c r="J2596" t="s">
        <v>12654</v>
      </c>
      <c r="K2596" t="s">
        <v>33</v>
      </c>
      <c r="L2596" t="s">
        <v>454</v>
      </c>
      <c r="M2596" t="s">
        <v>13022</v>
      </c>
      <c r="N2596" t="s">
        <v>499</v>
      </c>
      <c r="O2596" t="s">
        <v>13535</v>
      </c>
      <c r="P2596">
        <v>25140166</v>
      </c>
      <c r="Q2596" t="s">
        <v>15386</v>
      </c>
      <c r="R2596" t="s">
        <v>11743</v>
      </c>
      <c r="S2596">
        <v>83173764</v>
      </c>
      <c r="T2596" t="s">
        <v>14483</v>
      </c>
      <c r="U2596">
        <v>25467360</v>
      </c>
      <c r="V2596" t="s">
        <v>32</v>
      </c>
      <c r="W2596" t="s">
        <v>428</v>
      </c>
      <c r="X2596" t="s">
        <v>18607</v>
      </c>
      <c r="Y2596" t="s">
        <v>499</v>
      </c>
    </row>
    <row r="2597" spans="1:25" x14ac:dyDescent="0.25">
      <c r="A2597" t="s">
        <v>9654</v>
      </c>
      <c r="B2597" t="s">
        <v>4461</v>
      </c>
      <c r="C2597" t="s">
        <v>9655</v>
      </c>
      <c r="D2597" t="s">
        <v>1609</v>
      </c>
      <c r="E2597" t="s">
        <v>2</v>
      </c>
      <c r="F2597" t="s">
        <v>208</v>
      </c>
      <c r="G2597" t="s">
        <v>7</v>
      </c>
      <c r="H2597" t="s">
        <v>4</v>
      </c>
      <c r="I2597">
        <v>50603</v>
      </c>
      <c r="J2597" t="s">
        <v>11510</v>
      </c>
      <c r="K2597" t="s">
        <v>209</v>
      </c>
      <c r="L2597" t="s">
        <v>1609</v>
      </c>
      <c r="M2597" t="s">
        <v>51</v>
      </c>
      <c r="N2597" t="s">
        <v>9655</v>
      </c>
      <c r="O2597" t="s">
        <v>13535</v>
      </c>
      <c r="P2597">
        <v>26748451</v>
      </c>
      <c r="Q2597">
        <v>26748451</v>
      </c>
      <c r="R2597" t="s">
        <v>11867</v>
      </c>
      <c r="S2597">
        <v>85454007</v>
      </c>
      <c r="T2597" t="s">
        <v>14540</v>
      </c>
      <c r="U2597">
        <v>26692611</v>
      </c>
      <c r="V2597" t="s">
        <v>32</v>
      </c>
      <c r="W2597" t="s">
        <v>9969</v>
      </c>
      <c r="X2597" t="s">
        <v>18608</v>
      </c>
      <c r="Y2597" t="s">
        <v>9655</v>
      </c>
    </row>
    <row r="2598" spans="1:25" x14ac:dyDescent="0.25">
      <c r="A2598" t="s">
        <v>4748</v>
      </c>
      <c r="B2598" t="s">
        <v>4749</v>
      </c>
      <c r="C2598" t="s">
        <v>2982</v>
      </c>
      <c r="D2598" t="s">
        <v>1235</v>
      </c>
      <c r="E2598" t="s">
        <v>3</v>
      </c>
      <c r="F2598" t="s">
        <v>124</v>
      </c>
      <c r="G2598" t="s">
        <v>7</v>
      </c>
      <c r="H2598" t="s">
        <v>3</v>
      </c>
      <c r="I2598">
        <v>60602</v>
      </c>
      <c r="J2598" t="s">
        <v>15406</v>
      </c>
      <c r="K2598" t="s">
        <v>125</v>
      </c>
      <c r="L2598" t="s">
        <v>12841</v>
      </c>
      <c r="M2598" t="s">
        <v>1104</v>
      </c>
      <c r="N2598" t="s">
        <v>2982</v>
      </c>
      <c r="O2598" t="s">
        <v>13535</v>
      </c>
      <c r="P2598">
        <v>86290662</v>
      </c>
      <c r="Q2598" t="s">
        <v>15386</v>
      </c>
      <c r="R2598" t="s">
        <v>15861</v>
      </c>
      <c r="S2598">
        <v>88102894</v>
      </c>
      <c r="T2598" t="s">
        <v>11853</v>
      </c>
      <c r="U2598">
        <v>87903430</v>
      </c>
      <c r="V2598" t="s">
        <v>32</v>
      </c>
      <c r="W2598" t="s">
        <v>2873</v>
      </c>
      <c r="X2598" t="s">
        <v>18609</v>
      </c>
      <c r="Y2598" t="s">
        <v>2982</v>
      </c>
    </row>
    <row r="2599" spans="1:25" x14ac:dyDescent="0.25">
      <c r="A2599" t="s">
        <v>1131</v>
      </c>
      <c r="B2599" t="s">
        <v>1133</v>
      </c>
      <c r="C2599" t="s">
        <v>1132</v>
      </c>
      <c r="D2599" t="s">
        <v>1044</v>
      </c>
      <c r="E2599" t="s">
        <v>3</v>
      </c>
      <c r="F2599" t="s">
        <v>32</v>
      </c>
      <c r="G2599" t="s">
        <v>1045</v>
      </c>
      <c r="H2599" t="s">
        <v>12</v>
      </c>
      <c r="I2599">
        <v>11910</v>
      </c>
      <c r="J2599" t="s">
        <v>12740</v>
      </c>
      <c r="K2599" t="s">
        <v>33</v>
      </c>
      <c r="L2599" t="s">
        <v>1044</v>
      </c>
      <c r="M2599" t="s">
        <v>1090</v>
      </c>
      <c r="N2599" t="s">
        <v>1132</v>
      </c>
      <c r="O2599" t="s">
        <v>13535</v>
      </c>
      <c r="P2599">
        <v>27718105</v>
      </c>
      <c r="Q2599" t="s">
        <v>15386</v>
      </c>
      <c r="R2599" t="s">
        <v>14100</v>
      </c>
      <c r="S2599">
        <v>88478808</v>
      </c>
      <c r="T2599" t="s">
        <v>14428</v>
      </c>
      <c r="U2599">
        <v>27719646</v>
      </c>
      <c r="V2599" t="s">
        <v>32</v>
      </c>
      <c r="W2599" t="s">
        <v>1130</v>
      </c>
      <c r="X2599" t="s">
        <v>18610</v>
      </c>
      <c r="Y2599" t="s">
        <v>1132</v>
      </c>
    </row>
    <row r="2600" spans="1:25" x14ac:dyDescent="0.25">
      <c r="A2600" t="s">
        <v>5260</v>
      </c>
      <c r="B2600" t="s">
        <v>5261</v>
      </c>
      <c r="C2600" t="s">
        <v>2587</v>
      </c>
      <c r="D2600" t="s">
        <v>82</v>
      </c>
      <c r="E2600" t="s">
        <v>3</v>
      </c>
      <c r="F2600" t="s">
        <v>83</v>
      </c>
      <c r="G2600" t="s">
        <v>2</v>
      </c>
      <c r="H2600" t="s">
        <v>5</v>
      </c>
      <c r="I2600">
        <v>70104</v>
      </c>
      <c r="J2600" t="s">
        <v>12783</v>
      </c>
      <c r="K2600" t="s">
        <v>82</v>
      </c>
      <c r="L2600" t="s">
        <v>82</v>
      </c>
      <c r="M2600" t="s">
        <v>12960</v>
      </c>
      <c r="N2600" t="s">
        <v>2587</v>
      </c>
      <c r="O2600" t="s">
        <v>13535</v>
      </c>
      <c r="P2600">
        <v>22064366</v>
      </c>
      <c r="Q2600" t="s">
        <v>15386</v>
      </c>
      <c r="R2600" t="s">
        <v>12428</v>
      </c>
      <c r="S2600">
        <v>84261975</v>
      </c>
      <c r="T2600" t="s">
        <v>14576</v>
      </c>
      <c r="U2600">
        <v>27582530</v>
      </c>
      <c r="V2600" t="s">
        <v>32</v>
      </c>
      <c r="W2600" t="s">
        <v>4892</v>
      </c>
      <c r="X2600" t="s">
        <v>18611</v>
      </c>
      <c r="Y2600" t="s">
        <v>2587</v>
      </c>
    </row>
    <row r="2601" spans="1:25" x14ac:dyDescent="0.25">
      <c r="A2601" t="s">
        <v>4302</v>
      </c>
      <c r="B2601" t="s">
        <v>4303</v>
      </c>
      <c r="C2601" t="s">
        <v>3019</v>
      </c>
      <c r="D2601" t="s">
        <v>207</v>
      </c>
      <c r="E2601" t="s">
        <v>5</v>
      </c>
      <c r="F2601" t="s">
        <v>208</v>
      </c>
      <c r="G2601" t="s">
        <v>4</v>
      </c>
      <c r="H2601" t="s">
        <v>4</v>
      </c>
      <c r="I2601">
        <v>50303</v>
      </c>
      <c r="J2601" t="s">
        <v>11489</v>
      </c>
      <c r="K2601" t="s">
        <v>209</v>
      </c>
      <c r="L2601" t="s">
        <v>207</v>
      </c>
      <c r="M2601" t="s">
        <v>12942</v>
      </c>
      <c r="N2601" t="s">
        <v>3019</v>
      </c>
      <c r="O2601" t="s">
        <v>13535</v>
      </c>
      <c r="P2601">
        <v>22006367</v>
      </c>
      <c r="Q2601">
        <v>22006367</v>
      </c>
      <c r="R2601" t="s">
        <v>15862</v>
      </c>
      <c r="S2601">
        <v>22006367</v>
      </c>
      <c r="T2601" t="s">
        <v>14668</v>
      </c>
      <c r="U2601">
        <v>26800655</v>
      </c>
      <c r="V2601" t="s">
        <v>32</v>
      </c>
      <c r="W2601" t="s">
        <v>2547</v>
      </c>
      <c r="X2601" t="s">
        <v>18612</v>
      </c>
      <c r="Y2601" t="s">
        <v>3019</v>
      </c>
    </row>
    <row r="2602" spans="1:25" x14ac:dyDescent="0.25">
      <c r="A2602" t="s">
        <v>6056</v>
      </c>
      <c r="B2602" t="s">
        <v>5654</v>
      </c>
      <c r="C2602" t="s">
        <v>6057</v>
      </c>
      <c r="D2602" t="s">
        <v>207</v>
      </c>
      <c r="E2602" t="s">
        <v>4</v>
      </c>
      <c r="F2602" t="s">
        <v>208</v>
      </c>
      <c r="G2602" t="s">
        <v>4</v>
      </c>
      <c r="H2602" t="s">
        <v>10</v>
      </c>
      <c r="I2602">
        <v>50308</v>
      </c>
      <c r="J2602" t="s">
        <v>11600</v>
      </c>
      <c r="K2602" t="s">
        <v>209</v>
      </c>
      <c r="L2602" t="s">
        <v>207</v>
      </c>
      <c r="M2602" t="s">
        <v>13032</v>
      </c>
      <c r="N2602" t="s">
        <v>6057</v>
      </c>
      <c r="O2602" t="s">
        <v>13535</v>
      </c>
      <c r="P2602">
        <v>22492227</v>
      </c>
      <c r="Q2602">
        <v>22492227</v>
      </c>
      <c r="R2602" t="s">
        <v>13217</v>
      </c>
      <c r="S2602">
        <v>83482980</v>
      </c>
      <c r="T2602" t="s">
        <v>14535</v>
      </c>
      <c r="U2602">
        <v>26750475</v>
      </c>
      <c r="V2602" t="s">
        <v>32</v>
      </c>
      <c r="W2602" t="s">
        <v>7301</v>
      </c>
      <c r="X2602" t="s">
        <v>18613</v>
      </c>
      <c r="Y2602" t="s">
        <v>6057</v>
      </c>
    </row>
    <row r="2603" spans="1:25" x14ac:dyDescent="0.25">
      <c r="A2603" t="s">
        <v>4278</v>
      </c>
      <c r="B2603" t="s">
        <v>4279</v>
      </c>
      <c r="C2603" t="s">
        <v>2910</v>
      </c>
      <c r="D2603" t="s">
        <v>207</v>
      </c>
      <c r="E2603" t="s">
        <v>4</v>
      </c>
      <c r="F2603" t="s">
        <v>208</v>
      </c>
      <c r="G2603" t="s">
        <v>4</v>
      </c>
      <c r="H2603" t="s">
        <v>11</v>
      </c>
      <c r="I2603">
        <v>50309</v>
      </c>
      <c r="J2603" t="s">
        <v>11601</v>
      </c>
      <c r="K2603" t="s">
        <v>209</v>
      </c>
      <c r="L2603" t="s">
        <v>207</v>
      </c>
      <c r="M2603" t="s">
        <v>10755</v>
      </c>
      <c r="N2603" t="s">
        <v>2910</v>
      </c>
      <c r="O2603" t="s">
        <v>13535</v>
      </c>
      <c r="P2603">
        <v>26534332</v>
      </c>
      <c r="Q2603" t="s">
        <v>15386</v>
      </c>
      <c r="R2603" t="s">
        <v>12294</v>
      </c>
      <c r="S2603">
        <v>84429538</v>
      </c>
      <c r="T2603" t="s">
        <v>14535</v>
      </c>
      <c r="U2603">
        <v>26750475</v>
      </c>
      <c r="V2603" t="s">
        <v>32</v>
      </c>
      <c r="W2603" t="s">
        <v>1354</v>
      </c>
      <c r="X2603" t="s">
        <v>18614</v>
      </c>
      <c r="Y2603" t="s">
        <v>2910</v>
      </c>
    </row>
    <row r="2604" spans="1:25" x14ac:dyDescent="0.25">
      <c r="A2604" t="s">
        <v>4257</v>
      </c>
      <c r="B2604" t="s">
        <v>4259</v>
      </c>
      <c r="C2604" t="s">
        <v>4258</v>
      </c>
      <c r="D2604" t="s">
        <v>207</v>
      </c>
      <c r="E2604" t="s">
        <v>3</v>
      </c>
      <c r="F2604" t="s">
        <v>208</v>
      </c>
      <c r="G2604" t="s">
        <v>4</v>
      </c>
      <c r="H2604" t="s">
        <v>4</v>
      </c>
      <c r="I2604">
        <v>50303</v>
      </c>
      <c r="J2604" t="s">
        <v>11489</v>
      </c>
      <c r="K2604" t="s">
        <v>209</v>
      </c>
      <c r="L2604" t="s">
        <v>207</v>
      </c>
      <c r="M2604" t="s">
        <v>12942</v>
      </c>
      <c r="N2604" t="s">
        <v>4258</v>
      </c>
      <c r="O2604" t="s">
        <v>13535</v>
      </c>
      <c r="P2604">
        <v>22154625</v>
      </c>
      <c r="Q2604" t="s">
        <v>15386</v>
      </c>
      <c r="R2604" t="s">
        <v>7782</v>
      </c>
      <c r="S2604">
        <v>88489098</v>
      </c>
      <c r="T2604" t="s">
        <v>14536</v>
      </c>
      <c r="U2604">
        <v>83769266</v>
      </c>
      <c r="V2604" t="s">
        <v>32</v>
      </c>
      <c r="W2604" t="s">
        <v>4256</v>
      </c>
      <c r="X2604" t="s">
        <v>18615</v>
      </c>
      <c r="Y2604" t="s">
        <v>4258</v>
      </c>
    </row>
    <row r="2605" spans="1:25" x14ac:dyDescent="0.25">
      <c r="A2605" t="s">
        <v>2608</v>
      </c>
      <c r="B2605" t="s">
        <v>2609</v>
      </c>
      <c r="C2605" t="s">
        <v>864</v>
      </c>
      <c r="D2605" t="s">
        <v>197</v>
      </c>
      <c r="E2605" t="s">
        <v>5</v>
      </c>
      <c r="F2605" t="s">
        <v>35</v>
      </c>
      <c r="G2605" t="s">
        <v>12</v>
      </c>
      <c r="H2605" t="s">
        <v>5</v>
      </c>
      <c r="I2605">
        <v>21004</v>
      </c>
      <c r="J2605" t="s">
        <v>15440</v>
      </c>
      <c r="K2605" t="s">
        <v>79</v>
      </c>
      <c r="L2605" t="s">
        <v>197</v>
      </c>
      <c r="M2605" t="s">
        <v>2587</v>
      </c>
      <c r="N2605" t="s">
        <v>864</v>
      </c>
      <c r="O2605" t="s">
        <v>13535</v>
      </c>
      <c r="P2605">
        <v>24610800</v>
      </c>
      <c r="Q2605" t="s">
        <v>15386</v>
      </c>
      <c r="R2605" t="s">
        <v>15863</v>
      </c>
      <c r="S2605" t="s">
        <v>15386</v>
      </c>
      <c r="T2605" t="s">
        <v>14475</v>
      </c>
      <c r="U2605">
        <v>24744058</v>
      </c>
      <c r="V2605" t="s">
        <v>32</v>
      </c>
      <c r="W2605" t="s">
        <v>998</v>
      </c>
      <c r="X2605" t="s">
        <v>18616</v>
      </c>
      <c r="Y2605" t="s">
        <v>864</v>
      </c>
    </row>
    <row r="2606" spans="1:25" x14ac:dyDescent="0.25">
      <c r="A2606" t="s">
        <v>2909</v>
      </c>
      <c r="B2606" t="s">
        <v>2911</v>
      </c>
      <c r="C2606" t="s">
        <v>2910</v>
      </c>
      <c r="D2606" t="s">
        <v>197</v>
      </c>
      <c r="E2606" t="s">
        <v>11</v>
      </c>
      <c r="F2606" t="s">
        <v>35</v>
      </c>
      <c r="G2606" t="s">
        <v>198</v>
      </c>
      <c r="H2606" t="s">
        <v>2</v>
      </c>
      <c r="I2606">
        <v>21401</v>
      </c>
      <c r="J2606" t="s">
        <v>11551</v>
      </c>
      <c r="K2606" t="s">
        <v>79</v>
      </c>
      <c r="L2606" t="s">
        <v>199</v>
      </c>
      <c r="M2606" t="s">
        <v>199</v>
      </c>
      <c r="N2606" t="s">
        <v>2910</v>
      </c>
      <c r="O2606" t="s">
        <v>13535</v>
      </c>
      <c r="P2606">
        <v>41051036</v>
      </c>
      <c r="Q2606">
        <v>41051036</v>
      </c>
      <c r="R2606" t="s">
        <v>9910</v>
      </c>
      <c r="S2606">
        <v>89857577</v>
      </c>
      <c r="T2606" t="s">
        <v>15443</v>
      </c>
      <c r="U2606">
        <v>24711101</v>
      </c>
      <c r="V2606" t="s">
        <v>32</v>
      </c>
      <c r="W2606" t="s">
        <v>7302</v>
      </c>
      <c r="X2606" t="s">
        <v>18617</v>
      </c>
      <c r="Y2606" t="s">
        <v>2910</v>
      </c>
    </row>
    <row r="2607" spans="1:25" x14ac:dyDescent="0.25">
      <c r="A2607" t="s">
        <v>6128</v>
      </c>
      <c r="B2607" t="s">
        <v>5660</v>
      </c>
      <c r="C2607" t="s">
        <v>1317</v>
      </c>
      <c r="D2607" t="s">
        <v>197</v>
      </c>
      <c r="E2607" t="s">
        <v>11</v>
      </c>
      <c r="F2607" t="s">
        <v>35</v>
      </c>
      <c r="G2607" t="s">
        <v>198</v>
      </c>
      <c r="H2607" t="s">
        <v>2</v>
      </c>
      <c r="I2607">
        <v>21401</v>
      </c>
      <c r="J2607" t="s">
        <v>11551</v>
      </c>
      <c r="K2607" t="s">
        <v>79</v>
      </c>
      <c r="L2607" t="s">
        <v>199</v>
      </c>
      <c r="M2607" t="s">
        <v>199</v>
      </c>
      <c r="N2607" t="s">
        <v>1317</v>
      </c>
      <c r="O2607" t="s">
        <v>13535</v>
      </c>
      <c r="P2607" t="s">
        <v>15386</v>
      </c>
      <c r="Q2607" t="s">
        <v>15386</v>
      </c>
      <c r="R2607" t="s">
        <v>6129</v>
      </c>
      <c r="S2607">
        <v>85584435</v>
      </c>
      <c r="T2607" t="s">
        <v>15443</v>
      </c>
      <c r="U2607">
        <v>24711101</v>
      </c>
      <c r="V2607" t="s">
        <v>32</v>
      </c>
      <c r="W2607" t="s">
        <v>7303</v>
      </c>
      <c r="X2607" t="s">
        <v>18618</v>
      </c>
      <c r="Y2607" t="s">
        <v>1317</v>
      </c>
    </row>
    <row r="2608" spans="1:25" x14ac:dyDescent="0.25">
      <c r="A2608" t="s">
        <v>2926</v>
      </c>
      <c r="B2608" t="s">
        <v>2928</v>
      </c>
      <c r="C2608" t="s">
        <v>2927</v>
      </c>
      <c r="D2608" t="s">
        <v>197</v>
      </c>
      <c r="E2608" t="s">
        <v>12</v>
      </c>
      <c r="F2608" t="s">
        <v>35</v>
      </c>
      <c r="G2608" t="s">
        <v>198</v>
      </c>
      <c r="H2608" t="s">
        <v>4</v>
      </c>
      <c r="I2608">
        <v>21403</v>
      </c>
      <c r="J2608" t="s">
        <v>11554</v>
      </c>
      <c r="K2608" t="s">
        <v>79</v>
      </c>
      <c r="L2608" t="s">
        <v>199</v>
      </c>
      <c r="M2608" t="s">
        <v>12987</v>
      </c>
      <c r="N2608" t="s">
        <v>11108</v>
      </c>
      <c r="O2608" t="s">
        <v>13535</v>
      </c>
      <c r="P2608">
        <v>41051072</v>
      </c>
      <c r="Q2608" t="s">
        <v>15386</v>
      </c>
      <c r="R2608" t="s">
        <v>2954</v>
      </c>
      <c r="S2608">
        <v>88598302</v>
      </c>
      <c r="T2608" t="s">
        <v>9210</v>
      </c>
      <c r="U2608">
        <v>61610021</v>
      </c>
      <c r="V2608" t="s">
        <v>32</v>
      </c>
      <c r="W2608" t="s">
        <v>2925</v>
      </c>
      <c r="X2608" t="s">
        <v>18619</v>
      </c>
      <c r="Y2608" t="s">
        <v>2927</v>
      </c>
    </row>
    <row r="2609" spans="1:25" x14ac:dyDescent="0.25">
      <c r="A2609" t="s">
        <v>2893</v>
      </c>
      <c r="B2609" t="s">
        <v>2895</v>
      </c>
      <c r="C2609" t="s">
        <v>2894</v>
      </c>
      <c r="D2609" t="s">
        <v>197</v>
      </c>
      <c r="E2609" t="s">
        <v>11</v>
      </c>
      <c r="F2609" t="s">
        <v>35</v>
      </c>
      <c r="G2609" t="s">
        <v>198</v>
      </c>
      <c r="H2609" t="s">
        <v>2</v>
      </c>
      <c r="I2609">
        <v>21401</v>
      </c>
      <c r="J2609" t="s">
        <v>11551</v>
      </c>
      <c r="K2609" t="s">
        <v>79</v>
      </c>
      <c r="L2609" t="s">
        <v>199</v>
      </c>
      <c r="M2609" t="s">
        <v>199</v>
      </c>
      <c r="N2609" t="s">
        <v>2894</v>
      </c>
      <c r="O2609" t="s">
        <v>13535</v>
      </c>
      <c r="P2609">
        <v>41051055</v>
      </c>
      <c r="Q2609">
        <v>24711101</v>
      </c>
      <c r="R2609" t="s">
        <v>11794</v>
      </c>
      <c r="S2609">
        <v>60950561</v>
      </c>
      <c r="T2609" t="s">
        <v>15443</v>
      </c>
      <c r="U2609">
        <v>24711101</v>
      </c>
      <c r="V2609" t="s">
        <v>32</v>
      </c>
      <c r="W2609" t="s">
        <v>1475</v>
      </c>
      <c r="X2609" t="s">
        <v>18620</v>
      </c>
      <c r="Y2609" t="s">
        <v>2894</v>
      </c>
    </row>
    <row r="2610" spans="1:25" x14ac:dyDescent="0.25">
      <c r="A2610" t="s">
        <v>2603</v>
      </c>
      <c r="B2610" t="s">
        <v>2605</v>
      </c>
      <c r="C2610" t="s">
        <v>2604</v>
      </c>
      <c r="D2610" t="s">
        <v>197</v>
      </c>
      <c r="E2610" t="s">
        <v>5</v>
      </c>
      <c r="F2610" t="s">
        <v>35</v>
      </c>
      <c r="G2610" t="s">
        <v>12</v>
      </c>
      <c r="H2610" t="s">
        <v>5</v>
      </c>
      <c r="I2610">
        <v>21004</v>
      </c>
      <c r="J2610" t="s">
        <v>15440</v>
      </c>
      <c r="K2610" t="s">
        <v>79</v>
      </c>
      <c r="L2610" t="s">
        <v>197</v>
      </c>
      <c r="M2610" t="s">
        <v>2587</v>
      </c>
      <c r="N2610" t="s">
        <v>216</v>
      </c>
      <c r="O2610" t="s">
        <v>13535</v>
      </c>
      <c r="P2610">
        <v>24742636</v>
      </c>
      <c r="Q2610" t="s">
        <v>15386</v>
      </c>
      <c r="R2610" t="s">
        <v>14059</v>
      </c>
      <c r="S2610">
        <v>89221398</v>
      </c>
      <c r="T2610" t="s">
        <v>14475</v>
      </c>
      <c r="U2610">
        <v>24744058</v>
      </c>
      <c r="V2610" t="s">
        <v>32</v>
      </c>
      <c r="W2610" t="s">
        <v>1010</v>
      </c>
      <c r="X2610" t="s">
        <v>18621</v>
      </c>
      <c r="Y2610" t="s">
        <v>2604</v>
      </c>
    </row>
    <row r="2611" spans="1:25" x14ac:dyDescent="0.25">
      <c r="A2611" t="s">
        <v>6022</v>
      </c>
      <c r="B2611" t="s">
        <v>5661</v>
      </c>
      <c r="C2611" t="s">
        <v>3440</v>
      </c>
      <c r="D2611" t="s">
        <v>123</v>
      </c>
      <c r="E2611" t="s">
        <v>7</v>
      </c>
      <c r="F2611" t="s">
        <v>124</v>
      </c>
      <c r="G2611" t="s">
        <v>10</v>
      </c>
      <c r="H2611" t="s">
        <v>3</v>
      </c>
      <c r="I2611">
        <v>60802</v>
      </c>
      <c r="J2611" t="s">
        <v>11462</v>
      </c>
      <c r="K2611" t="s">
        <v>125</v>
      </c>
      <c r="L2611" t="s">
        <v>12955</v>
      </c>
      <c r="M2611" t="s">
        <v>10230</v>
      </c>
      <c r="N2611" t="s">
        <v>3440</v>
      </c>
      <c r="O2611" t="s">
        <v>13535</v>
      </c>
      <c r="P2611">
        <v>27845016</v>
      </c>
      <c r="Q2611">
        <v>27840580</v>
      </c>
      <c r="R2611" t="s">
        <v>14101</v>
      </c>
      <c r="S2611">
        <v>27845016</v>
      </c>
      <c r="T2611" t="s">
        <v>14565</v>
      </c>
      <c r="U2611">
        <v>27840230</v>
      </c>
      <c r="V2611" t="s">
        <v>32</v>
      </c>
      <c r="W2611" t="s">
        <v>7304</v>
      </c>
      <c r="X2611" t="s">
        <v>18622</v>
      </c>
      <c r="Y2611" t="s">
        <v>3440</v>
      </c>
    </row>
    <row r="2612" spans="1:25" x14ac:dyDescent="0.25">
      <c r="A2612" t="s">
        <v>5040</v>
      </c>
      <c r="B2612" t="s">
        <v>6351</v>
      </c>
      <c r="C2612" t="s">
        <v>186</v>
      </c>
      <c r="D2612" t="s">
        <v>123</v>
      </c>
      <c r="E2612" t="s">
        <v>7</v>
      </c>
      <c r="F2612" t="s">
        <v>124</v>
      </c>
      <c r="G2612" t="s">
        <v>10</v>
      </c>
      <c r="H2612" t="s">
        <v>3</v>
      </c>
      <c r="I2612">
        <v>60802</v>
      </c>
      <c r="J2612" t="s">
        <v>11462</v>
      </c>
      <c r="K2612" t="s">
        <v>125</v>
      </c>
      <c r="L2612" t="s">
        <v>12955</v>
      </c>
      <c r="M2612" t="s">
        <v>10230</v>
      </c>
      <c r="N2612" t="s">
        <v>186</v>
      </c>
      <c r="O2612" t="s">
        <v>13535</v>
      </c>
      <c r="P2612">
        <v>22001156</v>
      </c>
      <c r="Q2612">
        <v>27840230</v>
      </c>
      <c r="R2612" t="s">
        <v>13218</v>
      </c>
      <c r="S2612">
        <v>22001156</v>
      </c>
      <c r="T2612" t="s">
        <v>14565</v>
      </c>
      <c r="U2612">
        <v>27840580</v>
      </c>
      <c r="V2612" t="s">
        <v>32</v>
      </c>
      <c r="W2612" t="s">
        <v>1618</v>
      </c>
      <c r="X2612" t="s">
        <v>18623</v>
      </c>
      <c r="Y2612" t="s">
        <v>186</v>
      </c>
    </row>
    <row r="2613" spans="1:25" x14ac:dyDescent="0.25">
      <c r="A2613" t="s">
        <v>4787</v>
      </c>
      <c r="B2613" t="s">
        <v>6352</v>
      </c>
      <c r="C2613" t="s">
        <v>7305</v>
      </c>
      <c r="D2613" t="s">
        <v>123</v>
      </c>
      <c r="E2613" t="s">
        <v>4</v>
      </c>
      <c r="F2613" t="s">
        <v>124</v>
      </c>
      <c r="G2613" t="s">
        <v>17</v>
      </c>
      <c r="H2613" t="s">
        <v>2</v>
      </c>
      <c r="I2613">
        <v>61301</v>
      </c>
      <c r="J2613" t="s">
        <v>13514</v>
      </c>
      <c r="K2613" t="s">
        <v>125</v>
      </c>
      <c r="L2613" t="s">
        <v>10603</v>
      </c>
      <c r="M2613" t="s">
        <v>10603</v>
      </c>
      <c r="N2613" t="s">
        <v>11109</v>
      </c>
      <c r="O2613" t="s">
        <v>13535</v>
      </c>
      <c r="P2613">
        <v>27355041</v>
      </c>
      <c r="Q2613">
        <v>27355041</v>
      </c>
      <c r="R2613" t="s">
        <v>14102</v>
      </c>
      <c r="S2613">
        <v>83213402</v>
      </c>
      <c r="T2613" t="s">
        <v>14561</v>
      </c>
      <c r="U2613">
        <v>27355041</v>
      </c>
      <c r="V2613" t="s">
        <v>32</v>
      </c>
      <c r="W2613" t="s">
        <v>6592</v>
      </c>
      <c r="X2613" t="s">
        <v>18624</v>
      </c>
      <c r="Y2613" t="s">
        <v>7305</v>
      </c>
    </row>
    <row r="2614" spans="1:25" x14ac:dyDescent="0.25">
      <c r="A2614" t="s">
        <v>6136</v>
      </c>
      <c r="B2614" t="s">
        <v>5665</v>
      </c>
      <c r="C2614" t="s">
        <v>7696</v>
      </c>
      <c r="D2614" t="s">
        <v>79</v>
      </c>
      <c r="E2614" t="s">
        <v>11</v>
      </c>
      <c r="F2614" t="s">
        <v>35</v>
      </c>
      <c r="G2614" t="s">
        <v>11</v>
      </c>
      <c r="H2614" t="s">
        <v>5</v>
      </c>
      <c r="I2614">
        <v>20904</v>
      </c>
      <c r="J2614" t="s">
        <v>11518</v>
      </c>
      <c r="K2614" t="s">
        <v>79</v>
      </c>
      <c r="L2614" t="s">
        <v>11351</v>
      </c>
      <c r="M2614" t="s">
        <v>10518</v>
      </c>
      <c r="N2614" t="s">
        <v>11110</v>
      </c>
      <c r="O2614" t="s">
        <v>13535</v>
      </c>
      <c r="P2614">
        <v>47053028</v>
      </c>
      <c r="Q2614" t="s">
        <v>15386</v>
      </c>
      <c r="R2614" t="s">
        <v>15864</v>
      </c>
      <c r="S2614">
        <v>83134599</v>
      </c>
      <c r="T2614" t="s">
        <v>15429</v>
      </c>
      <c r="U2614">
        <v>24289926</v>
      </c>
      <c r="V2614" t="s">
        <v>32</v>
      </c>
      <c r="W2614" t="s">
        <v>7306</v>
      </c>
      <c r="X2614" t="s">
        <v>18625</v>
      </c>
      <c r="Y2614" t="s">
        <v>7696</v>
      </c>
    </row>
    <row r="2615" spans="1:25" x14ac:dyDescent="0.25">
      <c r="A2615" t="s">
        <v>5577</v>
      </c>
      <c r="B2615" t="s">
        <v>6353</v>
      </c>
      <c r="C2615" t="s">
        <v>7307</v>
      </c>
      <c r="D2615" t="s">
        <v>3000</v>
      </c>
      <c r="E2615" t="s">
        <v>7</v>
      </c>
      <c r="F2615" t="s">
        <v>83</v>
      </c>
      <c r="G2615" t="s">
        <v>3</v>
      </c>
      <c r="H2615" t="s">
        <v>7</v>
      </c>
      <c r="I2615">
        <v>70206</v>
      </c>
      <c r="J2615" t="s">
        <v>12820</v>
      </c>
      <c r="K2615" t="s">
        <v>82</v>
      </c>
      <c r="L2615" t="s">
        <v>3001</v>
      </c>
      <c r="M2615" t="s">
        <v>1700</v>
      </c>
      <c r="N2615" t="s">
        <v>683</v>
      </c>
      <c r="O2615" t="s">
        <v>13535</v>
      </c>
      <c r="P2615">
        <v>44122936</v>
      </c>
      <c r="Q2615" t="s">
        <v>15386</v>
      </c>
      <c r="R2615" t="s">
        <v>14103</v>
      </c>
      <c r="S2615">
        <v>87767167</v>
      </c>
      <c r="T2615" t="s">
        <v>14650</v>
      </c>
      <c r="U2615">
        <v>88756410</v>
      </c>
      <c r="V2615" t="s">
        <v>32</v>
      </c>
      <c r="W2615" t="s">
        <v>5576</v>
      </c>
      <c r="X2615" t="s">
        <v>18626</v>
      </c>
      <c r="Y2615" t="s">
        <v>7307</v>
      </c>
    </row>
    <row r="2616" spans="1:25" x14ac:dyDescent="0.25">
      <c r="A2616" t="s">
        <v>9741</v>
      </c>
      <c r="B2616" t="s">
        <v>9742</v>
      </c>
      <c r="C2616" t="s">
        <v>9743</v>
      </c>
      <c r="D2616" t="s">
        <v>3000</v>
      </c>
      <c r="E2616" t="s">
        <v>3</v>
      </c>
      <c r="F2616" t="s">
        <v>83</v>
      </c>
      <c r="G2616" t="s">
        <v>3</v>
      </c>
      <c r="H2616" t="s">
        <v>8</v>
      </c>
      <c r="I2616">
        <v>70207</v>
      </c>
      <c r="J2616" t="s">
        <v>12824</v>
      </c>
      <c r="K2616" t="s">
        <v>82</v>
      </c>
      <c r="L2616" t="s">
        <v>3001</v>
      </c>
      <c r="M2616" t="s">
        <v>1341</v>
      </c>
      <c r="N2616" t="s">
        <v>1421</v>
      </c>
      <c r="O2616" t="s">
        <v>13535</v>
      </c>
      <c r="P2616">
        <v>44092787</v>
      </c>
      <c r="Q2616" t="s">
        <v>15386</v>
      </c>
      <c r="R2616" t="s">
        <v>14104</v>
      </c>
      <c r="S2616">
        <v>44092787</v>
      </c>
      <c r="T2616" t="s">
        <v>15500</v>
      </c>
      <c r="U2616">
        <v>27632900</v>
      </c>
      <c r="V2616" t="s">
        <v>32</v>
      </c>
      <c r="W2616" t="s">
        <v>8749</v>
      </c>
      <c r="X2616" t="s">
        <v>18627</v>
      </c>
      <c r="Y2616" t="s">
        <v>9743</v>
      </c>
    </row>
    <row r="2617" spans="1:25" x14ac:dyDescent="0.25">
      <c r="A2617" t="s">
        <v>8008</v>
      </c>
      <c r="B2617" t="s">
        <v>8009</v>
      </c>
      <c r="C2617" t="s">
        <v>8010</v>
      </c>
      <c r="D2617" t="s">
        <v>207</v>
      </c>
      <c r="E2617" t="s">
        <v>7</v>
      </c>
      <c r="F2617" t="s">
        <v>208</v>
      </c>
      <c r="G2617" t="s">
        <v>6</v>
      </c>
      <c r="H2617" t="s">
        <v>4</v>
      </c>
      <c r="I2617">
        <v>50503</v>
      </c>
      <c r="J2617" t="s">
        <v>11503</v>
      </c>
      <c r="K2617" t="s">
        <v>209</v>
      </c>
      <c r="L2617" t="s">
        <v>12943</v>
      </c>
      <c r="M2617" t="s">
        <v>10202</v>
      </c>
      <c r="N2617" t="s">
        <v>8010</v>
      </c>
      <c r="O2617" t="s">
        <v>13535</v>
      </c>
      <c r="P2617">
        <v>71776013</v>
      </c>
      <c r="Q2617">
        <v>60055806</v>
      </c>
      <c r="R2617" t="s">
        <v>15022</v>
      </c>
      <c r="S2617">
        <v>89538982</v>
      </c>
      <c r="T2617" t="s">
        <v>8683</v>
      </c>
      <c r="U2617">
        <v>83909628</v>
      </c>
      <c r="V2617" t="s">
        <v>32</v>
      </c>
      <c r="W2617" t="s">
        <v>6687</v>
      </c>
      <c r="X2617" t="s">
        <v>18628</v>
      </c>
      <c r="Y2617" t="s">
        <v>8010</v>
      </c>
    </row>
    <row r="2618" spans="1:25" x14ac:dyDescent="0.25">
      <c r="A2618" t="s">
        <v>5097</v>
      </c>
      <c r="B2618" t="s">
        <v>5100</v>
      </c>
      <c r="C2618" t="s">
        <v>5098</v>
      </c>
      <c r="D2618" t="s">
        <v>123</v>
      </c>
      <c r="E2618" t="s">
        <v>11</v>
      </c>
      <c r="F2618" t="s">
        <v>124</v>
      </c>
      <c r="G2618" t="s">
        <v>12</v>
      </c>
      <c r="H2618" t="s">
        <v>5</v>
      </c>
      <c r="I2618">
        <v>61004</v>
      </c>
      <c r="J2618" t="s">
        <v>11573</v>
      </c>
      <c r="K2618" t="s">
        <v>125</v>
      </c>
      <c r="L2618" t="s">
        <v>12957</v>
      </c>
      <c r="M2618" t="s">
        <v>5099</v>
      </c>
      <c r="N2618" t="s">
        <v>3853</v>
      </c>
      <c r="O2618" t="s">
        <v>13535</v>
      </c>
      <c r="P2618">
        <v>22001157</v>
      </c>
      <c r="Q2618" t="s">
        <v>15386</v>
      </c>
      <c r="R2618" t="s">
        <v>9987</v>
      </c>
      <c r="S2618">
        <v>89310302</v>
      </c>
      <c r="T2618" t="s">
        <v>14570</v>
      </c>
      <c r="U2618">
        <v>21010746</v>
      </c>
      <c r="V2618" t="s">
        <v>32</v>
      </c>
      <c r="W2618" t="s">
        <v>7308</v>
      </c>
      <c r="X2618" t="s">
        <v>18629</v>
      </c>
      <c r="Y2618" t="s">
        <v>5098</v>
      </c>
    </row>
    <row r="2619" spans="1:25" x14ac:dyDescent="0.25">
      <c r="A2619" t="s">
        <v>4517</v>
      </c>
      <c r="B2619" t="s">
        <v>4519</v>
      </c>
      <c r="C2619" t="s">
        <v>4518</v>
      </c>
      <c r="D2619" t="s">
        <v>1609</v>
      </c>
      <c r="E2619" t="s">
        <v>4</v>
      </c>
      <c r="F2619" t="s">
        <v>208</v>
      </c>
      <c r="G2619" t="s">
        <v>10</v>
      </c>
      <c r="H2619" t="s">
        <v>8</v>
      </c>
      <c r="I2619">
        <v>50807</v>
      </c>
      <c r="J2619" t="s">
        <v>12828</v>
      </c>
      <c r="K2619" t="s">
        <v>209</v>
      </c>
      <c r="L2619" t="s">
        <v>2685</v>
      </c>
      <c r="M2619" t="s">
        <v>854</v>
      </c>
      <c r="N2619" t="s">
        <v>11111</v>
      </c>
      <c r="O2619" t="s">
        <v>13535</v>
      </c>
      <c r="P2619">
        <v>26944171</v>
      </c>
      <c r="Q2619" t="s">
        <v>15386</v>
      </c>
      <c r="R2619" t="s">
        <v>15865</v>
      </c>
      <c r="S2619">
        <v>26944171</v>
      </c>
      <c r="T2619" t="s">
        <v>14543</v>
      </c>
      <c r="U2619">
        <v>26955509</v>
      </c>
      <c r="V2619" t="s">
        <v>32</v>
      </c>
      <c r="W2619" t="s">
        <v>491</v>
      </c>
      <c r="X2619" t="s">
        <v>18630</v>
      </c>
      <c r="Y2619" t="s">
        <v>4518</v>
      </c>
    </row>
    <row r="2620" spans="1:25" x14ac:dyDescent="0.25">
      <c r="A2620" t="s">
        <v>5621</v>
      </c>
      <c r="B2620" t="s">
        <v>6354</v>
      </c>
      <c r="C2620" t="s">
        <v>2703</v>
      </c>
      <c r="D2620" t="s">
        <v>3000</v>
      </c>
      <c r="E2620" t="s">
        <v>5</v>
      </c>
      <c r="F2620" t="s">
        <v>83</v>
      </c>
      <c r="G2620" t="s">
        <v>7</v>
      </c>
      <c r="H2620" t="s">
        <v>2</v>
      </c>
      <c r="I2620">
        <v>70601</v>
      </c>
      <c r="J2620" t="s">
        <v>12650</v>
      </c>
      <c r="K2620" t="s">
        <v>82</v>
      </c>
      <c r="L2620" t="s">
        <v>2140</v>
      </c>
      <c r="M2620" t="s">
        <v>2140</v>
      </c>
      <c r="N2620" t="s">
        <v>2703</v>
      </c>
      <c r="O2620" t="s">
        <v>13535</v>
      </c>
      <c r="P2620">
        <v>27167223</v>
      </c>
      <c r="Q2620" t="s">
        <v>15386</v>
      </c>
      <c r="R2620" t="s">
        <v>14106</v>
      </c>
      <c r="S2620">
        <v>64125134</v>
      </c>
      <c r="T2620" t="s">
        <v>14591</v>
      </c>
      <c r="U2620">
        <v>27165048</v>
      </c>
      <c r="V2620" t="s">
        <v>32</v>
      </c>
      <c r="W2620" t="s">
        <v>5620</v>
      </c>
      <c r="X2620" t="s">
        <v>18631</v>
      </c>
      <c r="Y2620" t="s">
        <v>2703</v>
      </c>
    </row>
    <row r="2621" spans="1:25" x14ac:dyDescent="0.25">
      <c r="A2621" t="s">
        <v>2601</v>
      </c>
      <c r="B2621" t="s">
        <v>2602</v>
      </c>
      <c r="C2621" t="s">
        <v>216</v>
      </c>
      <c r="D2621" t="s">
        <v>197</v>
      </c>
      <c r="E2621" t="s">
        <v>5</v>
      </c>
      <c r="F2621" t="s">
        <v>35</v>
      </c>
      <c r="G2621" t="s">
        <v>12</v>
      </c>
      <c r="H2621" t="s">
        <v>11</v>
      </c>
      <c r="I2621">
        <v>21009</v>
      </c>
      <c r="J2621" t="s">
        <v>11527</v>
      </c>
      <c r="K2621" t="s">
        <v>79</v>
      </c>
      <c r="L2621" t="s">
        <v>197</v>
      </c>
      <c r="M2621" t="s">
        <v>2597</v>
      </c>
      <c r="N2621" t="s">
        <v>216</v>
      </c>
      <c r="O2621" t="s">
        <v>13535</v>
      </c>
      <c r="P2621">
        <v>24749004</v>
      </c>
      <c r="Q2621">
        <v>24749004</v>
      </c>
      <c r="R2621" t="s">
        <v>15023</v>
      </c>
      <c r="S2621">
        <v>84234094</v>
      </c>
      <c r="T2621" t="s">
        <v>14475</v>
      </c>
      <c r="U2621">
        <v>24744058</v>
      </c>
      <c r="V2621" t="s">
        <v>32</v>
      </c>
      <c r="W2621" t="s">
        <v>1041</v>
      </c>
      <c r="X2621" t="s">
        <v>18632</v>
      </c>
      <c r="Y2621" t="s">
        <v>216</v>
      </c>
    </row>
    <row r="2622" spans="1:25" x14ac:dyDescent="0.25">
      <c r="A2622" t="s">
        <v>2624</v>
      </c>
      <c r="B2622" t="s">
        <v>6355</v>
      </c>
      <c r="C2622" t="s">
        <v>9524</v>
      </c>
      <c r="D2622" t="s">
        <v>197</v>
      </c>
      <c r="E2622" t="s">
        <v>5</v>
      </c>
      <c r="F2622" t="s">
        <v>35</v>
      </c>
      <c r="G2622" t="s">
        <v>12</v>
      </c>
      <c r="H2622" t="s">
        <v>5</v>
      </c>
      <c r="I2622">
        <v>21004</v>
      </c>
      <c r="J2622" t="s">
        <v>15440</v>
      </c>
      <c r="K2622" t="s">
        <v>79</v>
      </c>
      <c r="L2622" t="s">
        <v>197</v>
      </c>
      <c r="M2622" t="s">
        <v>2587</v>
      </c>
      <c r="N2622" t="s">
        <v>14105</v>
      </c>
      <c r="O2622" t="s">
        <v>13535</v>
      </c>
      <c r="P2622">
        <v>86118578</v>
      </c>
      <c r="Q2622" t="s">
        <v>15386</v>
      </c>
      <c r="R2622" t="s">
        <v>2625</v>
      </c>
      <c r="S2622">
        <v>84339565</v>
      </c>
      <c r="T2622" t="s">
        <v>14475</v>
      </c>
      <c r="U2622">
        <v>24744058</v>
      </c>
      <c r="V2622" t="s">
        <v>32</v>
      </c>
      <c r="W2622" t="s">
        <v>997</v>
      </c>
      <c r="X2622" t="s">
        <v>18633</v>
      </c>
      <c r="Y2622" t="s">
        <v>9524</v>
      </c>
    </row>
    <row r="2623" spans="1:25" x14ac:dyDescent="0.25">
      <c r="A2623" t="s">
        <v>9527</v>
      </c>
      <c r="B2623" t="s">
        <v>3010</v>
      </c>
      <c r="C2623" t="s">
        <v>171</v>
      </c>
      <c r="D2623" t="s">
        <v>9030</v>
      </c>
      <c r="E2623" t="s">
        <v>6</v>
      </c>
      <c r="F2623" t="s">
        <v>35</v>
      </c>
      <c r="G2623" t="s">
        <v>179</v>
      </c>
      <c r="H2623" t="s">
        <v>4</v>
      </c>
      <c r="I2623">
        <v>21503</v>
      </c>
      <c r="J2623" t="s">
        <v>11559</v>
      </c>
      <c r="K2623" t="s">
        <v>79</v>
      </c>
      <c r="L2623" t="s">
        <v>180</v>
      </c>
      <c r="M2623" t="s">
        <v>13029</v>
      </c>
      <c r="N2623" t="s">
        <v>171</v>
      </c>
      <c r="O2623" t="s">
        <v>13535</v>
      </c>
      <c r="P2623">
        <v>41051106</v>
      </c>
      <c r="Q2623" t="s">
        <v>15386</v>
      </c>
      <c r="R2623" t="s">
        <v>15024</v>
      </c>
      <c r="S2623">
        <v>86993283</v>
      </c>
      <c r="T2623" t="s">
        <v>14481</v>
      </c>
      <c r="U2623">
        <v>24640011</v>
      </c>
      <c r="V2623" t="s">
        <v>32</v>
      </c>
      <c r="W2623" t="s">
        <v>3009</v>
      </c>
      <c r="X2623" t="s">
        <v>18634</v>
      </c>
      <c r="Y2623" t="s">
        <v>171</v>
      </c>
    </row>
    <row r="2624" spans="1:25" x14ac:dyDescent="0.25">
      <c r="A2624" t="s">
        <v>2993</v>
      </c>
      <c r="B2624" t="s">
        <v>2994</v>
      </c>
      <c r="C2624" t="s">
        <v>7309</v>
      </c>
      <c r="D2624" t="s">
        <v>82</v>
      </c>
      <c r="E2624" t="s">
        <v>6</v>
      </c>
      <c r="F2624" t="s">
        <v>83</v>
      </c>
      <c r="G2624" t="s">
        <v>4</v>
      </c>
      <c r="H2624" t="s">
        <v>8</v>
      </c>
      <c r="I2624">
        <v>70307</v>
      </c>
      <c r="J2624" t="s">
        <v>12827</v>
      </c>
      <c r="K2624" t="s">
        <v>82</v>
      </c>
      <c r="L2624" t="s">
        <v>12861</v>
      </c>
      <c r="M2624" t="s">
        <v>12862</v>
      </c>
      <c r="N2624" t="s">
        <v>11112</v>
      </c>
      <c r="O2624" t="s">
        <v>13535</v>
      </c>
      <c r="P2624">
        <v>60049808</v>
      </c>
      <c r="Q2624">
        <v>60049800</v>
      </c>
      <c r="R2624" t="s">
        <v>15866</v>
      </c>
      <c r="S2624">
        <v>57093333</v>
      </c>
      <c r="T2624" t="s">
        <v>15405</v>
      </c>
      <c r="U2624">
        <v>27687141</v>
      </c>
      <c r="V2624" t="s">
        <v>32</v>
      </c>
      <c r="W2624" t="s">
        <v>2992</v>
      </c>
      <c r="X2624" t="s">
        <v>18635</v>
      </c>
      <c r="Y2624" t="s">
        <v>7309</v>
      </c>
    </row>
    <row r="2625" spans="1:25" x14ac:dyDescent="0.25">
      <c r="A2625" t="s">
        <v>6686</v>
      </c>
      <c r="B2625" t="s">
        <v>6687</v>
      </c>
      <c r="C2625" t="s">
        <v>51</v>
      </c>
      <c r="D2625" t="s">
        <v>4304</v>
      </c>
      <c r="E2625" t="s">
        <v>5</v>
      </c>
      <c r="F2625" t="s">
        <v>124</v>
      </c>
      <c r="G2625" t="s">
        <v>2</v>
      </c>
      <c r="H2625" t="s">
        <v>5</v>
      </c>
      <c r="I2625">
        <v>60104</v>
      </c>
      <c r="J2625" t="s">
        <v>11534</v>
      </c>
      <c r="K2625" t="s">
        <v>125</v>
      </c>
      <c r="L2625" t="s">
        <v>125</v>
      </c>
      <c r="M2625" t="s">
        <v>4208</v>
      </c>
      <c r="N2625" t="s">
        <v>51</v>
      </c>
      <c r="O2625" t="s">
        <v>13535</v>
      </c>
      <c r="P2625">
        <v>26501040</v>
      </c>
      <c r="Q2625">
        <v>26501040</v>
      </c>
      <c r="R2625" t="s">
        <v>15025</v>
      </c>
      <c r="S2625">
        <v>26501040</v>
      </c>
      <c r="T2625" t="s">
        <v>14549</v>
      </c>
      <c r="U2625">
        <v>86505339</v>
      </c>
      <c r="V2625" t="s">
        <v>32</v>
      </c>
      <c r="W2625" t="s">
        <v>7310</v>
      </c>
      <c r="X2625" t="s">
        <v>18636</v>
      </c>
      <c r="Y2625" t="s">
        <v>51</v>
      </c>
    </row>
    <row r="2626" spans="1:25" x14ac:dyDescent="0.25">
      <c r="A2626" t="s">
        <v>6688</v>
      </c>
      <c r="B2626" t="s">
        <v>6689</v>
      </c>
      <c r="C2626" t="s">
        <v>388</v>
      </c>
      <c r="D2626" t="s">
        <v>3000</v>
      </c>
      <c r="E2626" t="s">
        <v>6</v>
      </c>
      <c r="F2626" t="s">
        <v>83</v>
      </c>
      <c r="G2626" t="s">
        <v>3</v>
      </c>
      <c r="H2626" t="s">
        <v>5</v>
      </c>
      <c r="I2626">
        <v>70204</v>
      </c>
      <c r="J2626" t="s">
        <v>12785</v>
      </c>
      <c r="K2626" t="s">
        <v>82</v>
      </c>
      <c r="L2626" t="s">
        <v>3001</v>
      </c>
      <c r="M2626" t="s">
        <v>3241</v>
      </c>
      <c r="N2626" t="s">
        <v>13219</v>
      </c>
      <c r="O2626" t="s">
        <v>13535</v>
      </c>
      <c r="P2626">
        <v>22004500</v>
      </c>
      <c r="Q2626">
        <v>27633911</v>
      </c>
      <c r="R2626" t="s">
        <v>12453</v>
      </c>
      <c r="S2626">
        <v>83619099</v>
      </c>
      <c r="T2626" t="s">
        <v>15504</v>
      </c>
      <c r="U2626">
        <v>84699645</v>
      </c>
      <c r="V2626" t="s">
        <v>32</v>
      </c>
      <c r="W2626" t="s">
        <v>7311</v>
      </c>
      <c r="X2626" t="s">
        <v>18637</v>
      </c>
      <c r="Y2626" t="s">
        <v>388</v>
      </c>
    </row>
    <row r="2627" spans="1:25" x14ac:dyDescent="0.25">
      <c r="A2627" t="s">
        <v>7697</v>
      </c>
      <c r="B2627" t="s">
        <v>6690</v>
      </c>
      <c r="C2627" t="s">
        <v>13220</v>
      </c>
      <c r="D2627" t="s">
        <v>3000</v>
      </c>
      <c r="E2627" t="s">
        <v>4</v>
      </c>
      <c r="F2627" t="s">
        <v>83</v>
      </c>
      <c r="G2627" t="s">
        <v>3</v>
      </c>
      <c r="H2627" t="s">
        <v>5</v>
      </c>
      <c r="I2627">
        <v>70204</v>
      </c>
      <c r="J2627" t="s">
        <v>12785</v>
      </c>
      <c r="K2627" t="s">
        <v>82</v>
      </c>
      <c r="L2627" t="s">
        <v>3001</v>
      </c>
      <c r="M2627" t="s">
        <v>3241</v>
      </c>
      <c r="N2627" t="s">
        <v>13220</v>
      </c>
      <c r="O2627" t="s">
        <v>13535</v>
      </c>
      <c r="P2627">
        <v>64653656</v>
      </c>
      <c r="Q2627">
        <v>21007274</v>
      </c>
      <c r="R2627" t="s">
        <v>15026</v>
      </c>
      <c r="S2627">
        <v>44091799</v>
      </c>
      <c r="T2627" t="s">
        <v>14589</v>
      </c>
      <c r="U2627">
        <v>21007274</v>
      </c>
      <c r="V2627" t="s">
        <v>32</v>
      </c>
      <c r="W2627" t="s">
        <v>7806</v>
      </c>
      <c r="X2627" t="s">
        <v>18638</v>
      </c>
      <c r="Y2627" t="s">
        <v>13220</v>
      </c>
    </row>
    <row r="2628" spans="1:25" x14ac:dyDescent="0.25">
      <c r="A2628" t="s">
        <v>6692</v>
      </c>
      <c r="B2628" t="s">
        <v>6693</v>
      </c>
      <c r="C2628" t="s">
        <v>438</v>
      </c>
      <c r="D2628" t="s">
        <v>197</v>
      </c>
      <c r="E2628" t="s">
        <v>12</v>
      </c>
      <c r="F2628" t="s">
        <v>35</v>
      </c>
      <c r="G2628" t="s">
        <v>198</v>
      </c>
      <c r="H2628" t="s">
        <v>4</v>
      </c>
      <c r="I2628">
        <v>21403</v>
      </c>
      <c r="J2628" t="s">
        <v>11554</v>
      </c>
      <c r="K2628" t="s">
        <v>79</v>
      </c>
      <c r="L2628" t="s">
        <v>199</v>
      </c>
      <c r="M2628" t="s">
        <v>12987</v>
      </c>
      <c r="N2628" t="s">
        <v>438</v>
      </c>
      <c r="O2628" t="s">
        <v>13535</v>
      </c>
      <c r="P2628">
        <v>83874750</v>
      </c>
      <c r="Q2628" t="s">
        <v>15386</v>
      </c>
      <c r="R2628" t="s">
        <v>15027</v>
      </c>
      <c r="S2628">
        <v>83874750</v>
      </c>
      <c r="T2628" t="s">
        <v>9210</v>
      </c>
      <c r="U2628">
        <v>61610021</v>
      </c>
      <c r="V2628" t="s">
        <v>32</v>
      </c>
      <c r="W2628" t="s">
        <v>2905</v>
      </c>
      <c r="X2628" t="s">
        <v>18639</v>
      </c>
      <c r="Y2628" t="s">
        <v>438</v>
      </c>
    </row>
    <row r="2629" spans="1:25" x14ac:dyDescent="0.25">
      <c r="A2629" t="s">
        <v>13221</v>
      </c>
      <c r="B2629" t="s">
        <v>6694</v>
      </c>
      <c r="C2629" t="s">
        <v>2982</v>
      </c>
      <c r="D2629" t="s">
        <v>82</v>
      </c>
      <c r="E2629" t="s">
        <v>7</v>
      </c>
      <c r="F2629" t="s">
        <v>83</v>
      </c>
      <c r="G2629" t="s">
        <v>4</v>
      </c>
      <c r="H2629" t="s">
        <v>6</v>
      </c>
      <c r="I2629">
        <v>70305</v>
      </c>
      <c r="J2629" t="s">
        <v>14373</v>
      </c>
      <c r="K2629" t="s">
        <v>82</v>
      </c>
      <c r="L2629" t="s">
        <v>12861</v>
      </c>
      <c r="M2629" t="s">
        <v>13801</v>
      </c>
      <c r="N2629" t="s">
        <v>2982</v>
      </c>
      <c r="O2629" t="s">
        <v>13535</v>
      </c>
      <c r="P2629">
        <v>22001756</v>
      </c>
      <c r="Q2629">
        <v>89750183</v>
      </c>
      <c r="R2629" t="s">
        <v>13222</v>
      </c>
      <c r="S2629">
        <v>89750183</v>
      </c>
      <c r="T2629" t="s">
        <v>14614</v>
      </c>
      <c r="U2629">
        <v>27654219</v>
      </c>
      <c r="V2629" t="s">
        <v>32</v>
      </c>
      <c r="W2629" t="s">
        <v>5136</v>
      </c>
      <c r="X2629" t="s">
        <v>18640</v>
      </c>
      <c r="Y2629" t="s">
        <v>2982</v>
      </c>
    </row>
    <row r="2630" spans="1:25" x14ac:dyDescent="0.25">
      <c r="A2630" t="s">
        <v>6695</v>
      </c>
      <c r="B2630" t="s">
        <v>6696</v>
      </c>
      <c r="C2630" t="s">
        <v>6697</v>
      </c>
      <c r="D2630" t="s">
        <v>82</v>
      </c>
      <c r="E2630" t="s">
        <v>3</v>
      </c>
      <c r="F2630" t="s">
        <v>83</v>
      </c>
      <c r="G2630" t="s">
        <v>2</v>
      </c>
      <c r="H2630" t="s">
        <v>5</v>
      </c>
      <c r="I2630">
        <v>70104</v>
      </c>
      <c r="J2630" t="s">
        <v>12783</v>
      </c>
      <c r="K2630" t="s">
        <v>82</v>
      </c>
      <c r="L2630" t="s">
        <v>82</v>
      </c>
      <c r="M2630" t="s">
        <v>12960</v>
      </c>
      <c r="N2630" t="s">
        <v>6697</v>
      </c>
      <c r="O2630" t="s">
        <v>13535</v>
      </c>
      <c r="P2630">
        <v>27561501</v>
      </c>
      <c r="Q2630" t="s">
        <v>15386</v>
      </c>
      <c r="R2630" t="s">
        <v>14107</v>
      </c>
      <c r="S2630">
        <v>64036707</v>
      </c>
      <c r="T2630" t="s">
        <v>14576</v>
      </c>
      <c r="U2630">
        <v>88261039</v>
      </c>
      <c r="V2630" t="s">
        <v>32</v>
      </c>
      <c r="W2630" t="s">
        <v>6628</v>
      </c>
      <c r="X2630" t="s">
        <v>18641</v>
      </c>
      <c r="Y2630" t="s">
        <v>6697</v>
      </c>
    </row>
    <row r="2631" spans="1:25" x14ac:dyDescent="0.25">
      <c r="A2631" t="s">
        <v>6698</v>
      </c>
      <c r="B2631" t="s">
        <v>6699</v>
      </c>
      <c r="C2631" t="s">
        <v>15028</v>
      </c>
      <c r="D2631" t="s">
        <v>78</v>
      </c>
      <c r="E2631" t="s">
        <v>5</v>
      </c>
      <c r="F2631" t="s">
        <v>35</v>
      </c>
      <c r="G2631" t="s">
        <v>16</v>
      </c>
      <c r="H2631" t="s">
        <v>4</v>
      </c>
      <c r="I2631">
        <v>21203</v>
      </c>
      <c r="J2631" t="s">
        <v>12781</v>
      </c>
      <c r="K2631" t="s">
        <v>79</v>
      </c>
      <c r="L2631" t="s">
        <v>13718</v>
      </c>
      <c r="M2631" t="s">
        <v>2298</v>
      </c>
      <c r="N2631" t="s">
        <v>11113</v>
      </c>
      <c r="O2631" t="s">
        <v>13535</v>
      </c>
      <c r="P2631">
        <v>24760950</v>
      </c>
      <c r="Q2631">
        <v>24760950</v>
      </c>
      <c r="R2631" t="s">
        <v>13223</v>
      </c>
      <c r="S2631">
        <v>24760950</v>
      </c>
      <c r="T2631" t="s">
        <v>14464</v>
      </c>
      <c r="U2631">
        <v>24541063</v>
      </c>
      <c r="V2631" t="s">
        <v>32</v>
      </c>
      <c r="W2631" t="s">
        <v>6506</v>
      </c>
      <c r="X2631" t="s">
        <v>18642</v>
      </c>
      <c r="Y2631" t="s">
        <v>15028</v>
      </c>
    </row>
    <row r="2632" spans="1:25" x14ac:dyDescent="0.25">
      <c r="A2632" t="s">
        <v>6702</v>
      </c>
      <c r="B2632" t="s">
        <v>6703</v>
      </c>
      <c r="C2632" t="s">
        <v>6704</v>
      </c>
      <c r="D2632" t="s">
        <v>197</v>
      </c>
      <c r="E2632" t="s">
        <v>12</v>
      </c>
      <c r="F2632" t="s">
        <v>35</v>
      </c>
      <c r="G2632" t="s">
        <v>198</v>
      </c>
      <c r="H2632" t="s">
        <v>5</v>
      </c>
      <c r="I2632">
        <v>21404</v>
      </c>
      <c r="J2632" t="s">
        <v>11555</v>
      </c>
      <c r="K2632" t="s">
        <v>79</v>
      </c>
      <c r="L2632" t="s">
        <v>199</v>
      </c>
      <c r="M2632" t="s">
        <v>81</v>
      </c>
      <c r="N2632" t="s">
        <v>81</v>
      </c>
      <c r="O2632" t="s">
        <v>13535</v>
      </c>
      <c r="P2632">
        <v>41051064</v>
      </c>
      <c r="Q2632" t="s">
        <v>15386</v>
      </c>
      <c r="R2632" t="s">
        <v>15867</v>
      </c>
      <c r="S2632">
        <v>84187957</v>
      </c>
      <c r="T2632" t="s">
        <v>9210</v>
      </c>
      <c r="U2632">
        <v>61610021</v>
      </c>
      <c r="V2632" t="s">
        <v>32</v>
      </c>
      <c r="W2632" t="s">
        <v>2932</v>
      </c>
      <c r="X2632" t="s">
        <v>18643</v>
      </c>
      <c r="Y2632" t="s">
        <v>6704</v>
      </c>
    </row>
    <row r="2633" spans="1:25" x14ac:dyDescent="0.25">
      <c r="A2633" t="s">
        <v>6705</v>
      </c>
      <c r="B2633" t="s">
        <v>6706</v>
      </c>
      <c r="C2633" t="s">
        <v>6707</v>
      </c>
      <c r="D2633" t="s">
        <v>1235</v>
      </c>
      <c r="E2633" t="s">
        <v>6</v>
      </c>
      <c r="F2633" t="s">
        <v>124</v>
      </c>
      <c r="G2633" t="s">
        <v>15</v>
      </c>
      <c r="H2633" t="s">
        <v>4</v>
      </c>
      <c r="I2633">
        <v>61103</v>
      </c>
      <c r="J2633" t="s">
        <v>13511</v>
      </c>
      <c r="K2633" t="s">
        <v>125</v>
      </c>
      <c r="L2633" t="s">
        <v>10832</v>
      </c>
      <c r="M2633" t="s">
        <v>628</v>
      </c>
      <c r="N2633" t="s">
        <v>6707</v>
      </c>
      <c r="O2633" t="s">
        <v>13535</v>
      </c>
      <c r="P2633" t="s">
        <v>15386</v>
      </c>
      <c r="Q2633" t="s">
        <v>15386</v>
      </c>
      <c r="R2633" t="s">
        <v>15029</v>
      </c>
      <c r="S2633">
        <v>83092139</v>
      </c>
      <c r="T2633" t="s">
        <v>11888</v>
      </c>
      <c r="U2633">
        <v>26377451</v>
      </c>
      <c r="V2633" t="s">
        <v>32</v>
      </c>
      <c r="W2633" t="s">
        <v>7312</v>
      </c>
      <c r="X2633" t="s">
        <v>18644</v>
      </c>
      <c r="Y2633" t="s">
        <v>6707</v>
      </c>
    </row>
    <row r="2634" spans="1:25" x14ac:dyDescent="0.25">
      <c r="A2634" t="s">
        <v>6708</v>
      </c>
      <c r="B2634" t="s">
        <v>6709</v>
      </c>
      <c r="C2634" t="s">
        <v>606</v>
      </c>
      <c r="D2634" t="s">
        <v>1044</v>
      </c>
      <c r="E2634" t="s">
        <v>6</v>
      </c>
      <c r="F2634" t="s">
        <v>32</v>
      </c>
      <c r="G2634" t="s">
        <v>1045</v>
      </c>
      <c r="H2634" t="s">
        <v>3</v>
      </c>
      <c r="I2634">
        <v>11902</v>
      </c>
      <c r="J2634" t="s">
        <v>15417</v>
      </c>
      <c r="K2634" t="s">
        <v>33</v>
      </c>
      <c r="L2634" t="s">
        <v>1044</v>
      </c>
      <c r="M2634" t="s">
        <v>14434</v>
      </c>
      <c r="N2634" t="s">
        <v>606</v>
      </c>
      <c r="O2634" t="s">
        <v>13535</v>
      </c>
      <c r="P2634">
        <v>27381607</v>
      </c>
      <c r="Q2634" t="s">
        <v>15386</v>
      </c>
      <c r="R2634" t="s">
        <v>15868</v>
      </c>
      <c r="S2634">
        <v>84760821</v>
      </c>
      <c r="T2634" t="s">
        <v>14435</v>
      </c>
      <c r="U2634">
        <v>27725171</v>
      </c>
      <c r="V2634" t="s">
        <v>32</v>
      </c>
      <c r="W2634" t="s">
        <v>1334</v>
      </c>
      <c r="X2634" t="s">
        <v>18645</v>
      </c>
      <c r="Y2634" t="s">
        <v>606</v>
      </c>
    </row>
    <row r="2635" spans="1:25" x14ac:dyDescent="0.25">
      <c r="A2635" t="s">
        <v>7472</v>
      </c>
      <c r="B2635" t="s">
        <v>7473</v>
      </c>
      <c r="C2635" t="s">
        <v>7474</v>
      </c>
      <c r="D2635" t="s">
        <v>4010</v>
      </c>
      <c r="E2635" t="s">
        <v>3</v>
      </c>
      <c r="F2635" t="s">
        <v>208</v>
      </c>
      <c r="G2635" t="s">
        <v>3</v>
      </c>
      <c r="H2635" t="s">
        <v>8</v>
      </c>
      <c r="I2635">
        <v>50207</v>
      </c>
      <c r="J2635" t="s">
        <v>12823</v>
      </c>
      <c r="K2635" t="s">
        <v>209</v>
      </c>
      <c r="L2635" t="s">
        <v>4010</v>
      </c>
      <c r="M2635" t="s">
        <v>13081</v>
      </c>
      <c r="N2635" t="s">
        <v>7474</v>
      </c>
      <c r="O2635" t="s">
        <v>13535</v>
      </c>
      <c r="P2635">
        <v>22006452</v>
      </c>
      <c r="Q2635">
        <v>22006452</v>
      </c>
      <c r="R2635" t="s">
        <v>15869</v>
      </c>
      <c r="S2635">
        <v>88260509</v>
      </c>
      <c r="T2635" t="s">
        <v>15563</v>
      </c>
      <c r="U2635">
        <v>88603342</v>
      </c>
      <c r="V2635" t="s">
        <v>32</v>
      </c>
      <c r="W2635" t="s">
        <v>3209</v>
      </c>
      <c r="X2635" t="s">
        <v>18646</v>
      </c>
      <c r="Y2635" t="s">
        <v>7474</v>
      </c>
    </row>
    <row r="2636" spans="1:25" x14ac:dyDescent="0.25">
      <c r="A2636" t="s">
        <v>7435</v>
      </c>
      <c r="B2636" t="s">
        <v>7436</v>
      </c>
      <c r="C2636" t="s">
        <v>1775</v>
      </c>
      <c r="D2636" t="s">
        <v>197</v>
      </c>
      <c r="E2636" t="s">
        <v>11</v>
      </c>
      <c r="F2636" t="s">
        <v>35</v>
      </c>
      <c r="G2636" t="s">
        <v>198</v>
      </c>
      <c r="H2636" t="s">
        <v>4</v>
      </c>
      <c r="I2636">
        <v>21403</v>
      </c>
      <c r="J2636" t="s">
        <v>11554</v>
      </c>
      <c r="K2636" t="s">
        <v>79</v>
      </c>
      <c r="L2636" t="s">
        <v>199</v>
      </c>
      <c r="M2636" t="s">
        <v>12987</v>
      </c>
      <c r="N2636" t="s">
        <v>1775</v>
      </c>
      <c r="O2636" t="s">
        <v>13535</v>
      </c>
      <c r="P2636">
        <v>41051133</v>
      </c>
      <c r="Q2636" t="s">
        <v>15386</v>
      </c>
      <c r="R2636" t="s">
        <v>15870</v>
      </c>
      <c r="S2636">
        <v>41051133</v>
      </c>
      <c r="T2636" t="s">
        <v>15443</v>
      </c>
      <c r="U2636">
        <v>24711101</v>
      </c>
      <c r="V2636" t="s">
        <v>32</v>
      </c>
      <c r="W2636" t="s">
        <v>2868</v>
      </c>
      <c r="X2636" t="s">
        <v>18647</v>
      </c>
      <c r="Y2636" t="s">
        <v>1775</v>
      </c>
    </row>
    <row r="2637" spans="1:25" x14ac:dyDescent="0.25">
      <c r="A2637" t="s">
        <v>7452</v>
      </c>
      <c r="B2637" t="s">
        <v>6755</v>
      </c>
      <c r="C2637" t="s">
        <v>7575</v>
      </c>
      <c r="D2637" t="s">
        <v>182</v>
      </c>
      <c r="E2637" t="s">
        <v>5</v>
      </c>
      <c r="F2637" t="s">
        <v>183</v>
      </c>
      <c r="G2637" t="s">
        <v>12</v>
      </c>
      <c r="H2637" t="s">
        <v>4</v>
      </c>
      <c r="I2637">
        <v>41003</v>
      </c>
      <c r="J2637" t="s">
        <v>14359</v>
      </c>
      <c r="K2637" t="s">
        <v>184</v>
      </c>
      <c r="L2637" t="s">
        <v>182</v>
      </c>
      <c r="M2637" t="s">
        <v>10576</v>
      </c>
      <c r="N2637" t="s">
        <v>10836</v>
      </c>
      <c r="O2637" t="s">
        <v>13535</v>
      </c>
      <c r="P2637">
        <v>70126398</v>
      </c>
      <c r="Q2637">
        <v>60997882</v>
      </c>
      <c r="R2637" t="s">
        <v>12346</v>
      </c>
      <c r="S2637">
        <v>60997882</v>
      </c>
      <c r="T2637" t="s">
        <v>12849</v>
      </c>
      <c r="U2637">
        <v>27640352</v>
      </c>
      <c r="V2637" t="s">
        <v>32</v>
      </c>
      <c r="W2637" t="s">
        <v>7453</v>
      </c>
      <c r="X2637" t="s">
        <v>18648</v>
      </c>
      <c r="Y2637" t="s">
        <v>7575</v>
      </c>
    </row>
    <row r="2638" spans="1:25" x14ac:dyDescent="0.25">
      <c r="A2638" t="s">
        <v>7437</v>
      </c>
      <c r="B2638" t="s">
        <v>7224</v>
      </c>
      <c r="C2638" t="s">
        <v>2950</v>
      </c>
      <c r="D2638" t="s">
        <v>197</v>
      </c>
      <c r="E2638" t="s">
        <v>7</v>
      </c>
      <c r="F2638" t="s">
        <v>35</v>
      </c>
      <c r="G2638" t="s">
        <v>12</v>
      </c>
      <c r="H2638" t="s">
        <v>8</v>
      </c>
      <c r="I2638">
        <v>21007</v>
      </c>
      <c r="J2638" t="s">
        <v>14347</v>
      </c>
      <c r="K2638" t="s">
        <v>79</v>
      </c>
      <c r="L2638" t="s">
        <v>197</v>
      </c>
      <c r="M2638" t="s">
        <v>10579</v>
      </c>
      <c r="N2638" t="s">
        <v>2950</v>
      </c>
      <c r="O2638" t="s">
        <v>13535</v>
      </c>
      <c r="P2638">
        <v>24798381</v>
      </c>
      <c r="Q2638">
        <v>24798381</v>
      </c>
      <c r="R2638" t="s">
        <v>9356</v>
      </c>
      <c r="S2638">
        <v>24798381</v>
      </c>
      <c r="T2638" t="s">
        <v>14022</v>
      </c>
      <c r="U2638">
        <v>24799162</v>
      </c>
      <c r="V2638" t="s">
        <v>32</v>
      </c>
      <c r="W2638" t="s">
        <v>7438</v>
      </c>
      <c r="X2638" t="s">
        <v>18649</v>
      </c>
      <c r="Y2638" t="s">
        <v>2950</v>
      </c>
    </row>
    <row r="2639" spans="1:25" x14ac:dyDescent="0.25">
      <c r="A2639" t="s">
        <v>7564</v>
      </c>
      <c r="B2639" t="s">
        <v>7565</v>
      </c>
      <c r="C2639" t="s">
        <v>7566</v>
      </c>
      <c r="D2639" t="s">
        <v>3398</v>
      </c>
      <c r="E2639" t="s">
        <v>2</v>
      </c>
      <c r="F2639" t="s">
        <v>64</v>
      </c>
      <c r="G2639" t="s">
        <v>5</v>
      </c>
      <c r="H2639" t="s">
        <v>4</v>
      </c>
      <c r="I2639">
        <v>30403</v>
      </c>
      <c r="J2639" t="s">
        <v>12766</v>
      </c>
      <c r="K2639" t="s">
        <v>214</v>
      </c>
      <c r="L2639" t="s">
        <v>12913</v>
      </c>
      <c r="M2639" t="s">
        <v>10292</v>
      </c>
      <c r="N2639" t="s">
        <v>7566</v>
      </c>
      <c r="O2639" t="s">
        <v>13535</v>
      </c>
      <c r="P2639">
        <v>25312907</v>
      </c>
      <c r="Q2639" t="s">
        <v>15386</v>
      </c>
      <c r="R2639" t="s">
        <v>11115</v>
      </c>
      <c r="S2639">
        <v>25312907</v>
      </c>
      <c r="T2639" t="s">
        <v>3434</v>
      </c>
      <c r="U2639">
        <v>25564673</v>
      </c>
      <c r="V2639" t="s">
        <v>32</v>
      </c>
      <c r="W2639" t="s">
        <v>7567</v>
      </c>
      <c r="X2639" t="s">
        <v>18650</v>
      </c>
      <c r="Y2639" t="s">
        <v>7566</v>
      </c>
    </row>
    <row r="2640" spans="1:25" x14ac:dyDescent="0.25">
      <c r="A2640" t="s">
        <v>7441</v>
      </c>
      <c r="B2640" t="s">
        <v>6853</v>
      </c>
      <c r="C2640" t="s">
        <v>4684</v>
      </c>
      <c r="D2640" t="s">
        <v>197</v>
      </c>
      <c r="E2640" t="s">
        <v>10</v>
      </c>
      <c r="F2640" t="s">
        <v>35</v>
      </c>
      <c r="G2640" t="s">
        <v>12</v>
      </c>
      <c r="H2640" t="s">
        <v>17</v>
      </c>
      <c r="I2640">
        <v>21013</v>
      </c>
      <c r="J2640" t="s">
        <v>11531</v>
      </c>
      <c r="K2640" t="s">
        <v>79</v>
      </c>
      <c r="L2640" t="s">
        <v>197</v>
      </c>
      <c r="M2640" t="s">
        <v>238</v>
      </c>
      <c r="N2640" t="s">
        <v>4684</v>
      </c>
      <c r="O2640" t="s">
        <v>13535</v>
      </c>
      <c r="P2640">
        <v>44047042</v>
      </c>
      <c r="Q2640" t="s">
        <v>15871</v>
      </c>
      <c r="R2640" t="s">
        <v>15031</v>
      </c>
      <c r="S2640">
        <v>89527926</v>
      </c>
      <c r="T2640" t="s">
        <v>14480</v>
      </c>
      <c r="U2640">
        <v>24777082</v>
      </c>
      <c r="V2640" t="s">
        <v>32</v>
      </c>
      <c r="W2640" t="s">
        <v>7442</v>
      </c>
      <c r="X2640" t="s">
        <v>18651</v>
      </c>
      <c r="Y2640" t="s">
        <v>4684</v>
      </c>
    </row>
    <row r="2641" spans="1:25" x14ac:dyDescent="0.25">
      <c r="A2641" t="s">
        <v>7427</v>
      </c>
      <c r="B2641" t="s">
        <v>7428</v>
      </c>
      <c r="C2641" t="s">
        <v>807</v>
      </c>
      <c r="D2641" t="s">
        <v>78</v>
      </c>
      <c r="E2641" t="s">
        <v>5</v>
      </c>
      <c r="F2641" t="s">
        <v>35</v>
      </c>
      <c r="G2641" t="s">
        <v>16</v>
      </c>
      <c r="H2641" t="s">
        <v>2</v>
      </c>
      <c r="I2641">
        <v>21201</v>
      </c>
      <c r="J2641" t="s">
        <v>12685</v>
      </c>
      <c r="K2641" t="s">
        <v>79</v>
      </c>
      <c r="L2641" t="s">
        <v>13718</v>
      </c>
      <c r="M2641" t="s">
        <v>10525</v>
      </c>
      <c r="N2641" t="s">
        <v>5647</v>
      </c>
      <c r="O2641" t="s">
        <v>13535</v>
      </c>
      <c r="P2641">
        <v>88360263</v>
      </c>
      <c r="Q2641" t="s">
        <v>15386</v>
      </c>
      <c r="R2641" t="s">
        <v>15872</v>
      </c>
      <c r="S2641">
        <v>88360263</v>
      </c>
      <c r="T2641" t="s">
        <v>14464</v>
      </c>
      <c r="U2641">
        <v>24541063</v>
      </c>
      <c r="V2641" t="s">
        <v>32</v>
      </c>
      <c r="W2641" t="s">
        <v>7429</v>
      </c>
      <c r="X2641" t="s">
        <v>18652</v>
      </c>
      <c r="Y2641" t="s">
        <v>807</v>
      </c>
    </row>
    <row r="2642" spans="1:25" x14ac:dyDescent="0.25">
      <c r="A2642" t="s">
        <v>7553</v>
      </c>
      <c r="B2642" t="s">
        <v>7554</v>
      </c>
      <c r="C2642" t="s">
        <v>3235</v>
      </c>
      <c r="D2642" t="s">
        <v>500</v>
      </c>
      <c r="E2642" t="s">
        <v>2</v>
      </c>
      <c r="F2642" t="s">
        <v>32</v>
      </c>
      <c r="G2642" t="s">
        <v>6</v>
      </c>
      <c r="H2642" t="s">
        <v>2</v>
      </c>
      <c r="I2642">
        <v>10501</v>
      </c>
      <c r="J2642" t="s">
        <v>12636</v>
      </c>
      <c r="K2642" t="s">
        <v>33</v>
      </c>
      <c r="L2642" t="s">
        <v>12839</v>
      </c>
      <c r="M2642" t="s">
        <v>1116</v>
      </c>
      <c r="N2642" t="s">
        <v>1418</v>
      </c>
      <c r="O2642" t="s">
        <v>13535</v>
      </c>
      <c r="P2642">
        <v>25466027</v>
      </c>
      <c r="Q2642">
        <v>25466027</v>
      </c>
      <c r="R2642" t="s">
        <v>14108</v>
      </c>
      <c r="S2642">
        <v>25466027</v>
      </c>
      <c r="T2642" t="s">
        <v>14384</v>
      </c>
      <c r="U2642">
        <v>21004869</v>
      </c>
      <c r="V2642" t="s">
        <v>32</v>
      </c>
      <c r="W2642" t="s">
        <v>7555</v>
      </c>
      <c r="X2642" t="s">
        <v>18653</v>
      </c>
      <c r="Y2642" t="s">
        <v>3235</v>
      </c>
    </row>
    <row r="2643" spans="1:25" x14ac:dyDescent="0.25">
      <c r="A2643" t="s">
        <v>7560</v>
      </c>
      <c r="B2643" t="s">
        <v>7561</v>
      </c>
      <c r="C2643" t="s">
        <v>7562</v>
      </c>
      <c r="D2643" t="s">
        <v>197</v>
      </c>
      <c r="E2643" t="s">
        <v>11</v>
      </c>
      <c r="F2643" t="s">
        <v>35</v>
      </c>
      <c r="G2643" t="s">
        <v>198</v>
      </c>
      <c r="H2643" t="s">
        <v>2</v>
      </c>
      <c r="I2643">
        <v>21401</v>
      </c>
      <c r="J2643" t="s">
        <v>11551</v>
      </c>
      <c r="K2643" t="s">
        <v>79</v>
      </c>
      <c r="L2643" t="s">
        <v>199</v>
      </c>
      <c r="M2643" t="s">
        <v>199</v>
      </c>
      <c r="N2643" t="s">
        <v>11116</v>
      </c>
      <c r="O2643" t="s">
        <v>13535</v>
      </c>
      <c r="P2643">
        <v>24711634</v>
      </c>
      <c r="Q2643">
        <v>41051035</v>
      </c>
      <c r="R2643" t="s">
        <v>9947</v>
      </c>
      <c r="S2643">
        <v>87459289</v>
      </c>
      <c r="T2643" t="s">
        <v>15443</v>
      </c>
      <c r="U2643">
        <v>24711101</v>
      </c>
      <c r="V2643" t="s">
        <v>32</v>
      </c>
      <c r="W2643" t="s">
        <v>7563</v>
      </c>
      <c r="X2643" t="s">
        <v>18654</v>
      </c>
      <c r="Y2643" t="s">
        <v>7562</v>
      </c>
    </row>
    <row r="2644" spans="1:25" x14ac:dyDescent="0.25">
      <c r="A2644" t="s">
        <v>7377</v>
      </c>
      <c r="B2644" t="s">
        <v>7378</v>
      </c>
      <c r="C2644" t="s">
        <v>7379</v>
      </c>
      <c r="D2644" t="s">
        <v>47</v>
      </c>
      <c r="E2644" t="s">
        <v>4</v>
      </c>
      <c r="F2644" t="s">
        <v>32</v>
      </c>
      <c r="G2644" t="s">
        <v>7</v>
      </c>
      <c r="H2644" t="s">
        <v>5</v>
      </c>
      <c r="I2644">
        <v>10604</v>
      </c>
      <c r="J2644" t="s">
        <v>12653</v>
      </c>
      <c r="K2644" t="s">
        <v>33</v>
      </c>
      <c r="L2644" t="s">
        <v>454</v>
      </c>
      <c r="M2644" t="s">
        <v>467</v>
      </c>
      <c r="N2644" t="s">
        <v>481</v>
      </c>
      <c r="O2644" t="s">
        <v>13535</v>
      </c>
      <c r="P2644">
        <v>22017770</v>
      </c>
      <c r="Q2644" t="s">
        <v>15386</v>
      </c>
      <c r="R2644" t="s">
        <v>14109</v>
      </c>
      <c r="S2644">
        <v>22017770</v>
      </c>
      <c r="T2644" t="s">
        <v>13725</v>
      </c>
      <c r="U2644">
        <v>22301358</v>
      </c>
      <c r="V2644" t="s">
        <v>32</v>
      </c>
      <c r="W2644" t="s">
        <v>377</v>
      </c>
      <c r="X2644" t="s">
        <v>18655</v>
      </c>
      <c r="Y2644" t="s">
        <v>7379</v>
      </c>
    </row>
    <row r="2645" spans="1:25" x14ac:dyDescent="0.25">
      <c r="A2645" t="s">
        <v>7556</v>
      </c>
      <c r="B2645" t="s">
        <v>7557</v>
      </c>
      <c r="C2645" t="s">
        <v>7558</v>
      </c>
      <c r="D2645" t="s">
        <v>1044</v>
      </c>
      <c r="E2645" t="s">
        <v>7</v>
      </c>
      <c r="F2645" t="s">
        <v>32</v>
      </c>
      <c r="G2645" t="s">
        <v>1045</v>
      </c>
      <c r="H2645" t="s">
        <v>10</v>
      </c>
      <c r="I2645">
        <v>11908</v>
      </c>
      <c r="J2645" t="s">
        <v>12738</v>
      </c>
      <c r="K2645" t="s">
        <v>33</v>
      </c>
      <c r="L2645" t="s">
        <v>1044</v>
      </c>
      <c r="M2645" t="s">
        <v>12878</v>
      </c>
      <c r="N2645" t="s">
        <v>7558</v>
      </c>
      <c r="O2645" t="s">
        <v>13535</v>
      </c>
      <c r="P2645">
        <v>70704481</v>
      </c>
      <c r="Q2645" t="s">
        <v>15386</v>
      </c>
      <c r="R2645" t="s">
        <v>10067</v>
      </c>
      <c r="S2645">
        <v>89875178</v>
      </c>
      <c r="T2645" t="s">
        <v>14437</v>
      </c>
      <c r="U2645">
        <v>27311075</v>
      </c>
      <c r="V2645" t="s">
        <v>32</v>
      </c>
      <c r="W2645" t="s">
        <v>7559</v>
      </c>
      <c r="X2645" t="s">
        <v>18656</v>
      </c>
      <c r="Y2645" t="s">
        <v>7558</v>
      </c>
    </row>
    <row r="2646" spans="1:25" x14ac:dyDescent="0.25">
      <c r="A2646" t="s">
        <v>7506</v>
      </c>
      <c r="B2646" t="s">
        <v>7507</v>
      </c>
      <c r="C2646" t="s">
        <v>7508</v>
      </c>
      <c r="D2646" t="s">
        <v>9019</v>
      </c>
      <c r="E2646" t="s">
        <v>7</v>
      </c>
      <c r="F2646" t="s">
        <v>124</v>
      </c>
      <c r="G2646" t="s">
        <v>6</v>
      </c>
      <c r="H2646" t="s">
        <v>2</v>
      </c>
      <c r="I2646">
        <v>60501</v>
      </c>
      <c r="J2646" t="s">
        <v>12642</v>
      </c>
      <c r="K2646" t="s">
        <v>125</v>
      </c>
      <c r="L2646" t="s">
        <v>12950</v>
      </c>
      <c r="M2646" t="s">
        <v>12951</v>
      </c>
      <c r="N2646" t="s">
        <v>7508</v>
      </c>
      <c r="O2646" t="s">
        <v>13535</v>
      </c>
      <c r="P2646">
        <v>47041613</v>
      </c>
      <c r="Q2646" t="s">
        <v>15386</v>
      </c>
      <c r="R2646" t="s">
        <v>15033</v>
      </c>
      <c r="S2646">
        <v>84248581</v>
      </c>
      <c r="T2646" t="s">
        <v>14557</v>
      </c>
      <c r="U2646">
        <v>27869013</v>
      </c>
      <c r="V2646" t="s">
        <v>32</v>
      </c>
      <c r="W2646" t="s">
        <v>1563</v>
      </c>
      <c r="X2646" t="s">
        <v>18657</v>
      </c>
      <c r="Y2646" t="s">
        <v>7508</v>
      </c>
    </row>
    <row r="2647" spans="1:25" x14ac:dyDescent="0.25">
      <c r="A2647" t="s">
        <v>7546</v>
      </c>
      <c r="B2647" t="s">
        <v>7249</v>
      </c>
      <c r="C2647" t="s">
        <v>7547</v>
      </c>
      <c r="D2647" t="s">
        <v>9019</v>
      </c>
      <c r="E2647" t="s">
        <v>3</v>
      </c>
      <c r="F2647" t="s">
        <v>124</v>
      </c>
      <c r="G2647" t="s">
        <v>4</v>
      </c>
      <c r="H2647" t="s">
        <v>3</v>
      </c>
      <c r="I2647">
        <v>60302</v>
      </c>
      <c r="J2647" t="s">
        <v>12710</v>
      </c>
      <c r="K2647" t="s">
        <v>125</v>
      </c>
      <c r="L2647" t="s">
        <v>1490</v>
      </c>
      <c r="M2647" t="s">
        <v>12880</v>
      </c>
      <c r="N2647" t="s">
        <v>7547</v>
      </c>
      <c r="O2647" t="s">
        <v>13535</v>
      </c>
      <c r="P2647">
        <v>22001245</v>
      </c>
      <c r="Q2647">
        <v>87046017</v>
      </c>
      <c r="R2647" t="s">
        <v>14110</v>
      </c>
      <c r="S2647">
        <v>88395614</v>
      </c>
      <c r="T2647" t="s">
        <v>14441</v>
      </c>
      <c r="U2647">
        <v>27300654</v>
      </c>
      <c r="V2647" t="s">
        <v>32</v>
      </c>
      <c r="W2647" t="s">
        <v>7548</v>
      </c>
      <c r="X2647" t="s">
        <v>18658</v>
      </c>
      <c r="Y2647" t="s">
        <v>7547</v>
      </c>
    </row>
    <row r="2648" spans="1:25" x14ac:dyDescent="0.25">
      <c r="A2648" t="s">
        <v>7518</v>
      </c>
      <c r="B2648" t="s">
        <v>7519</v>
      </c>
      <c r="C2648" t="s">
        <v>5307</v>
      </c>
      <c r="D2648" t="s">
        <v>82</v>
      </c>
      <c r="E2648" t="s">
        <v>10</v>
      </c>
      <c r="F2648" t="s">
        <v>83</v>
      </c>
      <c r="G2648" t="s">
        <v>5</v>
      </c>
      <c r="H2648" t="s">
        <v>4</v>
      </c>
      <c r="I2648">
        <v>70403</v>
      </c>
      <c r="J2648" t="s">
        <v>11498</v>
      </c>
      <c r="K2648" t="s">
        <v>82</v>
      </c>
      <c r="L2648" t="s">
        <v>12961</v>
      </c>
      <c r="M2648" t="s">
        <v>5405</v>
      </c>
      <c r="N2648" t="s">
        <v>143</v>
      </c>
      <c r="O2648" t="s">
        <v>13535</v>
      </c>
      <c r="P2648">
        <v>27001912</v>
      </c>
      <c r="Q2648" t="s">
        <v>15386</v>
      </c>
      <c r="R2648" t="s">
        <v>15873</v>
      </c>
      <c r="S2648">
        <v>61186954</v>
      </c>
      <c r="T2648" t="s">
        <v>14582</v>
      </c>
      <c r="U2648">
        <v>27550289</v>
      </c>
      <c r="V2648" t="s">
        <v>32</v>
      </c>
      <c r="W2648" t="s">
        <v>7520</v>
      </c>
      <c r="X2648" t="s">
        <v>18659</v>
      </c>
      <c r="Y2648" t="s">
        <v>5307</v>
      </c>
    </row>
    <row r="2649" spans="1:25" x14ac:dyDescent="0.25">
      <c r="A2649" t="s">
        <v>7516</v>
      </c>
      <c r="B2649" t="s">
        <v>6955</v>
      </c>
      <c r="C2649" t="s">
        <v>368</v>
      </c>
      <c r="D2649" t="s">
        <v>82</v>
      </c>
      <c r="E2649" t="s">
        <v>4</v>
      </c>
      <c r="F2649" t="s">
        <v>83</v>
      </c>
      <c r="G2649" t="s">
        <v>2</v>
      </c>
      <c r="H2649" t="s">
        <v>3</v>
      </c>
      <c r="I2649">
        <v>70102</v>
      </c>
      <c r="J2649" t="s">
        <v>12693</v>
      </c>
      <c r="K2649" t="s">
        <v>82</v>
      </c>
      <c r="L2649" t="s">
        <v>82</v>
      </c>
      <c r="M2649" t="s">
        <v>12981</v>
      </c>
      <c r="N2649" t="s">
        <v>368</v>
      </c>
      <c r="O2649" t="s">
        <v>13535</v>
      </c>
      <c r="P2649">
        <v>83879740</v>
      </c>
      <c r="Q2649" t="s">
        <v>15386</v>
      </c>
      <c r="R2649" t="s">
        <v>12424</v>
      </c>
      <c r="S2649">
        <v>83879740</v>
      </c>
      <c r="T2649" t="s">
        <v>14631</v>
      </c>
      <c r="U2649">
        <v>71047519</v>
      </c>
      <c r="V2649" t="s">
        <v>32</v>
      </c>
      <c r="W2649" t="s">
        <v>7517</v>
      </c>
      <c r="X2649" t="s">
        <v>18660</v>
      </c>
      <c r="Y2649" t="s">
        <v>368</v>
      </c>
    </row>
    <row r="2650" spans="1:25" x14ac:dyDescent="0.25">
      <c r="A2650" t="s">
        <v>7504</v>
      </c>
      <c r="B2650" t="s">
        <v>7184</v>
      </c>
      <c r="C2650" t="s">
        <v>4318</v>
      </c>
      <c r="D2650" t="s">
        <v>123</v>
      </c>
      <c r="E2650" t="s">
        <v>8</v>
      </c>
      <c r="F2650" t="s">
        <v>124</v>
      </c>
      <c r="G2650" t="s">
        <v>12</v>
      </c>
      <c r="H2650" t="s">
        <v>2</v>
      </c>
      <c r="I2650">
        <v>61001</v>
      </c>
      <c r="J2650" t="s">
        <v>11436</v>
      </c>
      <c r="K2650" t="s">
        <v>125</v>
      </c>
      <c r="L2650" t="s">
        <v>12957</v>
      </c>
      <c r="M2650" t="s">
        <v>12958</v>
      </c>
      <c r="N2650" t="s">
        <v>4318</v>
      </c>
      <c r="O2650" t="s">
        <v>13535</v>
      </c>
      <c r="P2650">
        <v>84132082</v>
      </c>
      <c r="Q2650" t="s">
        <v>15386</v>
      </c>
      <c r="R2650" t="s">
        <v>15874</v>
      </c>
      <c r="S2650">
        <v>84132082</v>
      </c>
      <c r="T2650" t="s">
        <v>14566</v>
      </c>
      <c r="U2650">
        <v>27340120</v>
      </c>
      <c r="V2650" t="s">
        <v>32</v>
      </c>
      <c r="W2650" t="s">
        <v>7505</v>
      </c>
      <c r="X2650" t="s">
        <v>18661</v>
      </c>
      <c r="Y2650" t="s">
        <v>4318</v>
      </c>
    </row>
    <row r="2651" spans="1:25" x14ac:dyDescent="0.25">
      <c r="A2651" t="s">
        <v>7493</v>
      </c>
      <c r="B2651" t="s">
        <v>7494</v>
      </c>
      <c r="C2651" t="s">
        <v>7495</v>
      </c>
      <c r="D2651" t="s">
        <v>123</v>
      </c>
      <c r="E2651" t="s">
        <v>10</v>
      </c>
      <c r="F2651" t="s">
        <v>124</v>
      </c>
      <c r="G2651" t="s">
        <v>10</v>
      </c>
      <c r="H2651" t="s">
        <v>6</v>
      </c>
      <c r="I2651">
        <v>60805</v>
      </c>
      <c r="J2651" t="s">
        <v>11589</v>
      </c>
      <c r="K2651" t="s">
        <v>125</v>
      </c>
      <c r="L2651" t="s">
        <v>12955</v>
      </c>
      <c r="M2651" t="s">
        <v>13025</v>
      </c>
      <c r="N2651" t="s">
        <v>11117</v>
      </c>
      <c r="O2651" t="s">
        <v>13535</v>
      </c>
      <c r="P2651">
        <v>22001812</v>
      </c>
      <c r="Q2651" t="s">
        <v>15386</v>
      </c>
      <c r="R2651" t="s">
        <v>15875</v>
      </c>
      <c r="S2651">
        <v>22001812</v>
      </c>
      <c r="T2651" t="s">
        <v>6590</v>
      </c>
      <c r="U2651">
        <v>27735242</v>
      </c>
      <c r="V2651" t="s">
        <v>32</v>
      </c>
      <c r="W2651" t="s">
        <v>7496</v>
      </c>
      <c r="X2651" t="s">
        <v>18662</v>
      </c>
      <c r="Y2651" t="s">
        <v>7495</v>
      </c>
    </row>
    <row r="2652" spans="1:25" x14ac:dyDescent="0.25">
      <c r="A2652" t="s">
        <v>7513</v>
      </c>
      <c r="B2652" t="s">
        <v>7514</v>
      </c>
      <c r="C2652" t="s">
        <v>7515</v>
      </c>
      <c r="D2652" t="s">
        <v>123</v>
      </c>
      <c r="E2652" t="s">
        <v>17</v>
      </c>
      <c r="F2652" t="s">
        <v>124</v>
      </c>
      <c r="G2652" t="s">
        <v>12</v>
      </c>
      <c r="H2652" t="s">
        <v>4</v>
      </c>
      <c r="I2652">
        <v>61003</v>
      </c>
      <c r="J2652" t="s">
        <v>11524</v>
      </c>
      <c r="K2652" t="s">
        <v>125</v>
      </c>
      <c r="L2652" t="s">
        <v>12957</v>
      </c>
      <c r="M2652" t="s">
        <v>10495</v>
      </c>
      <c r="N2652" t="s">
        <v>7515</v>
      </c>
      <c r="O2652" t="s">
        <v>13535</v>
      </c>
      <c r="P2652">
        <v>83038922</v>
      </c>
      <c r="Q2652" t="s">
        <v>15386</v>
      </c>
      <c r="R2652" t="s">
        <v>15034</v>
      </c>
      <c r="S2652">
        <v>85101185</v>
      </c>
      <c r="T2652" t="s">
        <v>9313</v>
      </c>
      <c r="U2652">
        <v>87794171</v>
      </c>
      <c r="V2652" t="s">
        <v>32</v>
      </c>
      <c r="W2652" t="s">
        <v>1212</v>
      </c>
      <c r="X2652" t="s">
        <v>18663</v>
      </c>
      <c r="Y2652" t="s">
        <v>7515</v>
      </c>
    </row>
    <row r="2653" spans="1:25" x14ac:dyDescent="0.25">
      <c r="A2653" t="s">
        <v>7550</v>
      </c>
      <c r="B2653" t="s">
        <v>6722</v>
      </c>
      <c r="C2653" t="s">
        <v>7551</v>
      </c>
      <c r="D2653" t="s">
        <v>3000</v>
      </c>
      <c r="E2653" t="s">
        <v>6</v>
      </c>
      <c r="F2653" t="s">
        <v>83</v>
      </c>
      <c r="G2653" t="s">
        <v>3</v>
      </c>
      <c r="H2653" t="s">
        <v>3</v>
      </c>
      <c r="I2653">
        <v>70202</v>
      </c>
      <c r="J2653" t="s">
        <v>12701</v>
      </c>
      <c r="K2653" t="s">
        <v>82</v>
      </c>
      <c r="L2653" t="s">
        <v>3001</v>
      </c>
      <c r="M2653" t="s">
        <v>12913</v>
      </c>
      <c r="N2653" t="s">
        <v>7551</v>
      </c>
      <c r="O2653" t="s">
        <v>13535</v>
      </c>
      <c r="P2653">
        <v>87906085</v>
      </c>
      <c r="Q2653" t="s">
        <v>15386</v>
      </c>
      <c r="R2653" t="s">
        <v>15876</v>
      </c>
      <c r="S2653">
        <v>87906085</v>
      </c>
      <c r="T2653" t="s">
        <v>15504</v>
      </c>
      <c r="U2653">
        <v>24591100</v>
      </c>
      <c r="V2653" t="s">
        <v>32</v>
      </c>
      <c r="W2653" t="s">
        <v>7552</v>
      </c>
      <c r="X2653" t="s">
        <v>18664</v>
      </c>
      <c r="Y2653" t="s">
        <v>7551</v>
      </c>
    </row>
    <row r="2654" spans="1:25" x14ac:dyDescent="0.25">
      <c r="A2654" t="s">
        <v>7540</v>
      </c>
      <c r="B2654" t="s">
        <v>6975</v>
      </c>
      <c r="C2654" t="s">
        <v>7541</v>
      </c>
      <c r="D2654" t="s">
        <v>1235</v>
      </c>
      <c r="E2654" t="s">
        <v>6</v>
      </c>
      <c r="F2654" t="s">
        <v>124</v>
      </c>
      <c r="G2654" t="s">
        <v>15</v>
      </c>
      <c r="H2654" t="s">
        <v>3</v>
      </c>
      <c r="I2654">
        <v>61102</v>
      </c>
      <c r="J2654" t="s">
        <v>12748</v>
      </c>
      <c r="K2654" t="s">
        <v>125</v>
      </c>
      <c r="L2654" t="s">
        <v>10832</v>
      </c>
      <c r="M2654" t="s">
        <v>2022</v>
      </c>
      <c r="N2654" t="s">
        <v>11118</v>
      </c>
      <c r="O2654" t="s">
        <v>13535</v>
      </c>
      <c r="P2654">
        <v>63428917</v>
      </c>
      <c r="Q2654">
        <v>84400890</v>
      </c>
      <c r="R2654" t="s">
        <v>15035</v>
      </c>
      <c r="S2654">
        <v>84400890</v>
      </c>
      <c r="T2654" t="s">
        <v>11888</v>
      </c>
      <c r="U2654">
        <v>26377451</v>
      </c>
      <c r="V2654" t="s">
        <v>32</v>
      </c>
      <c r="W2654" t="s">
        <v>7543</v>
      </c>
      <c r="X2654" t="s">
        <v>18665</v>
      </c>
      <c r="Y2654" t="s">
        <v>7541</v>
      </c>
    </row>
    <row r="2655" spans="1:25" x14ac:dyDescent="0.25">
      <c r="A2655" t="s">
        <v>9657</v>
      </c>
      <c r="B2655" t="s">
        <v>6882</v>
      </c>
      <c r="C2655" t="s">
        <v>9298</v>
      </c>
      <c r="D2655" t="s">
        <v>1609</v>
      </c>
      <c r="E2655" t="s">
        <v>4</v>
      </c>
      <c r="F2655" t="s">
        <v>208</v>
      </c>
      <c r="G2655" t="s">
        <v>10</v>
      </c>
      <c r="H2655" t="s">
        <v>8</v>
      </c>
      <c r="I2655">
        <v>50807</v>
      </c>
      <c r="J2655" t="s">
        <v>12828</v>
      </c>
      <c r="K2655" t="s">
        <v>209</v>
      </c>
      <c r="L2655" t="s">
        <v>2685</v>
      </c>
      <c r="M2655" t="s">
        <v>854</v>
      </c>
      <c r="N2655" t="s">
        <v>221</v>
      </c>
      <c r="O2655" t="s">
        <v>13535</v>
      </c>
      <c r="P2655">
        <v>26944305</v>
      </c>
      <c r="Q2655">
        <v>83803998</v>
      </c>
      <c r="R2655" t="s">
        <v>14112</v>
      </c>
      <c r="S2655">
        <v>83803998</v>
      </c>
      <c r="T2655" t="s">
        <v>14543</v>
      </c>
      <c r="U2655">
        <v>26955509</v>
      </c>
      <c r="V2655" t="s">
        <v>32</v>
      </c>
      <c r="W2655" t="s">
        <v>4524</v>
      </c>
      <c r="X2655" t="s">
        <v>18666</v>
      </c>
      <c r="Y2655" t="s">
        <v>9298</v>
      </c>
    </row>
    <row r="2656" spans="1:25" x14ac:dyDescent="0.25">
      <c r="A2656" t="s">
        <v>7478</v>
      </c>
      <c r="B2656" t="s">
        <v>7479</v>
      </c>
      <c r="C2656" t="s">
        <v>4096</v>
      </c>
      <c r="D2656" t="s">
        <v>207</v>
      </c>
      <c r="E2656" t="s">
        <v>3</v>
      </c>
      <c r="F2656" t="s">
        <v>208</v>
      </c>
      <c r="G2656" t="s">
        <v>4</v>
      </c>
      <c r="H2656" t="s">
        <v>4</v>
      </c>
      <c r="I2656">
        <v>50303</v>
      </c>
      <c r="J2656" t="s">
        <v>11489</v>
      </c>
      <c r="K2656" t="s">
        <v>209</v>
      </c>
      <c r="L2656" t="s">
        <v>207</v>
      </c>
      <c r="M2656" t="s">
        <v>12942</v>
      </c>
      <c r="N2656" t="s">
        <v>4096</v>
      </c>
      <c r="O2656" t="s">
        <v>13535</v>
      </c>
      <c r="P2656" t="s">
        <v>15386</v>
      </c>
      <c r="Q2656" t="s">
        <v>15386</v>
      </c>
      <c r="R2656" t="s">
        <v>13768</v>
      </c>
      <c r="S2656">
        <v>88619964</v>
      </c>
      <c r="T2656" t="s">
        <v>14536</v>
      </c>
      <c r="U2656">
        <v>83769266</v>
      </c>
      <c r="V2656" t="s">
        <v>32</v>
      </c>
      <c r="W2656" t="s">
        <v>1435</v>
      </c>
      <c r="X2656" t="s">
        <v>18667</v>
      </c>
      <c r="Y2656" t="s">
        <v>4096</v>
      </c>
    </row>
    <row r="2657" spans="1:25" x14ac:dyDescent="0.25">
      <c r="A2657" t="s">
        <v>7444</v>
      </c>
      <c r="B2657" t="s">
        <v>6836</v>
      </c>
      <c r="C2657" t="s">
        <v>215</v>
      </c>
      <c r="D2657" t="s">
        <v>197</v>
      </c>
      <c r="E2657" t="s">
        <v>5</v>
      </c>
      <c r="F2657" t="s">
        <v>35</v>
      </c>
      <c r="G2657" t="s">
        <v>12</v>
      </c>
      <c r="H2657" t="s">
        <v>11</v>
      </c>
      <c r="I2657">
        <v>21009</v>
      </c>
      <c r="J2657" t="s">
        <v>11527</v>
      </c>
      <c r="K2657" t="s">
        <v>79</v>
      </c>
      <c r="L2657" t="s">
        <v>197</v>
      </c>
      <c r="M2657" t="s">
        <v>2597</v>
      </c>
      <c r="N2657" t="s">
        <v>215</v>
      </c>
      <c r="O2657" t="s">
        <v>13535</v>
      </c>
      <c r="P2657">
        <v>86371658</v>
      </c>
      <c r="Q2657" t="s">
        <v>15386</v>
      </c>
      <c r="R2657" t="s">
        <v>7785</v>
      </c>
      <c r="S2657">
        <v>87303514</v>
      </c>
      <c r="T2657" t="s">
        <v>14475</v>
      </c>
      <c r="U2657">
        <v>24744058</v>
      </c>
      <c r="V2657" t="s">
        <v>32</v>
      </c>
      <c r="W2657" t="s">
        <v>7445</v>
      </c>
      <c r="X2657" t="s">
        <v>18668</v>
      </c>
      <c r="Y2657" t="s">
        <v>215</v>
      </c>
    </row>
    <row r="2658" spans="1:25" x14ac:dyDescent="0.25">
      <c r="A2658" t="s">
        <v>7893</v>
      </c>
      <c r="B2658" t="s">
        <v>7453</v>
      </c>
      <c r="C2658" t="s">
        <v>221</v>
      </c>
      <c r="D2658" t="s">
        <v>9030</v>
      </c>
      <c r="E2658" t="s">
        <v>10</v>
      </c>
      <c r="F2658" t="s">
        <v>35</v>
      </c>
      <c r="G2658" t="s">
        <v>198</v>
      </c>
      <c r="H2658" t="s">
        <v>3</v>
      </c>
      <c r="I2658">
        <v>21402</v>
      </c>
      <c r="J2658" t="s">
        <v>11552</v>
      </c>
      <c r="K2658" t="s">
        <v>79</v>
      </c>
      <c r="L2658" t="s">
        <v>199</v>
      </c>
      <c r="M2658" t="s">
        <v>10836</v>
      </c>
      <c r="N2658" t="s">
        <v>221</v>
      </c>
      <c r="O2658" t="s">
        <v>13535</v>
      </c>
      <c r="P2658">
        <v>41051057</v>
      </c>
      <c r="Q2658" t="s">
        <v>15386</v>
      </c>
      <c r="R2658" t="s">
        <v>15036</v>
      </c>
      <c r="S2658">
        <v>89740532</v>
      </c>
      <c r="T2658" t="s">
        <v>14664</v>
      </c>
      <c r="U2658">
        <v>87067098</v>
      </c>
      <c r="V2658" t="s">
        <v>32</v>
      </c>
      <c r="W2658" t="s">
        <v>7894</v>
      </c>
      <c r="X2658" t="s">
        <v>18669</v>
      </c>
      <c r="Y2658" t="s">
        <v>221</v>
      </c>
    </row>
    <row r="2659" spans="1:25" x14ac:dyDescent="0.25">
      <c r="A2659" t="s">
        <v>7698</v>
      </c>
      <c r="B2659" t="s">
        <v>7699</v>
      </c>
      <c r="C2659" t="s">
        <v>1490</v>
      </c>
      <c r="D2659" t="s">
        <v>9030</v>
      </c>
      <c r="E2659" t="s">
        <v>6</v>
      </c>
      <c r="F2659" t="s">
        <v>35</v>
      </c>
      <c r="G2659" t="s">
        <v>179</v>
      </c>
      <c r="H2659" t="s">
        <v>2</v>
      </c>
      <c r="I2659">
        <v>21501</v>
      </c>
      <c r="J2659" t="s">
        <v>11557</v>
      </c>
      <c r="K2659" t="s">
        <v>79</v>
      </c>
      <c r="L2659" t="s">
        <v>180</v>
      </c>
      <c r="M2659" t="s">
        <v>143</v>
      </c>
      <c r="N2659" t="s">
        <v>1490</v>
      </c>
      <c r="O2659" t="s">
        <v>13535</v>
      </c>
      <c r="P2659">
        <v>24640668</v>
      </c>
      <c r="Q2659" t="s">
        <v>15386</v>
      </c>
      <c r="R2659" t="s">
        <v>7786</v>
      </c>
      <c r="S2659">
        <v>88486857</v>
      </c>
      <c r="T2659" t="s">
        <v>14481</v>
      </c>
      <c r="U2659">
        <v>24640011</v>
      </c>
      <c r="V2659" t="s">
        <v>32</v>
      </c>
      <c r="W2659" t="s">
        <v>7807</v>
      </c>
      <c r="X2659" t="s">
        <v>18670</v>
      </c>
      <c r="Y2659" t="s">
        <v>1490</v>
      </c>
    </row>
    <row r="2660" spans="1:25" x14ac:dyDescent="0.25">
      <c r="A2660" t="s">
        <v>7700</v>
      </c>
      <c r="B2660" t="s">
        <v>7701</v>
      </c>
      <c r="C2660" t="s">
        <v>657</v>
      </c>
      <c r="D2660" t="s">
        <v>4304</v>
      </c>
      <c r="E2660" t="s">
        <v>3</v>
      </c>
      <c r="F2660" t="s">
        <v>124</v>
      </c>
      <c r="G2660" t="s">
        <v>2</v>
      </c>
      <c r="H2660" t="s">
        <v>6</v>
      </c>
      <c r="I2660">
        <v>60105</v>
      </c>
      <c r="J2660" t="s">
        <v>11576</v>
      </c>
      <c r="K2660" t="s">
        <v>125</v>
      </c>
      <c r="L2660" t="s">
        <v>125</v>
      </c>
      <c r="M2660" t="s">
        <v>10595</v>
      </c>
      <c r="N2660" t="s">
        <v>657</v>
      </c>
      <c r="O2660" t="s">
        <v>13535</v>
      </c>
      <c r="P2660">
        <v>26420838</v>
      </c>
      <c r="Q2660">
        <v>26420838</v>
      </c>
      <c r="R2660" t="s">
        <v>12394</v>
      </c>
      <c r="S2660">
        <v>88472506</v>
      </c>
      <c r="T2660" t="s">
        <v>15520</v>
      </c>
      <c r="U2660">
        <v>26420211</v>
      </c>
      <c r="V2660" t="s">
        <v>32</v>
      </c>
      <c r="W2660" t="s">
        <v>4497</v>
      </c>
      <c r="X2660" t="s">
        <v>18671</v>
      </c>
      <c r="Y2660" t="s">
        <v>657</v>
      </c>
    </row>
    <row r="2661" spans="1:25" x14ac:dyDescent="0.25">
      <c r="A2661" t="s">
        <v>9644</v>
      </c>
      <c r="B2661" t="s">
        <v>8847</v>
      </c>
      <c r="C2661" t="s">
        <v>9249</v>
      </c>
      <c r="D2661" t="s">
        <v>1609</v>
      </c>
      <c r="E2661" t="s">
        <v>3</v>
      </c>
      <c r="F2661" t="s">
        <v>208</v>
      </c>
      <c r="G2661" t="s">
        <v>8</v>
      </c>
      <c r="H2661" t="s">
        <v>4</v>
      </c>
      <c r="I2661">
        <v>50703</v>
      </c>
      <c r="J2661" t="s">
        <v>11515</v>
      </c>
      <c r="K2661" t="s">
        <v>209</v>
      </c>
      <c r="L2661" t="s">
        <v>12945</v>
      </c>
      <c r="M2661" t="s">
        <v>156</v>
      </c>
      <c r="N2661" t="s">
        <v>9249</v>
      </c>
      <c r="O2661" t="s">
        <v>13535</v>
      </c>
      <c r="P2661">
        <v>22006963</v>
      </c>
      <c r="Q2661" t="s">
        <v>15386</v>
      </c>
      <c r="R2661" t="s">
        <v>14113</v>
      </c>
      <c r="S2661">
        <v>86228293</v>
      </c>
      <c r="T2661" t="s">
        <v>15480</v>
      </c>
      <c r="U2661">
        <v>26620685</v>
      </c>
      <c r="V2661" t="s">
        <v>32</v>
      </c>
      <c r="W2661" t="s">
        <v>9483</v>
      </c>
      <c r="X2661" t="s">
        <v>18672</v>
      </c>
      <c r="Y2661" t="s">
        <v>9249</v>
      </c>
    </row>
    <row r="2662" spans="1:25" x14ac:dyDescent="0.25">
      <c r="A2662" t="s">
        <v>7702</v>
      </c>
      <c r="B2662" t="s">
        <v>7373</v>
      </c>
      <c r="C2662" t="s">
        <v>4495</v>
      </c>
      <c r="D2662" t="s">
        <v>1609</v>
      </c>
      <c r="E2662" t="s">
        <v>3</v>
      </c>
      <c r="F2662" t="s">
        <v>208</v>
      </c>
      <c r="G2662" t="s">
        <v>8</v>
      </c>
      <c r="H2662" t="s">
        <v>3</v>
      </c>
      <c r="I2662">
        <v>50702</v>
      </c>
      <c r="J2662" t="s">
        <v>11459</v>
      </c>
      <c r="K2662" t="s">
        <v>209</v>
      </c>
      <c r="L2662" t="s">
        <v>12945</v>
      </c>
      <c r="M2662" t="s">
        <v>13049</v>
      </c>
      <c r="N2662" t="s">
        <v>4495</v>
      </c>
      <c r="O2662" t="s">
        <v>13535</v>
      </c>
      <c r="P2662">
        <v>84506355</v>
      </c>
      <c r="Q2662" t="s">
        <v>15386</v>
      </c>
      <c r="R2662" t="s">
        <v>13224</v>
      </c>
      <c r="S2662">
        <v>84506355</v>
      </c>
      <c r="T2662" t="s">
        <v>15480</v>
      </c>
      <c r="U2662">
        <v>26620685</v>
      </c>
      <c r="V2662" t="s">
        <v>32</v>
      </c>
      <c r="W2662" t="s">
        <v>7808</v>
      </c>
      <c r="X2662" t="s">
        <v>18673</v>
      </c>
      <c r="Y2662" t="s">
        <v>4495</v>
      </c>
    </row>
    <row r="2663" spans="1:25" x14ac:dyDescent="0.25">
      <c r="A2663" t="s">
        <v>7703</v>
      </c>
      <c r="B2663" t="s">
        <v>7704</v>
      </c>
      <c r="C2663" t="s">
        <v>7705</v>
      </c>
      <c r="D2663" t="s">
        <v>197</v>
      </c>
      <c r="E2663" t="s">
        <v>12</v>
      </c>
      <c r="F2663" t="s">
        <v>35</v>
      </c>
      <c r="G2663" t="s">
        <v>198</v>
      </c>
      <c r="H2663" t="s">
        <v>4</v>
      </c>
      <c r="I2663">
        <v>21403</v>
      </c>
      <c r="J2663" t="s">
        <v>11554</v>
      </c>
      <c r="K2663" t="s">
        <v>79</v>
      </c>
      <c r="L2663" t="s">
        <v>199</v>
      </c>
      <c r="M2663" t="s">
        <v>12987</v>
      </c>
      <c r="N2663" t="s">
        <v>7705</v>
      </c>
      <c r="O2663" t="s">
        <v>13535</v>
      </c>
      <c r="P2663">
        <v>84853440</v>
      </c>
      <c r="Q2663">
        <v>84853440</v>
      </c>
      <c r="R2663" t="s">
        <v>15037</v>
      </c>
      <c r="S2663">
        <v>84853440</v>
      </c>
      <c r="T2663" t="s">
        <v>9210</v>
      </c>
      <c r="U2663">
        <v>61610021</v>
      </c>
      <c r="V2663" t="s">
        <v>32</v>
      </c>
      <c r="W2663" t="s">
        <v>2920</v>
      </c>
      <c r="X2663" t="s">
        <v>18674</v>
      </c>
      <c r="Y2663" t="s">
        <v>7705</v>
      </c>
    </row>
    <row r="2664" spans="1:25" x14ac:dyDescent="0.25">
      <c r="A2664" t="s">
        <v>7706</v>
      </c>
      <c r="B2664" t="s">
        <v>7707</v>
      </c>
      <c r="C2664" t="s">
        <v>641</v>
      </c>
      <c r="D2664" t="s">
        <v>197</v>
      </c>
      <c r="E2664" t="s">
        <v>16</v>
      </c>
      <c r="F2664" t="s">
        <v>35</v>
      </c>
      <c r="G2664" t="s">
        <v>12</v>
      </c>
      <c r="H2664" t="s">
        <v>17</v>
      </c>
      <c r="I2664">
        <v>21013</v>
      </c>
      <c r="J2664" t="s">
        <v>11531</v>
      </c>
      <c r="K2664" t="s">
        <v>79</v>
      </c>
      <c r="L2664" t="s">
        <v>197</v>
      </c>
      <c r="M2664" t="s">
        <v>238</v>
      </c>
      <c r="N2664" t="s">
        <v>641</v>
      </c>
      <c r="O2664" t="s">
        <v>13535</v>
      </c>
      <c r="P2664">
        <v>72984065</v>
      </c>
      <c r="Q2664" t="s">
        <v>15386</v>
      </c>
      <c r="R2664" t="s">
        <v>15038</v>
      </c>
      <c r="S2664">
        <v>87692100</v>
      </c>
      <c r="T2664" t="s">
        <v>14698</v>
      </c>
      <c r="U2664">
        <v>24673035</v>
      </c>
      <c r="V2664" t="s">
        <v>32</v>
      </c>
      <c r="W2664" t="s">
        <v>1703</v>
      </c>
      <c r="X2664" t="s">
        <v>18675</v>
      </c>
      <c r="Y2664" t="s">
        <v>641</v>
      </c>
    </row>
    <row r="2665" spans="1:25" x14ac:dyDescent="0.25">
      <c r="A2665" t="s">
        <v>7947</v>
      </c>
      <c r="B2665" t="s">
        <v>7948</v>
      </c>
      <c r="C2665" t="s">
        <v>7949</v>
      </c>
      <c r="D2665" t="s">
        <v>125</v>
      </c>
      <c r="E2665" t="s">
        <v>10</v>
      </c>
      <c r="F2665" t="s">
        <v>124</v>
      </c>
      <c r="G2665" t="s">
        <v>3</v>
      </c>
      <c r="H2665" t="s">
        <v>7</v>
      </c>
      <c r="I2665">
        <v>60206</v>
      </c>
      <c r="J2665" t="s">
        <v>11596</v>
      </c>
      <c r="K2665" t="s">
        <v>125</v>
      </c>
      <c r="L2665" t="s">
        <v>10596</v>
      </c>
      <c r="M2665" t="s">
        <v>7610</v>
      </c>
      <c r="N2665" t="s">
        <v>7949</v>
      </c>
      <c r="O2665" t="s">
        <v>13535</v>
      </c>
      <c r="P2665">
        <v>24287801</v>
      </c>
      <c r="Q2665" t="s">
        <v>15386</v>
      </c>
      <c r="R2665" t="s">
        <v>15039</v>
      </c>
      <c r="S2665">
        <v>88151108</v>
      </c>
      <c r="T2665" t="s">
        <v>15486</v>
      </c>
      <c r="U2665">
        <v>26355272</v>
      </c>
      <c r="V2665" t="s">
        <v>32</v>
      </c>
      <c r="W2665" t="s">
        <v>7950</v>
      </c>
      <c r="X2665" t="s">
        <v>18676</v>
      </c>
      <c r="Y2665" t="s">
        <v>7949</v>
      </c>
    </row>
    <row r="2666" spans="1:25" x14ac:dyDescent="0.25">
      <c r="A2666" t="s">
        <v>7889</v>
      </c>
      <c r="B2666" t="s">
        <v>7890</v>
      </c>
      <c r="C2666" t="s">
        <v>7891</v>
      </c>
      <c r="D2666" t="s">
        <v>197</v>
      </c>
      <c r="E2666" t="s">
        <v>8</v>
      </c>
      <c r="F2666" t="s">
        <v>35</v>
      </c>
      <c r="G2666" t="s">
        <v>12</v>
      </c>
      <c r="H2666" t="s">
        <v>15</v>
      </c>
      <c r="I2666">
        <v>21011</v>
      </c>
      <c r="J2666" t="s">
        <v>11529</v>
      </c>
      <c r="K2666" t="s">
        <v>79</v>
      </c>
      <c r="L2666" t="s">
        <v>197</v>
      </c>
      <c r="M2666" t="s">
        <v>11796</v>
      </c>
      <c r="N2666" t="s">
        <v>81</v>
      </c>
      <c r="O2666" t="s">
        <v>13535</v>
      </c>
      <c r="P2666">
        <v>24695038</v>
      </c>
      <c r="Q2666" t="s">
        <v>15386</v>
      </c>
      <c r="R2666" t="s">
        <v>10013</v>
      </c>
      <c r="S2666">
        <v>24695038</v>
      </c>
      <c r="T2666" t="s">
        <v>14479</v>
      </c>
      <c r="U2666">
        <v>24699197</v>
      </c>
      <c r="V2666" t="s">
        <v>32</v>
      </c>
      <c r="W2666" t="s">
        <v>2416</v>
      </c>
      <c r="X2666" t="s">
        <v>18677</v>
      </c>
      <c r="Y2666" t="s">
        <v>7891</v>
      </c>
    </row>
    <row r="2667" spans="1:25" x14ac:dyDescent="0.25">
      <c r="A2667" t="s">
        <v>7885</v>
      </c>
      <c r="B2667" t="s">
        <v>7886</v>
      </c>
      <c r="C2667" t="s">
        <v>7887</v>
      </c>
      <c r="D2667" t="s">
        <v>197</v>
      </c>
      <c r="E2667" t="s">
        <v>7</v>
      </c>
      <c r="F2667" t="s">
        <v>35</v>
      </c>
      <c r="G2667" t="s">
        <v>12</v>
      </c>
      <c r="H2667" t="s">
        <v>8</v>
      </c>
      <c r="I2667">
        <v>21007</v>
      </c>
      <c r="J2667" t="s">
        <v>14347</v>
      </c>
      <c r="K2667" t="s">
        <v>79</v>
      </c>
      <c r="L2667" t="s">
        <v>197</v>
      </c>
      <c r="M2667" t="s">
        <v>10579</v>
      </c>
      <c r="N2667" t="s">
        <v>7887</v>
      </c>
      <c r="O2667" t="s">
        <v>13535</v>
      </c>
      <c r="P2667">
        <v>24798470</v>
      </c>
      <c r="Q2667" t="s">
        <v>15386</v>
      </c>
      <c r="R2667" t="s">
        <v>14114</v>
      </c>
      <c r="S2667">
        <v>84242667</v>
      </c>
      <c r="T2667" t="s">
        <v>14022</v>
      </c>
      <c r="U2667">
        <v>24799162</v>
      </c>
      <c r="V2667" t="s">
        <v>32</v>
      </c>
      <c r="W2667" t="s">
        <v>723</v>
      </c>
      <c r="X2667" t="s">
        <v>18678</v>
      </c>
      <c r="Y2667" t="s">
        <v>7887</v>
      </c>
    </row>
    <row r="2668" spans="1:25" x14ac:dyDescent="0.25">
      <c r="A2668" t="s">
        <v>8072</v>
      </c>
      <c r="B2668" t="s">
        <v>7470</v>
      </c>
      <c r="C2668" t="s">
        <v>8073</v>
      </c>
      <c r="D2668" t="s">
        <v>9037</v>
      </c>
      <c r="E2668" t="s">
        <v>4</v>
      </c>
      <c r="F2668" t="s">
        <v>83</v>
      </c>
      <c r="G2668" t="s">
        <v>5</v>
      </c>
      <c r="H2668" t="s">
        <v>5</v>
      </c>
      <c r="I2668">
        <v>70404</v>
      </c>
      <c r="J2668" t="s">
        <v>11553</v>
      </c>
      <c r="K2668" t="s">
        <v>82</v>
      </c>
      <c r="L2668" t="s">
        <v>12961</v>
      </c>
      <c r="M2668" t="s">
        <v>12962</v>
      </c>
      <c r="N2668" t="s">
        <v>854</v>
      </c>
      <c r="O2668" t="s">
        <v>13535</v>
      </c>
      <c r="P2668">
        <v>84304940</v>
      </c>
      <c r="Q2668" t="s">
        <v>15386</v>
      </c>
      <c r="R2668" t="s">
        <v>14115</v>
      </c>
      <c r="S2668">
        <v>84304940</v>
      </c>
      <c r="T2668" t="s">
        <v>14921</v>
      </c>
      <c r="U2668">
        <v>88320938</v>
      </c>
      <c r="V2668" t="s">
        <v>32</v>
      </c>
      <c r="W2668" t="s">
        <v>8074</v>
      </c>
      <c r="X2668" t="s">
        <v>18679</v>
      </c>
      <c r="Y2668" t="s">
        <v>8073</v>
      </c>
    </row>
    <row r="2669" spans="1:25" x14ac:dyDescent="0.25">
      <c r="A2669" t="s">
        <v>8014</v>
      </c>
      <c r="B2669" t="s">
        <v>8015</v>
      </c>
      <c r="C2669" t="s">
        <v>8016</v>
      </c>
      <c r="D2669" t="s">
        <v>123</v>
      </c>
      <c r="E2669" t="s">
        <v>4</v>
      </c>
      <c r="F2669" t="s">
        <v>124</v>
      </c>
      <c r="G2669" t="s">
        <v>17</v>
      </c>
      <c r="H2669" t="s">
        <v>2</v>
      </c>
      <c r="I2669">
        <v>61301</v>
      </c>
      <c r="J2669" t="s">
        <v>13514</v>
      </c>
      <c r="K2669" t="s">
        <v>125</v>
      </c>
      <c r="L2669" t="s">
        <v>10603</v>
      </c>
      <c r="M2669" t="s">
        <v>10603</v>
      </c>
      <c r="N2669" t="s">
        <v>8016</v>
      </c>
      <c r="O2669" t="s">
        <v>13535</v>
      </c>
      <c r="P2669">
        <v>22001127</v>
      </c>
      <c r="Q2669">
        <v>27355041</v>
      </c>
      <c r="R2669" t="s">
        <v>11883</v>
      </c>
      <c r="S2669">
        <v>86407985</v>
      </c>
      <c r="T2669" t="s">
        <v>14561</v>
      </c>
      <c r="U2669">
        <v>27355041</v>
      </c>
      <c r="V2669" t="s">
        <v>32</v>
      </c>
      <c r="W2669" t="s">
        <v>8017</v>
      </c>
      <c r="X2669" t="s">
        <v>18680</v>
      </c>
      <c r="Y2669" t="s">
        <v>8016</v>
      </c>
    </row>
    <row r="2670" spans="1:25" x14ac:dyDescent="0.25">
      <c r="A2670" t="s">
        <v>7846</v>
      </c>
      <c r="B2670" t="s">
        <v>7075</v>
      </c>
      <c r="C2670" t="s">
        <v>7847</v>
      </c>
      <c r="D2670" t="s">
        <v>47</v>
      </c>
      <c r="E2670" t="s">
        <v>7</v>
      </c>
      <c r="F2670" t="s">
        <v>32</v>
      </c>
      <c r="G2670" t="s">
        <v>16</v>
      </c>
      <c r="H2670" t="s">
        <v>6</v>
      </c>
      <c r="I2670">
        <v>11205</v>
      </c>
      <c r="J2670" t="s">
        <v>12699</v>
      </c>
      <c r="K2670" t="s">
        <v>33</v>
      </c>
      <c r="L2670" t="s">
        <v>12867</v>
      </c>
      <c r="M2670" t="s">
        <v>678</v>
      </c>
      <c r="N2670" t="s">
        <v>7847</v>
      </c>
      <c r="O2670" t="s">
        <v>13535</v>
      </c>
      <c r="P2670">
        <v>22000879</v>
      </c>
      <c r="Q2670" t="s">
        <v>15386</v>
      </c>
      <c r="R2670" t="s">
        <v>15040</v>
      </c>
      <c r="S2670">
        <v>89115335</v>
      </c>
      <c r="T2670" t="s">
        <v>7708</v>
      </c>
      <c r="U2670">
        <v>24104951</v>
      </c>
      <c r="V2670" t="s">
        <v>32</v>
      </c>
      <c r="W2670" t="s">
        <v>702</v>
      </c>
      <c r="X2670" t="s">
        <v>18681</v>
      </c>
      <c r="Y2670" t="s">
        <v>7847</v>
      </c>
    </row>
    <row r="2671" spans="1:25" x14ac:dyDescent="0.25">
      <c r="A2671" t="s">
        <v>7908</v>
      </c>
      <c r="B2671" t="s">
        <v>7807</v>
      </c>
      <c r="C2671" t="s">
        <v>7909</v>
      </c>
      <c r="D2671" t="s">
        <v>3398</v>
      </c>
      <c r="E2671" t="s">
        <v>2</v>
      </c>
      <c r="F2671" t="s">
        <v>64</v>
      </c>
      <c r="G2671" t="s">
        <v>6</v>
      </c>
      <c r="H2671" t="s">
        <v>3</v>
      </c>
      <c r="I2671">
        <v>30502</v>
      </c>
      <c r="J2671" t="s">
        <v>11450</v>
      </c>
      <c r="K2671" t="s">
        <v>214</v>
      </c>
      <c r="L2671" t="s">
        <v>3398</v>
      </c>
      <c r="M2671" t="s">
        <v>1471</v>
      </c>
      <c r="N2671" t="s">
        <v>7909</v>
      </c>
      <c r="O2671" t="s">
        <v>13535</v>
      </c>
      <c r="P2671">
        <v>25310038</v>
      </c>
      <c r="Q2671" t="s">
        <v>15386</v>
      </c>
      <c r="R2671" t="s">
        <v>15877</v>
      </c>
      <c r="S2671">
        <v>25341731</v>
      </c>
      <c r="T2671" t="s">
        <v>3434</v>
      </c>
      <c r="U2671">
        <v>25567876</v>
      </c>
      <c r="V2671" t="s">
        <v>32</v>
      </c>
      <c r="W2671" t="s">
        <v>6277</v>
      </c>
      <c r="X2671" t="s">
        <v>18682</v>
      </c>
      <c r="Y2671" t="s">
        <v>7909</v>
      </c>
    </row>
    <row r="2672" spans="1:25" x14ac:dyDescent="0.25">
      <c r="A2672" t="s">
        <v>7919</v>
      </c>
      <c r="B2672" t="s">
        <v>7920</v>
      </c>
      <c r="C2672" t="s">
        <v>7921</v>
      </c>
      <c r="D2672" t="s">
        <v>3398</v>
      </c>
      <c r="E2672" t="s">
        <v>6</v>
      </c>
      <c r="F2672" t="s">
        <v>64</v>
      </c>
      <c r="G2672" t="s">
        <v>6</v>
      </c>
      <c r="H2672" t="s">
        <v>16</v>
      </c>
      <c r="I2672">
        <v>30512</v>
      </c>
      <c r="J2672" t="s">
        <v>12810</v>
      </c>
      <c r="K2672" t="s">
        <v>214</v>
      </c>
      <c r="L2672" t="s">
        <v>3398</v>
      </c>
      <c r="M2672" t="s">
        <v>14815</v>
      </c>
      <c r="N2672" t="s">
        <v>7921</v>
      </c>
      <c r="O2672" t="s">
        <v>13535</v>
      </c>
      <c r="P2672">
        <v>25141113</v>
      </c>
      <c r="Q2672">
        <v>89625819</v>
      </c>
      <c r="R2672" t="s">
        <v>15147</v>
      </c>
      <c r="S2672">
        <v>89625819</v>
      </c>
      <c r="T2672" t="s">
        <v>14504</v>
      </c>
      <c r="U2672" t="s">
        <v>15462</v>
      </c>
      <c r="V2672" t="s">
        <v>32</v>
      </c>
      <c r="W2672" t="s">
        <v>3548</v>
      </c>
      <c r="X2672" t="s">
        <v>18683</v>
      </c>
      <c r="Y2672" t="s">
        <v>7921</v>
      </c>
    </row>
    <row r="2673" spans="1:25" x14ac:dyDescent="0.25">
      <c r="A2673" t="s">
        <v>8020</v>
      </c>
      <c r="B2673" t="s">
        <v>8021</v>
      </c>
      <c r="C2673" t="s">
        <v>8022</v>
      </c>
      <c r="D2673" t="s">
        <v>3398</v>
      </c>
      <c r="E2673" t="s">
        <v>8</v>
      </c>
      <c r="F2673" t="s">
        <v>83</v>
      </c>
      <c r="G2673" t="s">
        <v>2</v>
      </c>
      <c r="H2673" t="s">
        <v>3</v>
      </c>
      <c r="I2673">
        <v>70102</v>
      </c>
      <c r="J2673" t="s">
        <v>12693</v>
      </c>
      <c r="K2673" t="s">
        <v>82</v>
      </c>
      <c r="L2673" t="s">
        <v>82</v>
      </c>
      <c r="M2673" t="s">
        <v>12981</v>
      </c>
      <c r="N2673" t="s">
        <v>8022</v>
      </c>
      <c r="O2673" t="s">
        <v>13535</v>
      </c>
      <c r="P2673">
        <v>85269109</v>
      </c>
      <c r="Q2673" t="s">
        <v>15386</v>
      </c>
      <c r="R2673" t="s">
        <v>8031</v>
      </c>
      <c r="S2673">
        <v>85269109</v>
      </c>
      <c r="T2673" t="s">
        <v>6667</v>
      </c>
      <c r="U2673">
        <v>25570765</v>
      </c>
      <c r="V2673" t="s">
        <v>32</v>
      </c>
      <c r="W2673" t="s">
        <v>8023</v>
      </c>
      <c r="X2673" t="s">
        <v>18684</v>
      </c>
      <c r="Y2673" t="s">
        <v>8022</v>
      </c>
    </row>
    <row r="2674" spans="1:25" x14ac:dyDescent="0.25">
      <c r="A2674" t="s">
        <v>8028</v>
      </c>
      <c r="B2674" t="s">
        <v>8029</v>
      </c>
      <c r="C2674" t="s">
        <v>8030</v>
      </c>
      <c r="D2674" t="s">
        <v>3398</v>
      </c>
      <c r="E2674" t="s">
        <v>8</v>
      </c>
      <c r="F2674" t="s">
        <v>83</v>
      </c>
      <c r="G2674" t="s">
        <v>2</v>
      </c>
      <c r="H2674" t="s">
        <v>3</v>
      </c>
      <c r="I2674">
        <v>70102</v>
      </c>
      <c r="J2674" t="s">
        <v>12693</v>
      </c>
      <c r="K2674" t="s">
        <v>82</v>
      </c>
      <c r="L2674" t="s">
        <v>82</v>
      </c>
      <c r="M2674" t="s">
        <v>12981</v>
      </c>
      <c r="N2674" t="s">
        <v>11121</v>
      </c>
      <c r="O2674" t="s">
        <v>13535</v>
      </c>
      <c r="P2674" t="s">
        <v>15386</v>
      </c>
      <c r="Q2674" t="s">
        <v>15386</v>
      </c>
      <c r="R2674" t="s">
        <v>13225</v>
      </c>
      <c r="S2674">
        <v>88379075</v>
      </c>
      <c r="T2674" t="s">
        <v>6667</v>
      </c>
      <c r="U2674">
        <v>25570765</v>
      </c>
      <c r="V2674" t="s">
        <v>32</v>
      </c>
      <c r="W2674" t="s">
        <v>8032</v>
      </c>
      <c r="X2674" t="s">
        <v>18685</v>
      </c>
      <c r="Y2674" t="s">
        <v>8030</v>
      </c>
    </row>
    <row r="2675" spans="1:25" x14ac:dyDescent="0.25">
      <c r="A2675" t="s">
        <v>8052</v>
      </c>
      <c r="B2675" t="s">
        <v>8053</v>
      </c>
      <c r="C2675" t="s">
        <v>8054</v>
      </c>
      <c r="D2675" t="s">
        <v>3398</v>
      </c>
      <c r="E2675" t="s">
        <v>11</v>
      </c>
      <c r="F2675" t="s">
        <v>64</v>
      </c>
      <c r="G2675" t="s">
        <v>6</v>
      </c>
      <c r="H2675" t="s">
        <v>16</v>
      </c>
      <c r="I2675">
        <v>30512</v>
      </c>
      <c r="J2675" t="s">
        <v>12810</v>
      </c>
      <c r="K2675" t="s">
        <v>214</v>
      </c>
      <c r="L2675" t="s">
        <v>3398</v>
      </c>
      <c r="M2675" t="s">
        <v>14815</v>
      </c>
      <c r="N2675" t="s">
        <v>8054</v>
      </c>
      <c r="O2675" t="s">
        <v>13535</v>
      </c>
      <c r="P2675">
        <v>25140626</v>
      </c>
      <c r="Q2675" t="s">
        <v>15386</v>
      </c>
      <c r="R2675" t="s">
        <v>14116</v>
      </c>
      <c r="S2675">
        <v>61361896</v>
      </c>
      <c r="T2675" t="s">
        <v>14970</v>
      </c>
      <c r="U2675">
        <v>84033728</v>
      </c>
      <c r="V2675" t="s">
        <v>32</v>
      </c>
      <c r="W2675" t="s">
        <v>8055</v>
      </c>
      <c r="X2675" t="s">
        <v>18686</v>
      </c>
      <c r="Y2675" t="s">
        <v>8054</v>
      </c>
    </row>
    <row r="2676" spans="1:25" x14ac:dyDescent="0.25">
      <c r="A2676" t="s">
        <v>8048</v>
      </c>
      <c r="B2676" t="s">
        <v>8049</v>
      </c>
      <c r="C2676" t="s">
        <v>3102</v>
      </c>
      <c r="D2676" t="s">
        <v>1044</v>
      </c>
      <c r="E2676" t="s">
        <v>3</v>
      </c>
      <c r="F2676" t="s">
        <v>32</v>
      </c>
      <c r="G2676" t="s">
        <v>1045</v>
      </c>
      <c r="H2676" t="s">
        <v>12</v>
      </c>
      <c r="I2676">
        <v>11910</v>
      </c>
      <c r="J2676" t="s">
        <v>12740</v>
      </c>
      <c r="K2676" t="s">
        <v>33</v>
      </c>
      <c r="L2676" t="s">
        <v>1044</v>
      </c>
      <c r="M2676" t="s">
        <v>1090</v>
      </c>
      <c r="N2676" t="s">
        <v>3102</v>
      </c>
      <c r="O2676" t="s">
        <v>13535</v>
      </c>
      <c r="P2676">
        <v>27716195</v>
      </c>
      <c r="Q2676" t="s">
        <v>15386</v>
      </c>
      <c r="R2676" t="s">
        <v>11177</v>
      </c>
      <c r="S2676">
        <v>83159876</v>
      </c>
      <c r="T2676" t="s">
        <v>14428</v>
      </c>
      <c r="U2676">
        <v>27719646</v>
      </c>
      <c r="V2676" t="s">
        <v>32</v>
      </c>
      <c r="W2676" t="s">
        <v>8050</v>
      </c>
      <c r="X2676" t="s">
        <v>18687</v>
      </c>
      <c r="Y2676" t="s">
        <v>3102</v>
      </c>
    </row>
    <row r="2677" spans="1:25" x14ac:dyDescent="0.25">
      <c r="A2677" t="s">
        <v>8089</v>
      </c>
      <c r="B2677" t="s">
        <v>8090</v>
      </c>
      <c r="C2677" t="s">
        <v>1452</v>
      </c>
      <c r="D2677" t="s">
        <v>79</v>
      </c>
      <c r="E2677" t="s">
        <v>11</v>
      </c>
      <c r="F2677" t="s">
        <v>35</v>
      </c>
      <c r="G2677" t="s">
        <v>11</v>
      </c>
      <c r="H2677" t="s">
        <v>5</v>
      </c>
      <c r="I2677">
        <v>20904</v>
      </c>
      <c r="J2677" t="s">
        <v>11518</v>
      </c>
      <c r="K2677" t="s">
        <v>79</v>
      </c>
      <c r="L2677" t="s">
        <v>11351</v>
      </c>
      <c r="M2677" t="s">
        <v>10518</v>
      </c>
      <c r="N2677" t="s">
        <v>1452</v>
      </c>
      <c r="O2677" t="s">
        <v>13535</v>
      </c>
      <c r="P2677">
        <v>24284220</v>
      </c>
      <c r="Q2677" t="s">
        <v>15386</v>
      </c>
      <c r="R2677" t="s">
        <v>8718</v>
      </c>
      <c r="S2677">
        <v>84469072</v>
      </c>
      <c r="T2677" t="s">
        <v>15429</v>
      </c>
      <c r="U2677">
        <v>24289926</v>
      </c>
      <c r="V2677" t="s">
        <v>32</v>
      </c>
      <c r="W2677" t="s">
        <v>8091</v>
      </c>
      <c r="X2677" t="s">
        <v>18688</v>
      </c>
      <c r="Y2677" t="s">
        <v>1452</v>
      </c>
    </row>
    <row r="2678" spans="1:25" x14ac:dyDescent="0.25">
      <c r="A2678" t="s">
        <v>8068</v>
      </c>
      <c r="B2678" t="s">
        <v>7168</v>
      </c>
      <c r="C2678" t="s">
        <v>8069</v>
      </c>
      <c r="D2678" t="s">
        <v>9037</v>
      </c>
      <c r="E2678" t="s">
        <v>4</v>
      </c>
      <c r="F2678" t="s">
        <v>83</v>
      </c>
      <c r="G2678" t="s">
        <v>5</v>
      </c>
      <c r="H2678" t="s">
        <v>5</v>
      </c>
      <c r="I2678">
        <v>70404</v>
      </c>
      <c r="J2678" t="s">
        <v>11553</v>
      </c>
      <c r="K2678" t="s">
        <v>82</v>
      </c>
      <c r="L2678" t="s">
        <v>12961</v>
      </c>
      <c r="M2678" t="s">
        <v>12962</v>
      </c>
      <c r="N2678" t="s">
        <v>11122</v>
      </c>
      <c r="O2678" t="s">
        <v>13535</v>
      </c>
      <c r="P2678">
        <v>84095365</v>
      </c>
      <c r="Q2678" t="s">
        <v>15386</v>
      </c>
      <c r="R2678" t="s">
        <v>8070</v>
      </c>
      <c r="S2678">
        <v>84305103</v>
      </c>
      <c r="T2678" t="s">
        <v>14921</v>
      </c>
      <c r="U2678">
        <v>88320938</v>
      </c>
      <c r="V2678" t="s">
        <v>32</v>
      </c>
      <c r="W2678" t="s">
        <v>8071</v>
      </c>
      <c r="X2678" t="s">
        <v>18689</v>
      </c>
      <c r="Y2678" t="s">
        <v>8069</v>
      </c>
    </row>
    <row r="2679" spans="1:25" x14ac:dyDescent="0.25">
      <c r="A2679" t="s">
        <v>7984</v>
      </c>
      <c r="B2679" t="s">
        <v>7985</v>
      </c>
      <c r="C2679" t="s">
        <v>7986</v>
      </c>
      <c r="D2679" t="s">
        <v>9037</v>
      </c>
      <c r="E2679" t="s">
        <v>3</v>
      </c>
      <c r="F2679" t="s">
        <v>83</v>
      </c>
      <c r="G2679" t="s">
        <v>5</v>
      </c>
      <c r="H2679" t="s">
        <v>5</v>
      </c>
      <c r="I2679">
        <v>70404</v>
      </c>
      <c r="J2679" t="s">
        <v>11553</v>
      </c>
      <c r="K2679" t="s">
        <v>82</v>
      </c>
      <c r="L2679" t="s">
        <v>12961</v>
      </c>
      <c r="M2679" t="s">
        <v>12962</v>
      </c>
      <c r="N2679" t="s">
        <v>7986</v>
      </c>
      <c r="O2679" t="s">
        <v>13535</v>
      </c>
      <c r="P2679">
        <v>86559727</v>
      </c>
      <c r="Q2679" t="s">
        <v>15386</v>
      </c>
      <c r="R2679" t="s">
        <v>15041</v>
      </c>
      <c r="S2679">
        <v>86559727</v>
      </c>
      <c r="T2679" t="s">
        <v>14579</v>
      </c>
      <c r="U2679">
        <v>83768761</v>
      </c>
      <c r="V2679" t="s">
        <v>32</v>
      </c>
      <c r="W2679" t="s">
        <v>3547</v>
      </c>
      <c r="X2679" t="s">
        <v>18690</v>
      </c>
      <c r="Y2679" t="s">
        <v>7986</v>
      </c>
    </row>
    <row r="2680" spans="1:25" x14ac:dyDescent="0.25">
      <c r="A2680" t="s">
        <v>8092</v>
      </c>
      <c r="B2680" t="s">
        <v>8093</v>
      </c>
      <c r="C2680" t="s">
        <v>2950</v>
      </c>
      <c r="D2680" t="s">
        <v>197</v>
      </c>
      <c r="E2680" t="s">
        <v>10</v>
      </c>
      <c r="F2680" t="s">
        <v>35</v>
      </c>
      <c r="G2680" t="s">
        <v>12</v>
      </c>
      <c r="H2680" t="s">
        <v>17</v>
      </c>
      <c r="I2680">
        <v>21013</v>
      </c>
      <c r="J2680" t="s">
        <v>11531</v>
      </c>
      <c r="K2680" t="s">
        <v>79</v>
      </c>
      <c r="L2680" t="s">
        <v>197</v>
      </c>
      <c r="M2680" t="s">
        <v>238</v>
      </c>
      <c r="N2680" t="s">
        <v>2950</v>
      </c>
      <c r="O2680" t="s">
        <v>13535</v>
      </c>
      <c r="P2680">
        <v>22005373</v>
      </c>
      <c r="Q2680" t="s">
        <v>15386</v>
      </c>
      <c r="R2680" t="s">
        <v>15042</v>
      </c>
      <c r="S2680">
        <v>60166221</v>
      </c>
      <c r="T2680" t="s">
        <v>14480</v>
      </c>
      <c r="U2680">
        <v>24777082</v>
      </c>
      <c r="V2680" t="s">
        <v>32</v>
      </c>
      <c r="W2680" t="s">
        <v>8094</v>
      </c>
      <c r="X2680" t="s">
        <v>18691</v>
      </c>
      <c r="Y2680" t="s">
        <v>2950</v>
      </c>
    </row>
    <row r="2681" spans="1:25" x14ac:dyDescent="0.25">
      <c r="A2681" t="s">
        <v>15043</v>
      </c>
      <c r="B2681" t="s">
        <v>7954</v>
      </c>
      <c r="C2681" t="s">
        <v>2639</v>
      </c>
      <c r="D2681" t="s">
        <v>123</v>
      </c>
      <c r="E2681" t="s">
        <v>16</v>
      </c>
      <c r="F2681" t="s">
        <v>124</v>
      </c>
      <c r="G2681" t="s">
        <v>10</v>
      </c>
      <c r="H2681" t="s">
        <v>6</v>
      </c>
      <c r="I2681">
        <v>60805</v>
      </c>
      <c r="J2681" t="s">
        <v>11589</v>
      </c>
      <c r="K2681" t="s">
        <v>125</v>
      </c>
      <c r="L2681" t="s">
        <v>12955</v>
      </c>
      <c r="M2681" t="s">
        <v>13025</v>
      </c>
      <c r="N2681" t="s">
        <v>2639</v>
      </c>
      <c r="O2681" t="s">
        <v>13535</v>
      </c>
      <c r="P2681">
        <v>22001815</v>
      </c>
      <c r="Q2681" t="s">
        <v>15386</v>
      </c>
      <c r="R2681" t="s">
        <v>14777</v>
      </c>
      <c r="S2681">
        <v>88110013</v>
      </c>
      <c r="T2681" t="s">
        <v>14686</v>
      </c>
      <c r="U2681">
        <v>27848079</v>
      </c>
      <c r="V2681" t="s">
        <v>32</v>
      </c>
      <c r="W2681" t="s">
        <v>4991</v>
      </c>
      <c r="X2681" t="s">
        <v>18692</v>
      </c>
      <c r="Y2681" t="s">
        <v>2639</v>
      </c>
    </row>
    <row r="2682" spans="1:25" x14ac:dyDescent="0.25">
      <c r="A2682" t="s">
        <v>7838</v>
      </c>
      <c r="B2682" t="s">
        <v>7839</v>
      </c>
      <c r="C2682" t="s">
        <v>136</v>
      </c>
      <c r="D2682" t="s">
        <v>123</v>
      </c>
      <c r="E2682" t="s">
        <v>11</v>
      </c>
      <c r="F2682" t="s">
        <v>124</v>
      </c>
      <c r="G2682" t="s">
        <v>12</v>
      </c>
      <c r="H2682" t="s">
        <v>2</v>
      </c>
      <c r="I2682">
        <v>61001</v>
      </c>
      <c r="J2682" t="s">
        <v>11436</v>
      </c>
      <c r="K2682" t="s">
        <v>125</v>
      </c>
      <c r="L2682" t="s">
        <v>12957</v>
      </c>
      <c r="M2682" t="s">
        <v>12958</v>
      </c>
      <c r="N2682" t="s">
        <v>136</v>
      </c>
      <c r="O2682" t="s">
        <v>13535</v>
      </c>
      <c r="P2682">
        <v>27831052</v>
      </c>
      <c r="Q2682" t="s">
        <v>15386</v>
      </c>
      <c r="R2682" t="s">
        <v>9359</v>
      </c>
      <c r="S2682">
        <v>86928580</v>
      </c>
      <c r="T2682" t="s">
        <v>14570</v>
      </c>
      <c r="U2682">
        <v>21010746</v>
      </c>
      <c r="V2682" t="s">
        <v>32</v>
      </c>
      <c r="W2682" t="s">
        <v>7840</v>
      </c>
      <c r="X2682" t="s">
        <v>18693</v>
      </c>
      <c r="Y2682" t="s">
        <v>136</v>
      </c>
    </row>
    <row r="2683" spans="1:25" x14ac:dyDescent="0.25">
      <c r="A2683" t="s">
        <v>8635</v>
      </c>
      <c r="B2683" t="s">
        <v>7163</v>
      </c>
      <c r="C2683" t="s">
        <v>8062</v>
      </c>
      <c r="D2683" t="s">
        <v>82</v>
      </c>
      <c r="E2683" t="s">
        <v>8</v>
      </c>
      <c r="F2683" t="s">
        <v>83</v>
      </c>
      <c r="G2683" t="s">
        <v>2</v>
      </c>
      <c r="H2683" t="s">
        <v>4</v>
      </c>
      <c r="I2683">
        <v>70103</v>
      </c>
      <c r="J2683" t="s">
        <v>12756</v>
      </c>
      <c r="K2683" t="s">
        <v>82</v>
      </c>
      <c r="L2683" t="s">
        <v>82</v>
      </c>
      <c r="M2683" t="s">
        <v>84</v>
      </c>
      <c r="N2683" t="s">
        <v>8062</v>
      </c>
      <c r="O2683" t="s">
        <v>13535</v>
      </c>
      <c r="P2683" t="s">
        <v>15386</v>
      </c>
      <c r="Q2683" t="s">
        <v>15386</v>
      </c>
      <c r="R2683" t="s">
        <v>14117</v>
      </c>
      <c r="S2683">
        <v>85811732</v>
      </c>
      <c r="T2683" t="s">
        <v>14625</v>
      </c>
      <c r="U2683" t="s">
        <v>15533</v>
      </c>
      <c r="V2683" t="s">
        <v>32</v>
      </c>
      <c r="W2683" t="s">
        <v>8063</v>
      </c>
      <c r="X2683" t="s">
        <v>18694</v>
      </c>
      <c r="Y2683" t="s">
        <v>8062</v>
      </c>
    </row>
    <row r="2684" spans="1:25" x14ac:dyDescent="0.25">
      <c r="A2684" t="s">
        <v>7877</v>
      </c>
      <c r="B2684" t="s">
        <v>6952</v>
      </c>
      <c r="C2684" t="s">
        <v>2142</v>
      </c>
      <c r="D2684" t="s">
        <v>78</v>
      </c>
      <c r="E2684" t="s">
        <v>3</v>
      </c>
      <c r="F2684" t="s">
        <v>35</v>
      </c>
      <c r="G2684" t="s">
        <v>3</v>
      </c>
      <c r="H2684" t="s">
        <v>10</v>
      </c>
      <c r="I2684">
        <v>20208</v>
      </c>
      <c r="J2684" t="s">
        <v>12755</v>
      </c>
      <c r="K2684" t="s">
        <v>79</v>
      </c>
      <c r="L2684" t="s">
        <v>80</v>
      </c>
      <c r="M2684" t="s">
        <v>10716</v>
      </c>
      <c r="N2684" t="s">
        <v>2142</v>
      </c>
      <c r="O2684" t="s">
        <v>13535</v>
      </c>
      <c r="P2684">
        <v>24479221</v>
      </c>
      <c r="Q2684" t="s">
        <v>15386</v>
      </c>
      <c r="R2684" t="s">
        <v>7878</v>
      </c>
      <c r="S2684">
        <v>87454971</v>
      </c>
      <c r="T2684" t="s">
        <v>14463</v>
      </c>
      <c r="U2684">
        <v>24456861</v>
      </c>
      <c r="V2684" t="s">
        <v>32</v>
      </c>
      <c r="W2684" t="s">
        <v>2190</v>
      </c>
      <c r="X2684" t="s">
        <v>18695</v>
      </c>
      <c r="Y2684" t="s">
        <v>2142</v>
      </c>
    </row>
    <row r="2685" spans="1:25" x14ac:dyDescent="0.25">
      <c r="A2685" t="s">
        <v>7874</v>
      </c>
      <c r="B2685" t="s">
        <v>7013</v>
      </c>
      <c r="C2685" t="s">
        <v>7875</v>
      </c>
      <c r="D2685" t="s">
        <v>9019</v>
      </c>
      <c r="E2685" t="s">
        <v>6</v>
      </c>
      <c r="F2685" t="s">
        <v>124</v>
      </c>
      <c r="G2685" t="s">
        <v>4</v>
      </c>
      <c r="H2685" t="s">
        <v>6</v>
      </c>
      <c r="I2685">
        <v>60305</v>
      </c>
      <c r="J2685" t="s">
        <v>11585</v>
      </c>
      <c r="K2685" t="s">
        <v>125</v>
      </c>
      <c r="L2685" t="s">
        <v>1490</v>
      </c>
      <c r="M2685" t="s">
        <v>10508</v>
      </c>
      <c r="N2685" t="s">
        <v>7875</v>
      </c>
      <c r="O2685" t="s">
        <v>13535</v>
      </c>
      <c r="P2685">
        <v>84057996</v>
      </c>
      <c r="Q2685">
        <v>85115147</v>
      </c>
      <c r="R2685" t="s">
        <v>15878</v>
      </c>
      <c r="S2685">
        <v>84057996</v>
      </c>
      <c r="T2685" t="s">
        <v>8645</v>
      </c>
      <c r="U2685">
        <v>27300748</v>
      </c>
      <c r="V2685" t="s">
        <v>32</v>
      </c>
      <c r="W2685" t="s">
        <v>1767</v>
      </c>
      <c r="X2685" t="s">
        <v>18696</v>
      </c>
      <c r="Y2685" t="s">
        <v>7875</v>
      </c>
    </row>
    <row r="2686" spans="1:25" x14ac:dyDescent="0.25">
      <c r="A2686" t="s">
        <v>8084</v>
      </c>
      <c r="B2686" t="s">
        <v>8085</v>
      </c>
      <c r="C2686" t="s">
        <v>8086</v>
      </c>
      <c r="D2686" t="s">
        <v>9019</v>
      </c>
      <c r="E2686" t="s">
        <v>198</v>
      </c>
      <c r="F2686" t="s">
        <v>124</v>
      </c>
      <c r="G2686" t="s">
        <v>4</v>
      </c>
      <c r="H2686" t="s">
        <v>2</v>
      </c>
      <c r="I2686">
        <v>60301</v>
      </c>
      <c r="J2686" t="s">
        <v>11410</v>
      </c>
      <c r="K2686" t="s">
        <v>125</v>
      </c>
      <c r="L2686" t="s">
        <v>1490</v>
      </c>
      <c r="M2686" t="s">
        <v>1490</v>
      </c>
      <c r="N2686" t="s">
        <v>8086</v>
      </c>
      <c r="O2686" t="s">
        <v>13535</v>
      </c>
      <c r="P2686">
        <v>83013861</v>
      </c>
      <c r="Q2686" t="s">
        <v>15386</v>
      </c>
      <c r="R2686" t="s">
        <v>14118</v>
      </c>
      <c r="S2686">
        <v>83013861</v>
      </c>
      <c r="T2686" t="s">
        <v>15044</v>
      </c>
      <c r="U2686">
        <v>85988401</v>
      </c>
      <c r="V2686" t="s">
        <v>32</v>
      </c>
      <c r="W2686" t="s">
        <v>8088</v>
      </c>
      <c r="X2686" t="s">
        <v>18697</v>
      </c>
      <c r="Y2686" t="s">
        <v>8086</v>
      </c>
    </row>
    <row r="2687" spans="1:25" x14ac:dyDescent="0.25">
      <c r="A2687" t="s">
        <v>8064</v>
      </c>
      <c r="B2687" t="s">
        <v>6985</v>
      </c>
      <c r="C2687" t="s">
        <v>8065</v>
      </c>
      <c r="D2687" t="s">
        <v>9019</v>
      </c>
      <c r="E2687" t="s">
        <v>11</v>
      </c>
      <c r="F2687" t="s">
        <v>124</v>
      </c>
      <c r="G2687" t="s">
        <v>6</v>
      </c>
      <c r="H2687" t="s">
        <v>6</v>
      </c>
      <c r="I2687">
        <v>60505</v>
      </c>
      <c r="J2687" t="s">
        <v>11587</v>
      </c>
      <c r="K2687" t="s">
        <v>125</v>
      </c>
      <c r="L2687" t="s">
        <v>12950</v>
      </c>
      <c r="M2687" t="s">
        <v>10706</v>
      </c>
      <c r="N2687" t="s">
        <v>8065</v>
      </c>
      <c r="O2687" t="s">
        <v>13535</v>
      </c>
      <c r="P2687">
        <v>22001385</v>
      </c>
      <c r="Q2687" t="s">
        <v>15386</v>
      </c>
      <c r="R2687" t="s">
        <v>8717</v>
      </c>
      <c r="S2687">
        <v>61280041</v>
      </c>
      <c r="T2687" t="s">
        <v>14568</v>
      </c>
      <c r="U2687">
        <v>89839411</v>
      </c>
      <c r="V2687" t="s">
        <v>32</v>
      </c>
      <c r="W2687" t="s">
        <v>8066</v>
      </c>
      <c r="X2687" t="s">
        <v>18698</v>
      </c>
      <c r="Y2687" t="s">
        <v>8065</v>
      </c>
    </row>
    <row r="2688" spans="1:25" x14ac:dyDescent="0.25">
      <c r="A2688" t="s">
        <v>7881</v>
      </c>
      <c r="B2688" t="s">
        <v>7882</v>
      </c>
      <c r="C2688" t="s">
        <v>215</v>
      </c>
      <c r="D2688" t="s">
        <v>197</v>
      </c>
      <c r="E2688" t="s">
        <v>15</v>
      </c>
      <c r="F2688" t="s">
        <v>35</v>
      </c>
      <c r="G2688" t="s">
        <v>12</v>
      </c>
      <c r="H2688" t="s">
        <v>16</v>
      </c>
      <c r="I2688">
        <v>21012</v>
      </c>
      <c r="J2688" t="s">
        <v>11530</v>
      </c>
      <c r="K2688" t="s">
        <v>79</v>
      </c>
      <c r="L2688" t="s">
        <v>197</v>
      </c>
      <c r="M2688" t="s">
        <v>292</v>
      </c>
      <c r="N2688" t="s">
        <v>215</v>
      </c>
      <c r="O2688" t="s">
        <v>13535</v>
      </c>
      <c r="P2688" t="s">
        <v>15386</v>
      </c>
      <c r="Q2688" t="s">
        <v>15386</v>
      </c>
      <c r="R2688" t="s">
        <v>13226</v>
      </c>
      <c r="S2688">
        <v>87697665</v>
      </c>
      <c r="T2688" t="s">
        <v>14662</v>
      </c>
      <c r="U2688">
        <v>24780158</v>
      </c>
      <c r="V2688" t="s">
        <v>32</v>
      </c>
      <c r="W2688" t="s">
        <v>2713</v>
      </c>
      <c r="X2688" t="s">
        <v>18699</v>
      </c>
      <c r="Y2688" t="s">
        <v>215</v>
      </c>
    </row>
    <row r="2689" spans="1:25" x14ac:dyDescent="0.25">
      <c r="A2689" t="s">
        <v>7900</v>
      </c>
      <c r="B2689" t="s">
        <v>6757</v>
      </c>
      <c r="C2689" t="s">
        <v>7901</v>
      </c>
      <c r="D2689" t="s">
        <v>500</v>
      </c>
      <c r="E2689" t="s">
        <v>2</v>
      </c>
      <c r="F2689" t="s">
        <v>32</v>
      </c>
      <c r="G2689" t="s">
        <v>6</v>
      </c>
      <c r="H2689" t="s">
        <v>2</v>
      </c>
      <c r="I2689">
        <v>10501</v>
      </c>
      <c r="J2689" t="s">
        <v>12636</v>
      </c>
      <c r="K2689" t="s">
        <v>33</v>
      </c>
      <c r="L2689" t="s">
        <v>12839</v>
      </c>
      <c r="M2689" t="s">
        <v>1116</v>
      </c>
      <c r="N2689" t="s">
        <v>7901</v>
      </c>
      <c r="O2689" t="s">
        <v>13535</v>
      </c>
      <c r="P2689">
        <v>25463638</v>
      </c>
      <c r="Q2689">
        <v>25463638</v>
      </c>
      <c r="R2689" t="s">
        <v>15045</v>
      </c>
      <c r="S2689">
        <v>25461065</v>
      </c>
      <c r="T2689" t="s">
        <v>14384</v>
      </c>
      <c r="U2689">
        <v>21004869</v>
      </c>
      <c r="V2689" t="s">
        <v>32</v>
      </c>
      <c r="W2689" t="s">
        <v>3076</v>
      </c>
      <c r="X2689" t="s">
        <v>18700</v>
      </c>
      <c r="Y2689" t="s">
        <v>7901</v>
      </c>
    </row>
    <row r="2690" spans="1:25" x14ac:dyDescent="0.25">
      <c r="A2690" t="s">
        <v>8075</v>
      </c>
      <c r="B2690" t="s">
        <v>6760</v>
      </c>
      <c r="C2690" t="s">
        <v>8076</v>
      </c>
      <c r="D2690" t="s">
        <v>3398</v>
      </c>
      <c r="E2690" t="s">
        <v>8</v>
      </c>
      <c r="F2690" t="s">
        <v>64</v>
      </c>
      <c r="G2690" t="s">
        <v>6</v>
      </c>
      <c r="H2690" t="s">
        <v>16</v>
      </c>
      <c r="I2690">
        <v>30512</v>
      </c>
      <c r="J2690" t="s">
        <v>12810</v>
      </c>
      <c r="K2690" t="s">
        <v>214</v>
      </c>
      <c r="L2690" t="s">
        <v>3398</v>
      </c>
      <c r="M2690" t="s">
        <v>14815</v>
      </c>
      <c r="N2690" t="s">
        <v>8076</v>
      </c>
      <c r="O2690" t="s">
        <v>13535</v>
      </c>
      <c r="P2690" t="s">
        <v>15386</v>
      </c>
      <c r="Q2690" t="s">
        <v>15386</v>
      </c>
      <c r="R2690" t="s">
        <v>11965</v>
      </c>
      <c r="S2690">
        <v>85371160</v>
      </c>
      <c r="T2690" t="s">
        <v>6667</v>
      </c>
      <c r="U2690">
        <v>25567876</v>
      </c>
      <c r="V2690" t="s">
        <v>32</v>
      </c>
      <c r="W2690" t="s">
        <v>8077</v>
      </c>
      <c r="X2690" t="s">
        <v>18701</v>
      </c>
      <c r="Y2690" t="s">
        <v>8076</v>
      </c>
    </row>
    <row r="2691" spans="1:25" x14ac:dyDescent="0.25">
      <c r="A2691" t="s">
        <v>8525</v>
      </c>
      <c r="B2691" t="s">
        <v>6745</v>
      </c>
      <c r="C2691" t="s">
        <v>470</v>
      </c>
      <c r="D2691" t="s">
        <v>182</v>
      </c>
      <c r="E2691" t="s">
        <v>4</v>
      </c>
      <c r="F2691" t="s">
        <v>183</v>
      </c>
      <c r="G2691" t="s">
        <v>12</v>
      </c>
      <c r="H2691" t="s">
        <v>6</v>
      </c>
      <c r="I2691">
        <v>41005</v>
      </c>
      <c r="J2691" t="s">
        <v>12817</v>
      </c>
      <c r="K2691" t="s">
        <v>184</v>
      </c>
      <c r="L2691" t="s">
        <v>182</v>
      </c>
      <c r="M2691" t="s">
        <v>11148</v>
      </c>
      <c r="N2691" t="s">
        <v>11123</v>
      </c>
      <c r="O2691" t="s">
        <v>13535</v>
      </c>
      <c r="P2691">
        <v>27666283</v>
      </c>
      <c r="Q2691">
        <v>44047045</v>
      </c>
      <c r="R2691" t="s">
        <v>14119</v>
      </c>
      <c r="S2691">
        <v>84398738</v>
      </c>
      <c r="T2691" t="s">
        <v>14522</v>
      </c>
      <c r="U2691">
        <v>84213786</v>
      </c>
      <c r="V2691" t="s">
        <v>32</v>
      </c>
      <c r="W2691" t="s">
        <v>2349</v>
      </c>
      <c r="X2691" t="s">
        <v>18702</v>
      </c>
      <c r="Y2691" t="s">
        <v>470</v>
      </c>
    </row>
    <row r="2692" spans="1:25" x14ac:dyDescent="0.25">
      <c r="A2692" t="s">
        <v>8591</v>
      </c>
      <c r="B2692" t="s">
        <v>6814</v>
      </c>
      <c r="C2692" t="s">
        <v>8592</v>
      </c>
      <c r="D2692" t="s">
        <v>123</v>
      </c>
      <c r="E2692" t="s">
        <v>7</v>
      </c>
      <c r="F2692" t="s">
        <v>124</v>
      </c>
      <c r="G2692" t="s">
        <v>10</v>
      </c>
      <c r="H2692" t="s">
        <v>3</v>
      </c>
      <c r="I2692">
        <v>60802</v>
      </c>
      <c r="J2692" t="s">
        <v>11462</v>
      </c>
      <c r="K2692" t="s">
        <v>125</v>
      </c>
      <c r="L2692" t="s">
        <v>12955</v>
      </c>
      <c r="M2692" t="s">
        <v>10230</v>
      </c>
      <c r="N2692" t="s">
        <v>8592</v>
      </c>
      <c r="O2692" t="s">
        <v>13535</v>
      </c>
      <c r="P2692">
        <v>22001299</v>
      </c>
      <c r="Q2692" t="s">
        <v>15386</v>
      </c>
      <c r="R2692" t="s">
        <v>12409</v>
      </c>
      <c r="S2692">
        <v>86890612</v>
      </c>
      <c r="T2692" t="s">
        <v>14565</v>
      </c>
      <c r="U2692">
        <v>27840230</v>
      </c>
      <c r="V2692" t="s">
        <v>32</v>
      </c>
      <c r="W2692" t="s">
        <v>7682</v>
      </c>
      <c r="X2692" t="s">
        <v>18703</v>
      </c>
      <c r="Y2692" t="s">
        <v>8592</v>
      </c>
    </row>
    <row r="2693" spans="1:25" x14ac:dyDescent="0.25">
      <c r="A2693" t="s">
        <v>9594</v>
      </c>
      <c r="B2693" t="s">
        <v>7004</v>
      </c>
      <c r="C2693" t="s">
        <v>9595</v>
      </c>
      <c r="D2693" t="s">
        <v>182</v>
      </c>
      <c r="E2693" t="s">
        <v>4</v>
      </c>
      <c r="F2693" t="s">
        <v>183</v>
      </c>
      <c r="G2693" t="s">
        <v>12</v>
      </c>
      <c r="H2693" t="s">
        <v>6</v>
      </c>
      <c r="I2693">
        <v>41005</v>
      </c>
      <c r="J2693" t="s">
        <v>12817</v>
      </c>
      <c r="K2693" t="s">
        <v>184</v>
      </c>
      <c r="L2693" t="s">
        <v>182</v>
      </c>
      <c r="M2693" t="s">
        <v>11148</v>
      </c>
      <c r="N2693" t="s">
        <v>9595</v>
      </c>
      <c r="O2693" t="s">
        <v>13535</v>
      </c>
      <c r="P2693">
        <v>44056133</v>
      </c>
      <c r="Q2693">
        <v>27666283</v>
      </c>
      <c r="R2693" t="s">
        <v>9949</v>
      </c>
      <c r="S2693">
        <v>71032194</v>
      </c>
      <c r="T2693" t="s">
        <v>14522</v>
      </c>
      <c r="U2693">
        <v>27666283</v>
      </c>
      <c r="V2693" t="s">
        <v>32</v>
      </c>
      <c r="W2693" t="s">
        <v>9951</v>
      </c>
      <c r="X2693" t="s">
        <v>18704</v>
      </c>
      <c r="Y2693" t="s">
        <v>9595</v>
      </c>
    </row>
    <row r="2694" spans="1:25" x14ac:dyDescent="0.25">
      <c r="A2694" t="s">
        <v>8573</v>
      </c>
      <c r="B2694" t="s">
        <v>6829</v>
      </c>
      <c r="C2694" t="s">
        <v>8509</v>
      </c>
      <c r="D2694" t="s">
        <v>207</v>
      </c>
      <c r="E2694" t="s">
        <v>7</v>
      </c>
      <c r="F2694" t="s">
        <v>208</v>
      </c>
      <c r="G2694" t="s">
        <v>6</v>
      </c>
      <c r="H2694" t="s">
        <v>4</v>
      </c>
      <c r="I2694">
        <v>50503</v>
      </c>
      <c r="J2694" t="s">
        <v>11503</v>
      </c>
      <c r="K2694" t="s">
        <v>209</v>
      </c>
      <c r="L2694" t="s">
        <v>12943</v>
      </c>
      <c r="M2694" t="s">
        <v>10202</v>
      </c>
      <c r="N2694" t="s">
        <v>10202</v>
      </c>
      <c r="O2694" t="s">
        <v>13535</v>
      </c>
      <c r="P2694">
        <v>26720056</v>
      </c>
      <c r="Q2694" t="s">
        <v>15386</v>
      </c>
      <c r="R2694" t="s">
        <v>15879</v>
      </c>
      <c r="S2694">
        <v>85647247</v>
      </c>
      <c r="T2694" t="s">
        <v>8683</v>
      </c>
      <c r="U2694">
        <v>83909628</v>
      </c>
      <c r="V2694" t="s">
        <v>32</v>
      </c>
      <c r="W2694" t="s">
        <v>8502</v>
      </c>
      <c r="X2694" t="s">
        <v>18705</v>
      </c>
      <c r="Y2694" t="s">
        <v>8509</v>
      </c>
    </row>
    <row r="2695" spans="1:25" x14ac:dyDescent="0.25">
      <c r="A2695" t="s">
        <v>8621</v>
      </c>
      <c r="B2695" t="s">
        <v>8622</v>
      </c>
      <c r="C2695" t="s">
        <v>14120</v>
      </c>
      <c r="D2695" t="s">
        <v>3398</v>
      </c>
      <c r="E2695" t="s">
        <v>8</v>
      </c>
      <c r="F2695" t="s">
        <v>83</v>
      </c>
      <c r="G2695" t="s">
        <v>2</v>
      </c>
      <c r="H2695" t="s">
        <v>3</v>
      </c>
      <c r="I2695">
        <v>70102</v>
      </c>
      <c r="J2695" t="s">
        <v>12693</v>
      </c>
      <c r="K2695" t="s">
        <v>82</v>
      </c>
      <c r="L2695" t="s">
        <v>82</v>
      </c>
      <c r="M2695" t="s">
        <v>12981</v>
      </c>
      <c r="N2695" t="s">
        <v>11124</v>
      </c>
      <c r="O2695" t="s">
        <v>13535</v>
      </c>
      <c r="P2695">
        <v>25140435</v>
      </c>
      <c r="Q2695">
        <v>88093949</v>
      </c>
      <c r="R2695" t="s">
        <v>8715</v>
      </c>
      <c r="S2695">
        <v>88093949</v>
      </c>
      <c r="T2695" t="s">
        <v>6667</v>
      </c>
      <c r="U2695">
        <v>25570765</v>
      </c>
      <c r="V2695" t="s">
        <v>32</v>
      </c>
      <c r="W2695" t="s">
        <v>8735</v>
      </c>
      <c r="X2695" t="s">
        <v>18706</v>
      </c>
      <c r="Y2695" t="s">
        <v>14120</v>
      </c>
    </row>
    <row r="2696" spans="1:25" x14ac:dyDescent="0.25">
      <c r="A2696" t="s">
        <v>8537</v>
      </c>
      <c r="B2696" t="s">
        <v>6771</v>
      </c>
      <c r="C2696" t="s">
        <v>14121</v>
      </c>
      <c r="D2696" t="s">
        <v>3398</v>
      </c>
      <c r="E2696" t="s">
        <v>11</v>
      </c>
      <c r="F2696" t="s">
        <v>64</v>
      </c>
      <c r="G2696" t="s">
        <v>6</v>
      </c>
      <c r="H2696" t="s">
        <v>16</v>
      </c>
      <c r="I2696">
        <v>30512</v>
      </c>
      <c r="J2696" t="s">
        <v>12810</v>
      </c>
      <c r="K2696" t="s">
        <v>214</v>
      </c>
      <c r="L2696" t="s">
        <v>3398</v>
      </c>
      <c r="M2696" t="s">
        <v>14815</v>
      </c>
      <c r="N2696" t="s">
        <v>11125</v>
      </c>
      <c r="O2696" t="s">
        <v>13535</v>
      </c>
      <c r="P2696" t="s">
        <v>15386</v>
      </c>
      <c r="Q2696" t="s">
        <v>15386</v>
      </c>
      <c r="R2696" t="s">
        <v>14831</v>
      </c>
      <c r="S2696">
        <v>84392886</v>
      </c>
      <c r="T2696" t="s">
        <v>14970</v>
      </c>
      <c r="U2696">
        <v>25567876</v>
      </c>
      <c r="V2696" t="s">
        <v>32</v>
      </c>
      <c r="W2696" t="s">
        <v>8722</v>
      </c>
      <c r="X2696" t="s">
        <v>18707</v>
      </c>
      <c r="Y2696" t="s">
        <v>14121</v>
      </c>
    </row>
    <row r="2697" spans="1:25" x14ac:dyDescent="0.25">
      <c r="A2697" t="s">
        <v>8619</v>
      </c>
      <c r="B2697" t="s">
        <v>7294</v>
      </c>
      <c r="C2697" t="s">
        <v>8620</v>
      </c>
      <c r="D2697" t="s">
        <v>3398</v>
      </c>
      <c r="E2697" t="s">
        <v>7</v>
      </c>
      <c r="F2697" t="s">
        <v>64</v>
      </c>
      <c r="G2697" t="s">
        <v>6</v>
      </c>
      <c r="H2697" t="s">
        <v>16</v>
      </c>
      <c r="I2697">
        <v>30512</v>
      </c>
      <c r="J2697" t="s">
        <v>12810</v>
      </c>
      <c r="K2697" t="s">
        <v>214</v>
      </c>
      <c r="L2697" t="s">
        <v>3398</v>
      </c>
      <c r="M2697" t="s">
        <v>14815</v>
      </c>
      <c r="N2697" t="s">
        <v>11125</v>
      </c>
      <c r="O2697" t="s">
        <v>13535</v>
      </c>
      <c r="P2697">
        <v>25140122</v>
      </c>
      <c r="Q2697">
        <v>25560698</v>
      </c>
      <c r="R2697" t="s">
        <v>15880</v>
      </c>
      <c r="S2697">
        <v>86706766</v>
      </c>
      <c r="T2697" t="s">
        <v>14012</v>
      </c>
      <c r="U2697">
        <v>25567876</v>
      </c>
      <c r="V2697" t="s">
        <v>32</v>
      </c>
      <c r="W2697" t="s">
        <v>8734</v>
      </c>
      <c r="X2697" t="s">
        <v>18708</v>
      </c>
      <c r="Y2697" t="s">
        <v>8620</v>
      </c>
    </row>
    <row r="2698" spans="1:25" x14ac:dyDescent="0.25">
      <c r="A2698" t="s">
        <v>8613</v>
      </c>
      <c r="B2698" t="s">
        <v>8614</v>
      </c>
      <c r="C2698" t="s">
        <v>8615</v>
      </c>
      <c r="D2698" t="s">
        <v>3398</v>
      </c>
      <c r="E2698" t="s">
        <v>11</v>
      </c>
      <c r="F2698" t="s">
        <v>64</v>
      </c>
      <c r="G2698" t="s">
        <v>6</v>
      </c>
      <c r="H2698" t="s">
        <v>16</v>
      </c>
      <c r="I2698">
        <v>30512</v>
      </c>
      <c r="J2698" t="s">
        <v>12810</v>
      </c>
      <c r="K2698" t="s">
        <v>214</v>
      </c>
      <c r="L2698" t="s">
        <v>3398</v>
      </c>
      <c r="M2698" t="s">
        <v>14815</v>
      </c>
      <c r="N2698" t="s">
        <v>15881</v>
      </c>
      <c r="O2698" t="s">
        <v>13535</v>
      </c>
      <c r="P2698">
        <v>83455626</v>
      </c>
      <c r="Q2698" t="s">
        <v>15386</v>
      </c>
      <c r="R2698" t="s">
        <v>14174</v>
      </c>
      <c r="S2698">
        <v>60689454</v>
      </c>
      <c r="T2698" t="s">
        <v>14970</v>
      </c>
      <c r="U2698">
        <v>25567876</v>
      </c>
      <c r="V2698" t="s">
        <v>32</v>
      </c>
      <c r="W2698" t="s">
        <v>8732</v>
      </c>
      <c r="X2698" t="s">
        <v>18709</v>
      </c>
      <c r="Y2698" t="s">
        <v>8615</v>
      </c>
    </row>
    <row r="2699" spans="1:25" x14ac:dyDescent="0.25">
      <c r="A2699" t="s">
        <v>8626</v>
      </c>
      <c r="B2699" t="s">
        <v>8627</v>
      </c>
      <c r="C2699" t="s">
        <v>8628</v>
      </c>
      <c r="D2699" t="s">
        <v>3398</v>
      </c>
      <c r="E2699" t="s">
        <v>11</v>
      </c>
      <c r="F2699" t="s">
        <v>64</v>
      </c>
      <c r="G2699" t="s">
        <v>6</v>
      </c>
      <c r="H2699" t="s">
        <v>16</v>
      </c>
      <c r="I2699">
        <v>30512</v>
      </c>
      <c r="J2699" t="s">
        <v>12810</v>
      </c>
      <c r="K2699" t="s">
        <v>214</v>
      </c>
      <c r="L2699" t="s">
        <v>3398</v>
      </c>
      <c r="M2699" t="s">
        <v>14815</v>
      </c>
      <c r="N2699" t="s">
        <v>8628</v>
      </c>
      <c r="O2699" t="s">
        <v>13535</v>
      </c>
      <c r="P2699">
        <v>22064940</v>
      </c>
      <c r="Q2699" t="s">
        <v>15386</v>
      </c>
      <c r="R2699" t="s">
        <v>11165</v>
      </c>
      <c r="S2699">
        <v>83581214</v>
      </c>
      <c r="T2699" t="s">
        <v>14970</v>
      </c>
      <c r="U2699">
        <v>25567876</v>
      </c>
      <c r="V2699" t="s">
        <v>32</v>
      </c>
      <c r="W2699" t="s">
        <v>8738</v>
      </c>
      <c r="X2699" t="s">
        <v>18710</v>
      </c>
      <c r="Y2699" t="s">
        <v>8628</v>
      </c>
    </row>
    <row r="2700" spans="1:25" x14ac:dyDescent="0.25">
      <c r="A2700" t="s">
        <v>8540</v>
      </c>
      <c r="B2700" t="s">
        <v>8541</v>
      </c>
      <c r="C2700" t="s">
        <v>8542</v>
      </c>
      <c r="D2700" t="s">
        <v>3398</v>
      </c>
      <c r="E2700" t="s">
        <v>7</v>
      </c>
      <c r="F2700" t="s">
        <v>64</v>
      </c>
      <c r="G2700" t="s">
        <v>6</v>
      </c>
      <c r="H2700" t="s">
        <v>16</v>
      </c>
      <c r="I2700">
        <v>30512</v>
      </c>
      <c r="J2700" t="s">
        <v>12810</v>
      </c>
      <c r="K2700" t="s">
        <v>214</v>
      </c>
      <c r="L2700" t="s">
        <v>3398</v>
      </c>
      <c r="M2700" t="s">
        <v>14815</v>
      </c>
      <c r="N2700" t="s">
        <v>11126</v>
      </c>
      <c r="O2700" t="s">
        <v>13535</v>
      </c>
      <c r="P2700">
        <v>89409293</v>
      </c>
      <c r="Q2700" t="s">
        <v>15386</v>
      </c>
      <c r="R2700" t="s">
        <v>14122</v>
      </c>
      <c r="S2700">
        <v>89409293</v>
      </c>
      <c r="T2700" t="s">
        <v>14012</v>
      </c>
      <c r="U2700">
        <v>25567876</v>
      </c>
      <c r="V2700" t="s">
        <v>32</v>
      </c>
      <c r="W2700" t="s">
        <v>8724</v>
      </c>
      <c r="X2700" t="s">
        <v>18711</v>
      </c>
      <c r="Y2700" t="s">
        <v>8542</v>
      </c>
    </row>
    <row r="2701" spans="1:25" x14ac:dyDescent="0.25">
      <c r="A2701" t="s">
        <v>8623</v>
      </c>
      <c r="B2701" t="s">
        <v>8624</v>
      </c>
      <c r="C2701" t="s">
        <v>2825</v>
      </c>
      <c r="D2701" t="s">
        <v>9019</v>
      </c>
      <c r="E2701" t="s">
        <v>12</v>
      </c>
      <c r="F2701" t="s">
        <v>124</v>
      </c>
      <c r="G2701" t="s">
        <v>4</v>
      </c>
      <c r="H2701" t="s">
        <v>2</v>
      </c>
      <c r="I2701">
        <v>60301</v>
      </c>
      <c r="J2701" t="s">
        <v>11410</v>
      </c>
      <c r="K2701" t="s">
        <v>125</v>
      </c>
      <c r="L2701" t="s">
        <v>1490</v>
      </c>
      <c r="M2701" t="s">
        <v>1490</v>
      </c>
      <c r="N2701" t="s">
        <v>2825</v>
      </c>
      <c r="O2701" t="s">
        <v>13535</v>
      </c>
      <c r="P2701">
        <v>22004474</v>
      </c>
      <c r="Q2701">
        <v>88317180</v>
      </c>
      <c r="R2701" t="s">
        <v>11951</v>
      </c>
      <c r="S2701">
        <v>88317180</v>
      </c>
      <c r="T2701" t="s">
        <v>15681</v>
      </c>
      <c r="U2701">
        <v>63327475</v>
      </c>
      <c r="V2701" t="s">
        <v>32</v>
      </c>
      <c r="W2701" t="s">
        <v>8736</v>
      </c>
      <c r="X2701" t="s">
        <v>18712</v>
      </c>
      <c r="Y2701" t="s">
        <v>2825</v>
      </c>
    </row>
    <row r="2702" spans="1:25" x14ac:dyDescent="0.25">
      <c r="A2702" t="s">
        <v>8528</v>
      </c>
      <c r="B2702" t="s">
        <v>8529</v>
      </c>
      <c r="C2702" t="s">
        <v>14124</v>
      </c>
      <c r="D2702" t="s">
        <v>197</v>
      </c>
      <c r="E2702" t="s">
        <v>2</v>
      </c>
      <c r="F2702" t="s">
        <v>35</v>
      </c>
      <c r="G2702" t="s">
        <v>820</v>
      </c>
      <c r="H2702" t="s">
        <v>4</v>
      </c>
      <c r="I2702">
        <v>21603</v>
      </c>
      <c r="J2702" t="s">
        <v>12796</v>
      </c>
      <c r="K2702" t="s">
        <v>79</v>
      </c>
      <c r="L2702" t="s">
        <v>2445</v>
      </c>
      <c r="M2702" t="s">
        <v>2668</v>
      </c>
      <c r="N2702" t="s">
        <v>11127</v>
      </c>
      <c r="O2702" t="s">
        <v>13535</v>
      </c>
      <c r="P2702" t="s">
        <v>15386</v>
      </c>
      <c r="Q2702" t="s">
        <v>15386</v>
      </c>
      <c r="R2702" t="s">
        <v>15882</v>
      </c>
      <c r="S2702">
        <v>84020031</v>
      </c>
      <c r="T2702" t="s">
        <v>15436</v>
      </c>
      <c r="U2702">
        <v>24722182</v>
      </c>
      <c r="V2702" t="s">
        <v>32</v>
      </c>
      <c r="W2702" t="s">
        <v>8085</v>
      </c>
      <c r="X2702" t="s">
        <v>18713</v>
      </c>
      <c r="Y2702" t="s">
        <v>14124</v>
      </c>
    </row>
    <row r="2703" spans="1:25" x14ac:dyDescent="0.25">
      <c r="A2703" t="s">
        <v>8516</v>
      </c>
      <c r="B2703" t="s">
        <v>7023</v>
      </c>
      <c r="C2703" t="s">
        <v>8517</v>
      </c>
      <c r="D2703" t="s">
        <v>1044</v>
      </c>
      <c r="E2703" t="s">
        <v>8</v>
      </c>
      <c r="F2703" t="s">
        <v>32</v>
      </c>
      <c r="G2703" t="s">
        <v>1045</v>
      </c>
      <c r="H2703" t="s">
        <v>7</v>
      </c>
      <c r="I2703">
        <v>11906</v>
      </c>
      <c r="J2703" t="s">
        <v>12735</v>
      </c>
      <c r="K2703" t="s">
        <v>33</v>
      </c>
      <c r="L2703" t="s">
        <v>1044</v>
      </c>
      <c r="M2703" t="s">
        <v>1434</v>
      </c>
      <c r="N2703" t="s">
        <v>1317</v>
      </c>
      <c r="O2703" t="s">
        <v>13535</v>
      </c>
      <c r="P2703">
        <v>44047010</v>
      </c>
      <c r="Q2703" t="s">
        <v>15386</v>
      </c>
      <c r="R2703" t="s">
        <v>9361</v>
      </c>
      <c r="S2703">
        <v>83217664</v>
      </c>
      <c r="T2703" t="s">
        <v>14663</v>
      </c>
      <c r="U2703">
        <v>27725189</v>
      </c>
      <c r="V2703" t="s">
        <v>32</v>
      </c>
      <c r="W2703" t="s">
        <v>1483</v>
      </c>
      <c r="X2703" t="s">
        <v>18714</v>
      </c>
      <c r="Y2703" t="s">
        <v>8517</v>
      </c>
    </row>
    <row r="2704" spans="1:25" x14ac:dyDescent="0.25">
      <c r="A2704" t="s">
        <v>8521</v>
      </c>
      <c r="B2704" t="s">
        <v>6915</v>
      </c>
      <c r="C2704" t="s">
        <v>838</v>
      </c>
      <c r="D2704" t="s">
        <v>1044</v>
      </c>
      <c r="E2704" t="s">
        <v>8</v>
      </c>
      <c r="F2704" t="s">
        <v>32</v>
      </c>
      <c r="G2704" t="s">
        <v>1045</v>
      </c>
      <c r="H2704" t="s">
        <v>7</v>
      </c>
      <c r="I2704">
        <v>11906</v>
      </c>
      <c r="J2704" t="s">
        <v>12735</v>
      </c>
      <c r="K2704" t="s">
        <v>33</v>
      </c>
      <c r="L2704" t="s">
        <v>1044</v>
      </c>
      <c r="M2704" t="s">
        <v>1434</v>
      </c>
      <c r="N2704" t="s">
        <v>838</v>
      </c>
      <c r="O2704" t="s">
        <v>13535</v>
      </c>
      <c r="P2704">
        <v>44047009</v>
      </c>
      <c r="Q2704">
        <v>64247219</v>
      </c>
      <c r="R2704" t="s">
        <v>11128</v>
      </c>
      <c r="S2704">
        <v>64247219</v>
      </c>
      <c r="T2704" t="s">
        <v>14663</v>
      </c>
      <c r="U2704">
        <v>27725189</v>
      </c>
      <c r="V2704" t="s">
        <v>32</v>
      </c>
      <c r="W2704" t="s">
        <v>8720</v>
      </c>
      <c r="X2704" t="s">
        <v>18715</v>
      </c>
      <c r="Y2704" t="s">
        <v>838</v>
      </c>
    </row>
    <row r="2705" spans="1:25" x14ac:dyDescent="0.25">
      <c r="A2705" t="s">
        <v>8518</v>
      </c>
      <c r="B2705" t="s">
        <v>8519</v>
      </c>
      <c r="C2705" t="s">
        <v>8520</v>
      </c>
      <c r="D2705" t="s">
        <v>1044</v>
      </c>
      <c r="E2705" t="s">
        <v>8</v>
      </c>
      <c r="F2705" t="s">
        <v>32</v>
      </c>
      <c r="G2705" t="s">
        <v>1045</v>
      </c>
      <c r="H2705" t="s">
        <v>7</v>
      </c>
      <c r="I2705">
        <v>11906</v>
      </c>
      <c r="J2705" t="s">
        <v>12735</v>
      </c>
      <c r="K2705" t="s">
        <v>33</v>
      </c>
      <c r="L2705" t="s">
        <v>1044</v>
      </c>
      <c r="M2705" t="s">
        <v>1434</v>
      </c>
      <c r="N2705" t="s">
        <v>8520</v>
      </c>
      <c r="O2705" t="s">
        <v>13535</v>
      </c>
      <c r="P2705">
        <v>44039974</v>
      </c>
      <c r="Q2705" t="s">
        <v>15386</v>
      </c>
      <c r="R2705" t="s">
        <v>15883</v>
      </c>
      <c r="S2705">
        <v>85071424</v>
      </c>
      <c r="T2705" t="s">
        <v>14663</v>
      </c>
      <c r="U2705">
        <v>27725189</v>
      </c>
      <c r="V2705" t="s">
        <v>32</v>
      </c>
      <c r="W2705" t="s">
        <v>1477</v>
      </c>
      <c r="X2705" t="s">
        <v>18716</v>
      </c>
      <c r="Y2705" t="s">
        <v>8520</v>
      </c>
    </row>
    <row r="2706" spans="1:25" x14ac:dyDescent="0.25">
      <c r="A2706" t="s">
        <v>8602</v>
      </c>
      <c r="B2706" t="s">
        <v>8603</v>
      </c>
      <c r="C2706" t="s">
        <v>2186</v>
      </c>
      <c r="D2706" t="s">
        <v>3000</v>
      </c>
      <c r="E2706" t="s">
        <v>6</v>
      </c>
      <c r="F2706" t="s">
        <v>83</v>
      </c>
      <c r="G2706" t="s">
        <v>3</v>
      </c>
      <c r="H2706" t="s">
        <v>5</v>
      </c>
      <c r="I2706">
        <v>70204</v>
      </c>
      <c r="J2706" t="s">
        <v>12785</v>
      </c>
      <c r="K2706" t="s">
        <v>82</v>
      </c>
      <c r="L2706" t="s">
        <v>3001</v>
      </c>
      <c r="M2706" t="s">
        <v>3241</v>
      </c>
      <c r="N2706" t="s">
        <v>2186</v>
      </c>
      <c r="O2706" t="s">
        <v>13535</v>
      </c>
      <c r="P2706">
        <v>44093424</v>
      </c>
      <c r="Q2706">
        <v>86640072</v>
      </c>
      <c r="R2706" t="s">
        <v>12457</v>
      </c>
      <c r="S2706">
        <v>86640072</v>
      </c>
      <c r="T2706" t="s">
        <v>15504</v>
      </c>
      <c r="U2706">
        <v>84699645</v>
      </c>
      <c r="V2706" t="s">
        <v>32</v>
      </c>
      <c r="W2706" t="s">
        <v>1761</v>
      </c>
      <c r="X2706" t="s">
        <v>18717</v>
      </c>
      <c r="Y2706" t="s">
        <v>2186</v>
      </c>
    </row>
    <row r="2707" spans="1:25" x14ac:dyDescent="0.25">
      <c r="A2707" t="s">
        <v>8600</v>
      </c>
      <c r="B2707" t="s">
        <v>6868</v>
      </c>
      <c r="C2707" t="s">
        <v>8601</v>
      </c>
      <c r="D2707" t="s">
        <v>3000</v>
      </c>
      <c r="E2707" t="s">
        <v>8</v>
      </c>
      <c r="F2707" t="s">
        <v>83</v>
      </c>
      <c r="G2707" t="s">
        <v>7</v>
      </c>
      <c r="H2707" t="s">
        <v>5</v>
      </c>
      <c r="I2707">
        <v>70604</v>
      </c>
      <c r="J2707" t="s">
        <v>12797</v>
      </c>
      <c r="K2707" t="s">
        <v>82</v>
      </c>
      <c r="L2707" t="s">
        <v>2140</v>
      </c>
      <c r="M2707" t="s">
        <v>12970</v>
      </c>
      <c r="N2707" t="s">
        <v>11129</v>
      </c>
      <c r="O2707" t="s">
        <v>13535</v>
      </c>
      <c r="P2707">
        <v>22002945</v>
      </c>
      <c r="Q2707">
        <v>83581661</v>
      </c>
      <c r="R2707" t="s">
        <v>14123</v>
      </c>
      <c r="S2707">
        <v>83581661</v>
      </c>
      <c r="T2707" t="s">
        <v>15884</v>
      </c>
      <c r="U2707">
        <v>89357825</v>
      </c>
      <c r="V2707" t="s">
        <v>32</v>
      </c>
      <c r="W2707" t="s">
        <v>7554</v>
      </c>
      <c r="X2707" t="s">
        <v>18718</v>
      </c>
      <c r="Y2707" t="s">
        <v>8601</v>
      </c>
    </row>
    <row r="2708" spans="1:25" x14ac:dyDescent="0.25">
      <c r="A2708" t="s">
        <v>8552</v>
      </c>
      <c r="B2708" t="s">
        <v>6801</v>
      </c>
      <c r="C2708" t="s">
        <v>8553</v>
      </c>
      <c r="D2708" t="s">
        <v>184</v>
      </c>
      <c r="E2708" t="s">
        <v>4</v>
      </c>
      <c r="F2708" t="s">
        <v>183</v>
      </c>
      <c r="G2708" t="s">
        <v>3</v>
      </c>
      <c r="H2708" t="s">
        <v>7</v>
      </c>
      <c r="I2708">
        <v>40206</v>
      </c>
      <c r="J2708" t="s">
        <v>12816</v>
      </c>
      <c r="K2708" t="s">
        <v>184</v>
      </c>
      <c r="L2708" t="s">
        <v>10572</v>
      </c>
      <c r="M2708" t="s">
        <v>5711</v>
      </c>
      <c r="N2708" t="s">
        <v>11130</v>
      </c>
      <c r="O2708" t="s">
        <v>13535</v>
      </c>
      <c r="P2708">
        <v>22661842</v>
      </c>
      <c r="Q2708">
        <v>22661165</v>
      </c>
      <c r="R2708" t="s">
        <v>15046</v>
      </c>
      <c r="S2708">
        <v>85683706</v>
      </c>
      <c r="T2708" t="s">
        <v>14511</v>
      </c>
      <c r="U2708">
        <v>22694051</v>
      </c>
      <c r="V2708" t="s">
        <v>32</v>
      </c>
      <c r="W2708" t="s">
        <v>8726</v>
      </c>
      <c r="X2708" t="s">
        <v>18719</v>
      </c>
      <c r="Y2708" t="s">
        <v>8553</v>
      </c>
    </row>
    <row r="2709" spans="1:25" x14ac:dyDescent="0.25">
      <c r="A2709" t="s">
        <v>8587</v>
      </c>
      <c r="B2709" t="s">
        <v>6978</v>
      </c>
      <c r="C2709" t="s">
        <v>8588</v>
      </c>
      <c r="D2709" t="s">
        <v>125</v>
      </c>
      <c r="E2709" t="s">
        <v>4</v>
      </c>
      <c r="F2709" t="s">
        <v>124</v>
      </c>
      <c r="G2709" t="s">
        <v>2</v>
      </c>
      <c r="H2709" t="s">
        <v>4</v>
      </c>
      <c r="I2709">
        <v>60103</v>
      </c>
      <c r="J2709" t="s">
        <v>11481</v>
      </c>
      <c r="K2709" t="s">
        <v>125</v>
      </c>
      <c r="L2709" t="s">
        <v>125</v>
      </c>
      <c r="M2709" t="s">
        <v>10797</v>
      </c>
      <c r="N2709" t="s">
        <v>8588</v>
      </c>
      <c r="O2709" t="s">
        <v>13535</v>
      </c>
      <c r="P2709">
        <v>22006174</v>
      </c>
      <c r="Q2709">
        <v>60393378</v>
      </c>
      <c r="R2709" t="s">
        <v>14606</v>
      </c>
      <c r="S2709" t="s">
        <v>15885</v>
      </c>
      <c r="T2709" t="s">
        <v>14606</v>
      </c>
      <c r="U2709" t="s">
        <v>15885</v>
      </c>
      <c r="V2709" t="s">
        <v>32</v>
      </c>
      <c r="W2709" t="s">
        <v>8727</v>
      </c>
      <c r="X2709" t="s">
        <v>18720</v>
      </c>
      <c r="Y2709" t="s">
        <v>8588</v>
      </c>
    </row>
    <row r="2710" spans="1:25" x14ac:dyDescent="0.25">
      <c r="A2710" t="s">
        <v>8605</v>
      </c>
      <c r="B2710" t="s">
        <v>8606</v>
      </c>
      <c r="C2710" t="s">
        <v>8607</v>
      </c>
      <c r="D2710" t="s">
        <v>1235</v>
      </c>
      <c r="E2710" t="s">
        <v>6</v>
      </c>
      <c r="F2710" t="s">
        <v>124</v>
      </c>
      <c r="G2710" t="s">
        <v>15</v>
      </c>
      <c r="H2710" t="s">
        <v>4</v>
      </c>
      <c r="I2710">
        <v>61103</v>
      </c>
      <c r="J2710" t="s">
        <v>13511</v>
      </c>
      <c r="K2710" t="s">
        <v>125</v>
      </c>
      <c r="L2710" t="s">
        <v>10832</v>
      </c>
      <c r="M2710" t="s">
        <v>628</v>
      </c>
      <c r="N2710" t="s">
        <v>8607</v>
      </c>
      <c r="O2710" t="s">
        <v>13535</v>
      </c>
      <c r="P2710">
        <v>22005865</v>
      </c>
      <c r="Q2710" t="s">
        <v>15386</v>
      </c>
      <c r="R2710" t="s">
        <v>15886</v>
      </c>
      <c r="S2710">
        <v>72164062</v>
      </c>
      <c r="T2710" t="s">
        <v>11888</v>
      </c>
      <c r="U2710">
        <v>26377451</v>
      </c>
      <c r="V2710" t="s">
        <v>32</v>
      </c>
      <c r="W2710" t="s">
        <v>8731</v>
      </c>
      <c r="X2710" t="s">
        <v>18721</v>
      </c>
      <c r="Y2710" t="s">
        <v>8607</v>
      </c>
    </row>
    <row r="2711" spans="1:25" x14ac:dyDescent="0.25">
      <c r="A2711" t="s">
        <v>8608</v>
      </c>
      <c r="B2711" t="s">
        <v>8609</v>
      </c>
      <c r="C2711" t="s">
        <v>8610</v>
      </c>
      <c r="D2711" t="s">
        <v>1235</v>
      </c>
      <c r="E2711" t="s">
        <v>6</v>
      </c>
      <c r="F2711" t="s">
        <v>124</v>
      </c>
      <c r="G2711" t="s">
        <v>15</v>
      </c>
      <c r="H2711" t="s">
        <v>4</v>
      </c>
      <c r="I2711">
        <v>61103</v>
      </c>
      <c r="J2711" t="s">
        <v>13511</v>
      </c>
      <c r="K2711" t="s">
        <v>125</v>
      </c>
      <c r="L2711" t="s">
        <v>10832</v>
      </c>
      <c r="M2711" t="s">
        <v>628</v>
      </c>
      <c r="N2711" t="s">
        <v>8610</v>
      </c>
      <c r="O2711" t="s">
        <v>13535</v>
      </c>
      <c r="P2711" t="s">
        <v>15386</v>
      </c>
      <c r="Q2711" t="s">
        <v>15386</v>
      </c>
      <c r="R2711" t="s">
        <v>14125</v>
      </c>
      <c r="S2711">
        <v>89378301</v>
      </c>
      <c r="T2711" t="s">
        <v>11888</v>
      </c>
      <c r="U2711">
        <v>26377595</v>
      </c>
      <c r="V2711" t="s">
        <v>32</v>
      </c>
      <c r="W2711" t="s">
        <v>2075</v>
      </c>
      <c r="X2711" t="s">
        <v>18722</v>
      </c>
      <c r="Y2711" t="s">
        <v>8610</v>
      </c>
    </row>
    <row r="2712" spans="1:25" x14ac:dyDescent="0.25">
      <c r="A2712" t="s">
        <v>8596</v>
      </c>
      <c r="B2712" t="s">
        <v>7043</v>
      </c>
      <c r="C2712" t="s">
        <v>8597</v>
      </c>
      <c r="D2712" t="s">
        <v>123</v>
      </c>
      <c r="E2712" t="s">
        <v>11</v>
      </c>
      <c r="F2712" t="s">
        <v>124</v>
      </c>
      <c r="G2712" t="s">
        <v>12</v>
      </c>
      <c r="H2712" t="s">
        <v>2</v>
      </c>
      <c r="I2712">
        <v>61001</v>
      </c>
      <c r="J2712" t="s">
        <v>11436</v>
      </c>
      <c r="K2712" t="s">
        <v>125</v>
      </c>
      <c r="L2712" t="s">
        <v>12957</v>
      </c>
      <c r="M2712" t="s">
        <v>12958</v>
      </c>
      <c r="N2712" t="s">
        <v>11131</v>
      </c>
      <c r="O2712" t="s">
        <v>13535</v>
      </c>
      <c r="P2712">
        <v>88283312</v>
      </c>
      <c r="Q2712" t="s">
        <v>15386</v>
      </c>
      <c r="R2712" t="s">
        <v>14126</v>
      </c>
      <c r="S2712">
        <v>88283312</v>
      </c>
      <c r="T2712" t="s">
        <v>14570</v>
      </c>
      <c r="U2712">
        <v>21010746</v>
      </c>
      <c r="V2712" t="s">
        <v>32</v>
      </c>
      <c r="W2712" t="s">
        <v>5111</v>
      </c>
      <c r="X2712" t="s">
        <v>18723</v>
      </c>
      <c r="Y2712" t="s">
        <v>8597</v>
      </c>
    </row>
    <row r="2713" spans="1:25" x14ac:dyDescent="0.25">
      <c r="A2713" t="s">
        <v>8629</v>
      </c>
      <c r="B2713" t="s">
        <v>8630</v>
      </c>
      <c r="C2713" t="s">
        <v>8631</v>
      </c>
      <c r="D2713" t="s">
        <v>3398</v>
      </c>
      <c r="E2713" t="s">
        <v>8</v>
      </c>
      <c r="F2713" t="s">
        <v>83</v>
      </c>
      <c r="G2713" t="s">
        <v>2</v>
      </c>
      <c r="H2713" t="s">
        <v>3</v>
      </c>
      <c r="I2713">
        <v>70102</v>
      </c>
      <c r="J2713" t="s">
        <v>12693</v>
      </c>
      <c r="K2713" t="s">
        <v>82</v>
      </c>
      <c r="L2713" t="s">
        <v>82</v>
      </c>
      <c r="M2713" t="s">
        <v>12981</v>
      </c>
      <c r="N2713" t="s">
        <v>8631</v>
      </c>
      <c r="O2713" t="s">
        <v>13535</v>
      </c>
      <c r="P2713">
        <v>84604962</v>
      </c>
      <c r="Q2713" t="s">
        <v>15386</v>
      </c>
      <c r="R2713" t="s">
        <v>15887</v>
      </c>
      <c r="S2713">
        <v>87763699</v>
      </c>
      <c r="T2713" t="s">
        <v>6667</v>
      </c>
      <c r="U2713">
        <v>26567876</v>
      </c>
      <c r="V2713" t="s">
        <v>32</v>
      </c>
      <c r="W2713" t="s">
        <v>8739</v>
      </c>
      <c r="X2713" t="s">
        <v>18724</v>
      </c>
      <c r="Y2713" t="s">
        <v>8631</v>
      </c>
    </row>
    <row r="2714" spans="1:25" x14ac:dyDescent="0.25">
      <c r="A2714" t="s">
        <v>8543</v>
      </c>
      <c r="B2714" t="s">
        <v>8544</v>
      </c>
      <c r="C2714" t="s">
        <v>8545</v>
      </c>
      <c r="D2714" t="s">
        <v>3398</v>
      </c>
      <c r="E2714" t="s">
        <v>7</v>
      </c>
      <c r="F2714" t="s">
        <v>64</v>
      </c>
      <c r="G2714" t="s">
        <v>6</v>
      </c>
      <c r="H2714" t="s">
        <v>16</v>
      </c>
      <c r="I2714">
        <v>30512</v>
      </c>
      <c r="J2714" t="s">
        <v>12810</v>
      </c>
      <c r="K2714" t="s">
        <v>214</v>
      </c>
      <c r="L2714" t="s">
        <v>3398</v>
      </c>
      <c r="M2714" t="s">
        <v>14815</v>
      </c>
      <c r="N2714" t="s">
        <v>8545</v>
      </c>
      <c r="O2714" t="s">
        <v>13535</v>
      </c>
      <c r="P2714">
        <v>87312432</v>
      </c>
      <c r="Q2714" t="s">
        <v>15386</v>
      </c>
      <c r="R2714" t="s">
        <v>14127</v>
      </c>
      <c r="S2714">
        <v>87312432</v>
      </c>
      <c r="T2714" t="s">
        <v>14012</v>
      </c>
      <c r="U2714">
        <v>25567876</v>
      </c>
      <c r="V2714" t="s">
        <v>32</v>
      </c>
      <c r="W2714" t="s">
        <v>8725</v>
      </c>
      <c r="X2714" t="s">
        <v>18725</v>
      </c>
      <c r="Y2714" t="s">
        <v>8545</v>
      </c>
    </row>
    <row r="2715" spans="1:25" x14ac:dyDescent="0.25">
      <c r="A2715" t="s">
        <v>8632</v>
      </c>
      <c r="B2715" s="233" t="s">
        <v>6852</v>
      </c>
      <c r="C2715" t="s">
        <v>8633</v>
      </c>
      <c r="D2715" t="s">
        <v>3398</v>
      </c>
      <c r="E2715" t="s">
        <v>7</v>
      </c>
      <c r="F2715" t="s">
        <v>64</v>
      </c>
      <c r="G2715" t="s">
        <v>6</v>
      </c>
      <c r="H2715" t="s">
        <v>16</v>
      </c>
      <c r="I2715">
        <v>30512</v>
      </c>
      <c r="J2715" t="s">
        <v>12810</v>
      </c>
      <c r="K2715" t="s">
        <v>214</v>
      </c>
      <c r="L2715" t="s">
        <v>3398</v>
      </c>
      <c r="M2715" t="s">
        <v>14815</v>
      </c>
      <c r="N2715" t="s">
        <v>11132</v>
      </c>
      <c r="O2715" t="s">
        <v>13535</v>
      </c>
      <c r="P2715">
        <v>25612336</v>
      </c>
      <c r="Q2715" t="s">
        <v>15386</v>
      </c>
      <c r="R2715" t="s">
        <v>15888</v>
      </c>
      <c r="S2715">
        <v>83973275</v>
      </c>
      <c r="T2715" t="s">
        <v>14012</v>
      </c>
      <c r="U2715">
        <v>25567876</v>
      </c>
      <c r="V2715" t="s">
        <v>32</v>
      </c>
      <c r="W2715" t="s">
        <v>8740</v>
      </c>
      <c r="X2715" t="s">
        <v>18726</v>
      </c>
      <c r="Y2715" t="s">
        <v>8633</v>
      </c>
    </row>
    <row r="2716" spans="1:25" x14ac:dyDescent="0.25">
      <c r="A2716" t="s">
        <v>8566</v>
      </c>
      <c r="B2716" t="s">
        <v>6816</v>
      </c>
      <c r="C2716" t="s">
        <v>481</v>
      </c>
      <c r="D2716" t="s">
        <v>788</v>
      </c>
      <c r="E2716" t="s">
        <v>4</v>
      </c>
      <c r="F2716" t="s">
        <v>208</v>
      </c>
      <c r="G2716" t="s">
        <v>5</v>
      </c>
      <c r="H2716" t="s">
        <v>4</v>
      </c>
      <c r="I2716">
        <v>50403</v>
      </c>
      <c r="J2716" t="s">
        <v>11494</v>
      </c>
      <c r="K2716" t="s">
        <v>209</v>
      </c>
      <c r="L2716" t="s">
        <v>12937</v>
      </c>
      <c r="M2716" t="s">
        <v>12995</v>
      </c>
      <c r="N2716" t="s">
        <v>481</v>
      </c>
      <c r="O2716" t="s">
        <v>13535</v>
      </c>
      <c r="P2716">
        <v>26711140</v>
      </c>
      <c r="Q2716" t="s">
        <v>15386</v>
      </c>
      <c r="R2716" t="s">
        <v>12362</v>
      </c>
      <c r="S2716">
        <v>89253946</v>
      </c>
      <c r="T2716" t="s">
        <v>13767</v>
      </c>
      <c r="U2716">
        <v>26711140</v>
      </c>
      <c r="V2716" t="s">
        <v>32</v>
      </c>
      <c r="W2716" t="s">
        <v>8015</v>
      </c>
      <c r="X2716" t="s">
        <v>18727</v>
      </c>
      <c r="Y2716" t="s">
        <v>481</v>
      </c>
    </row>
    <row r="2717" spans="1:25" x14ac:dyDescent="0.25">
      <c r="A2717" t="s">
        <v>8535</v>
      </c>
      <c r="B2717" t="s">
        <v>6967</v>
      </c>
      <c r="C2717" t="s">
        <v>1018</v>
      </c>
      <c r="D2717" t="s">
        <v>197</v>
      </c>
      <c r="E2717" t="s">
        <v>11</v>
      </c>
      <c r="F2717" t="s">
        <v>35</v>
      </c>
      <c r="G2717" t="s">
        <v>198</v>
      </c>
      <c r="H2717" t="s">
        <v>2</v>
      </c>
      <c r="I2717">
        <v>21401</v>
      </c>
      <c r="J2717" t="s">
        <v>11551</v>
      </c>
      <c r="K2717" t="s">
        <v>79</v>
      </c>
      <c r="L2717" t="s">
        <v>199</v>
      </c>
      <c r="M2717" t="s">
        <v>199</v>
      </c>
      <c r="N2717" t="s">
        <v>1018</v>
      </c>
      <c r="O2717" t="s">
        <v>13535</v>
      </c>
      <c r="P2717">
        <v>24711101</v>
      </c>
      <c r="Q2717">
        <v>41051017</v>
      </c>
      <c r="R2717" t="s">
        <v>14128</v>
      </c>
      <c r="S2717">
        <v>87368001</v>
      </c>
      <c r="T2717" t="s">
        <v>15443</v>
      </c>
      <c r="U2717">
        <v>24711101</v>
      </c>
      <c r="V2717" t="s">
        <v>32</v>
      </c>
      <c r="W2717" t="s">
        <v>8363</v>
      </c>
      <c r="X2717" t="s">
        <v>18728</v>
      </c>
      <c r="Y2717" t="s">
        <v>1018</v>
      </c>
    </row>
    <row r="2718" spans="1:25" x14ac:dyDescent="0.25">
      <c r="A2718" t="s">
        <v>8526</v>
      </c>
      <c r="B2718" t="s">
        <v>6753</v>
      </c>
      <c r="C2718" t="s">
        <v>8527</v>
      </c>
      <c r="D2718" t="s">
        <v>197</v>
      </c>
      <c r="E2718" t="s">
        <v>11</v>
      </c>
      <c r="F2718" t="s">
        <v>35</v>
      </c>
      <c r="G2718" t="s">
        <v>198</v>
      </c>
      <c r="H2718" t="s">
        <v>2</v>
      </c>
      <c r="I2718">
        <v>21401</v>
      </c>
      <c r="J2718" t="s">
        <v>11551</v>
      </c>
      <c r="K2718" t="s">
        <v>79</v>
      </c>
      <c r="L2718" t="s">
        <v>199</v>
      </c>
      <c r="M2718" t="s">
        <v>199</v>
      </c>
      <c r="N2718" t="s">
        <v>8527</v>
      </c>
      <c r="O2718" t="s">
        <v>13535</v>
      </c>
      <c r="P2718">
        <v>41051041</v>
      </c>
      <c r="Q2718">
        <v>88211874</v>
      </c>
      <c r="R2718" t="s">
        <v>8662</v>
      </c>
      <c r="S2718">
        <v>41051041</v>
      </c>
      <c r="T2718" t="s">
        <v>15443</v>
      </c>
      <c r="U2718">
        <v>24711101</v>
      </c>
      <c r="V2718" t="s">
        <v>32</v>
      </c>
      <c r="W2718" t="s">
        <v>8721</v>
      </c>
      <c r="X2718" t="s">
        <v>18729</v>
      </c>
      <c r="Y2718" t="s">
        <v>8527</v>
      </c>
    </row>
    <row r="2719" spans="1:25" x14ac:dyDescent="0.25">
      <c r="A2719" t="s">
        <v>8533</v>
      </c>
      <c r="B2719" t="s">
        <v>7198</v>
      </c>
      <c r="C2719" t="s">
        <v>8534</v>
      </c>
      <c r="D2719" t="s">
        <v>197</v>
      </c>
      <c r="E2719" t="s">
        <v>12</v>
      </c>
      <c r="F2719" t="s">
        <v>35</v>
      </c>
      <c r="G2719" t="s">
        <v>198</v>
      </c>
      <c r="H2719" t="s">
        <v>5</v>
      </c>
      <c r="I2719">
        <v>21404</v>
      </c>
      <c r="J2719" t="s">
        <v>11555</v>
      </c>
      <c r="K2719" t="s">
        <v>79</v>
      </c>
      <c r="L2719" t="s">
        <v>199</v>
      </c>
      <c r="M2719" t="s">
        <v>81</v>
      </c>
      <c r="N2719" t="s">
        <v>8534</v>
      </c>
      <c r="O2719" t="s">
        <v>13535</v>
      </c>
      <c r="P2719">
        <v>41051030</v>
      </c>
      <c r="Q2719" t="s">
        <v>15386</v>
      </c>
      <c r="R2719" t="s">
        <v>12300</v>
      </c>
      <c r="S2719">
        <v>85361301</v>
      </c>
      <c r="T2719" t="s">
        <v>9210</v>
      </c>
      <c r="U2719">
        <v>61610021</v>
      </c>
      <c r="V2719" t="s">
        <v>32</v>
      </c>
      <c r="W2719" t="s">
        <v>2934</v>
      </c>
      <c r="X2719" t="s">
        <v>18730</v>
      </c>
      <c r="Y2719" t="s">
        <v>8534</v>
      </c>
    </row>
    <row r="2720" spans="1:25" x14ac:dyDescent="0.25">
      <c r="A2720" t="s">
        <v>8611</v>
      </c>
      <c r="B2720" t="s">
        <v>8612</v>
      </c>
      <c r="C2720" t="s">
        <v>966</v>
      </c>
      <c r="D2720" t="s">
        <v>788</v>
      </c>
      <c r="E2720" t="s">
        <v>6</v>
      </c>
      <c r="F2720" t="s">
        <v>208</v>
      </c>
      <c r="G2720" t="s">
        <v>12</v>
      </c>
      <c r="H2720" t="s">
        <v>3</v>
      </c>
      <c r="I2720">
        <v>51002</v>
      </c>
      <c r="J2720" t="s">
        <v>11471</v>
      </c>
      <c r="K2720" t="s">
        <v>209</v>
      </c>
      <c r="L2720" t="s">
        <v>661</v>
      </c>
      <c r="M2720" t="s">
        <v>1418</v>
      </c>
      <c r="N2720" t="s">
        <v>5280</v>
      </c>
      <c r="O2720" t="s">
        <v>13535</v>
      </c>
      <c r="P2720">
        <v>84312348</v>
      </c>
      <c r="Q2720" t="s">
        <v>15386</v>
      </c>
      <c r="R2720" t="s">
        <v>3824</v>
      </c>
      <c r="S2720">
        <v>84312348</v>
      </c>
      <c r="T2720" t="s">
        <v>14524</v>
      </c>
      <c r="U2720">
        <v>60061970</v>
      </c>
      <c r="V2720" t="s">
        <v>32</v>
      </c>
      <c r="W2720" t="s">
        <v>1730</v>
      </c>
      <c r="X2720" t="s">
        <v>18731</v>
      </c>
      <c r="Y2720" t="s">
        <v>966</v>
      </c>
    </row>
    <row r="2721" spans="1:25" x14ac:dyDescent="0.25">
      <c r="A2721" t="s">
        <v>8531</v>
      </c>
      <c r="B2721" t="s">
        <v>8532</v>
      </c>
      <c r="C2721" t="s">
        <v>171</v>
      </c>
      <c r="D2721" t="s">
        <v>197</v>
      </c>
      <c r="E2721" t="s">
        <v>8</v>
      </c>
      <c r="F2721" t="s">
        <v>35</v>
      </c>
      <c r="G2721" t="s">
        <v>12</v>
      </c>
      <c r="H2721" t="s">
        <v>15</v>
      </c>
      <c r="I2721">
        <v>21011</v>
      </c>
      <c r="J2721" t="s">
        <v>11529</v>
      </c>
      <c r="K2721" t="s">
        <v>79</v>
      </c>
      <c r="L2721" t="s">
        <v>197</v>
      </c>
      <c r="M2721" t="s">
        <v>11796</v>
      </c>
      <c r="N2721" t="s">
        <v>171</v>
      </c>
      <c r="O2721" t="s">
        <v>13535</v>
      </c>
      <c r="P2721">
        <v>72984060</v>
      </c>
      <c r="Q2721" t="s">
        <v>15386</v>
      </c>
      <c r="R2721" t="s">
        <v>14129</v>
      </c>
      <c r="S2721">
        <v>85203064</v>
      </c>
      <c r="T2721" t="s">
        <v>14479</v>
      </c>
      <c r="U2721">
        <v>24699197</v>
      </c>
      <c r="V2721" t="s">
        <v>32</v>
      </c>
      <c r="W2721" t="s">
        <v>2785</v>
      </c>
      <c r="X2721" t="s">
        <v>18732</v>
      </c>
      <c r="Y2721" t="s">
        <v>171</v>
      </c>
    </row>
    <row r="2722" spans="1:25" x14ac:dyDescent="0.25">
      <c r="A2722" t="s">
        <v>8778</v>
      </c>
      <c r="B2722" t="s">
        <v>8795</v>
      </c>
      <c r="C2722" t="s">
        <v>8779</v>
      </c>
      <c r="D2722" t="s">
        <v>9030</v>
      </c>
      <c r="E2722" t="s">
        <v>8</v>
      </c>
      <c r="F2722" t="s">
        <v>35</v>
      </c>
      <c r="G2722" t="s">
        <v>17</v>
      </c>
      <c r="H2722" t="s">
        <v>4</v>
      </c>
      <c r="I2722">
        <v>21303</v>
      </c>
      <c r="J2722" t="s">
        <v>14349</v>
      </c>
      <c r="K2722" t="s">
        <v>79</v>
      </c>
      <c r="L2722" t="s">
        <v>10587</v>
      </c>
      <c r="M2722" t="s">
        <v>13810</v>
      </c>
      <c r="N2722" t="s">
        <v>11133</v>
      </c>
      <c r="O2722" t="s">
        <v>13535</v>
      </c>
      <c r="P2722">
        <v>88386984</v>
      </c>
      <c r="Q2722">
        <v>24702822</v>
      </c>
      <c r="R2722" t="s">
        <v>10032</v>
      </c>
      <c r="S2722">
        <v>88386984</v>
      </c>
      <c r="T2722" t="s">
        <v>14647</v>
      </c>
      <c r="U2722">
        <v>86332081</v>
      </c>
      <c r="V2722" t="s">
        <v>32</v>
      </c>
      <c r="W2722" t="s">
        <v>3207</v>
      </c>
      <c r="X2722" t="s">
        <v>18733</v>
      </c>
      <c r="Y2722" t="s">
        <v>8779</v>
      </c>
    </row>
    <row r="2723" spans="1:25" x14ac:dyDescent="0.25">
      <c r="A2723" t="s">
        <v>8780</v>
      </c>
      <c r="B2723" t="s">
        <v>8796</v>
      </c>
      <c r="C2723" t="s">
        <v>8781</v>
      </c>
      <c r="D2723" t="s">
        <v>9030</v>
      </c>
      <c r="E2723" t="s">
        <v>10</v>
      </c>
      <c r="F2723" t="s">
        <v>35</v>
      </c>
      <c r="G2723" t="s">
        <v>198</v>
      </c>
      <c r="H2723" t="s">
        <v>3</v>
      </c>
      <c r="I2723">
        <v>21402</v>
      </c>
      <c r="J2723" t="s">
        <v>11552</v>
      </c>
      <c r="K2723" t="s">
        <v>79</v>
      </c>
      <c r="L2723" t="s">
        <v>199</v>
      </c>
      <c r="M2723" t="s">
        <v>10836</v>
      </c>
      <c r="N2723" t="s">
        <v>1490</v>
      </c>
      <c r="O2723" t="s">
        <v>13535</v>
      </c>
      <c r="P2723">
        <v>41051019</v>
      </c>
      <c r="Q2723" t="s">
        <v>15386</v>
      </c>
      <c r="R2723" t="s">
        <v>12311</v>
      </c>
      <c r="S2723">
        <v>83695800</v>
      </c>
      <c r="T2723" t="s">
        <v>14664</v>
      </c>
      <c r="U2723">
        <v>87067098</v>
      </c>
      <c r="V2723" t="s">
        <v>32</v>
      </c>
      <c r="W2723" t="s">
        <v>8366</v>
      </c>
      <c r="X2723" t="s">
        <v>18734</v>
      </c>
      <c r="Y2723" t="s">
        <v>8781</v>
      </c>
    </row>
    <row r="2724" spans="1:25" x14ac:dyDescent="0.25">
      <c r="A2724" t="s">
        <v>8782</v>
      </c>
      <c r="B2724" t="s">
        <v>8797</v>
      </c>
      <c r="C2724" t="s">
        <v>8783</v>
      </c>
      <c r="D2724" t="s">
        <v>197</v>
      </c>
      <c r="E2724" t="s">
        <v>15</v>
      </c>
      <c r="F2724" t="s">
        <v>35</v>
      </c>
      <c r="G2724" t="s">
        <v>12</v>
      </c>
      <c r="H2724" t="s">
        <v>16</v>
      </c>
      <c r="I2724">
        <v>21012</v>
      </c>
      <c r="J2724" t="s">
        <v>11530</v>
      </c>
      <c r="K2724" t="s">
        <v>79</v>
      </c>
      <c r="L2724" t="s">
        <v>197</v>
      </c>
      <c r="M2724" t="s">
        <v>292</v>
      </c>
      <c r="N2724" t="s">
        <v>8783</v>
      </c>
      <c r="O2724" t="s">
        <v>13535</v>
      </c>
      <c r="P2724">
        <v>86646452</v>
      </c>
      <c r="Q2724" t="s">
        <v>15386</v>
      </c>
      <c r="R2724" t="s">
        <v>15048</v>
      </c>
      <c r="S2724">
        <v>86646452</v>
      </c>
      <c r="T2724" t="s">
        <v>14662</v>
      </c>
      <c r="U2724">
        <v>24780158</v>
      </c>
      <c r="V2724" t="s">
        <v>32</v>
      </c>
      <c r="W2724" t="s">
        <v>8803</v>
      </c>
      <c r="X2724" t="s">
        <v>18735</v>
      </c>
      <c r="Y2724" t="s">
        <v>8783</v>
      </c>
    </row>
    <row r="2725" spans="1:25" x14ac:dyDescent="0.25">
      <c r="A2725" t="s">
        <v>8784</v>
      </c>
      <c r="B2725" t="s">
        <v>7203</v>
      </c>
      <c r="C2725" t="s">
        <v>8785</v>
      </c>
      <c r="D2725" t="s">
        <v>9019</v>
      </c>
      <c r="E2725" t="s">
        <v>198</v>
      </c>
      <c r="F2725" t="s">
        <v>124</v>
      </c>
      <c r="G2725" t="s">
        <v>4</v>
      </c>
      <c r="H2725" t="s">
        <v>2</v>
      </c>
      <c r="I2725">
        <v>60301</v>
      </c>
      <c r="J2725" t="s">
        <v>11410</v>
      </c>
      <c r="K2725" t="s">
        <v>125</v>
      </c>
      <c r="L2725" t="s">
        <v>1490</v>
      </c>
      <c r="M2725" t="s">
        <v>1490</v>
      </c>
      <c r="N2725" t="s">
        <v>8785</v>
      </c>
      <c r="O2725" t="s">
        <v>13535</v>
      </c>
      <c r="P2725">
        <v>86299286</v>
      </c>
      <c r="Q2725" t="s">
        <v>15386</v>
      </c>
      <c r="R2725" t="s">
        <v>15889</v>
      </c>
      <c r="S2725">
        <v>83626207</v>
      </c>
      <c r="T2725" t="s">
        <v>15044</v>
      </c>
      <c r="U2725">
        <v>87093141</v>
      </c>
      <c r="V2725" t="s">
        <v>32</v>
      </c>
      <c r="W2725" t="s">
        <v>1581</v>
      </c>
      <c r="X2725" t="s">
        <v>18736</v>
      </c>
      <c r="Y2725" t="s">
        <v>8785</v>
      </c>
    </row>
    <row r="2726" spans="1:25" x14ac:dyDescent="0.25">
      <c r="A2726" t="s">
        <v>8786</v>
      </c>
      <c r="B2726" t="s">
        <v>6927</v>
      </c>
      <c r="C2726" t="s">
        <v>8787</v>
      </c>
      <c r="D2726" t="s">
        <v>3398</v>
      </c>
      <c r="E2726" t="s">
        <v>7</v>
      </c>
      <c r="F2726" t="s">
        <v>64</v>
      </c>
      <c r="G2726" t="s">
        <v>6</v>
      </c>
      <c r="H2726" t="s">
        <v>16</v>
      </c>
      <c r="I2726">
        <v>30512</v>
      </c>
      <c r="J2726" t="s">
        <v>12810</v>
      </c>
      <c r="K2726" t="s">
        <v>214</v>
      </c>
      <c r="L2726" t="s">
        <v>3398</v>
      </c>
      <c r="M2726" t="s">
        <v>14815</v>
      </c>
      <c r="N2726" t="s">
        <v>11134</v>
      </c>
      <c r="O2726" t="s">
        <v>13535</v>
      </c>
      <c r="P2726">
        <v>83580466</v>
      </c>
      <c r="Q2726" t="s">
        <v>15386</v>
      </c>
      <c r="R2726" t="s">
        <v>11956</v>
      </c>
      <c r="S2726">
        <v>86202314</v>
      </c>
      <c r="T2726" t="s">
        <v>14012</v>
      </c>
      <c r="U2726">
        <v>25567876</v>
      </c>
      <c r="V2726" t="s">
        <v>32</v>
      </c>
      <c r="W2726" t="s">
        <v>8804</v>
      </c>
      <c r="X2726" t="s">
        <v>18737</v>
      </c>
      <c r="Y2726" t="s">
        <v>8787</v>
      </c>
    </row>
    <row r="2727" spans="1:25" x14ac:dyDescent="0.25">
      <c r="A2727" t="s">
        <v>8788</v>
      </c>
      <c r="B2727" t="s">
        <v>6959</v>
      </c>
      <c r="C2727" t="s">
        <v>8789</v>
      </c>
      <c r="D2727" t="s">
        <v>3398</v>
      </c>
      <c r="E2727" t="s">
        <v>10</v>
      </c>
      <c r="F2727" t="s">
        <v>64</v>
      </c>
      <c r="G2727" t="s">
        <v>6</v>
      </c>
      <c r="H2727" t="s">
        <v>4</v>
      </c>
      <c r="I2727">
        <v>30503</v>
      </c>
      <c r="J2727" t="s">
        <v>11500</v>
      </c>
      <c r="K2727" t="s">
        <v>214</v>
      </c>
      <c r="L2727" t="s">
        <v>3398</v>
      </c>
      <c r="M2727" t="s">
        <v>3479</v>
      </c>
      <c r="N2727" t="s">
        <v>8789</v>
      </c>
      <c r="O2727" t="s">
        <v>13535</v>
      </c>
      <c r="P2727">
        <v>89759944</v>
      </c>
      <c r="Q2727" t="s">
        <v>15386</v>
      </c>
      <c r="R2727" t="s">
        <v>15890</v>
      </c>
      <c r="S2727">
        <v>85468350</v>
      </c>
      <c r="T2727" t="s">
        <v>14188</v>
      </c>
      <c r="U2727" t="s">
        <v>15456</v>
      </c>
      <c r="V2727" t="s">
        <v>32</v>
      </c>
      <c r="W2727" t="s">
        <v>3497</v>
      </c>
      <c r="X2727" t="s">
        <v>18738</v>
      </c>
      <c r="Y2727" t="s">
        <v>8789</v>
      </c>
    </row>
    <row r="2728" spans="1:25" x14ac:dyDescent="0.25">
      <c r="A2728" t="s">
        <v>8790</v>
      </c>
      <c r="B2728" t="s">
        <v>7146</v>
      </c>
      <c r="C2728" t="s">
        <v>14131</v>
      </c>
      <c r="D2728" t="s">
        <v>3398</v>
      </c>
      <c r="E2728" t="s">
        <v>7</v>
      </c>
      <c r="F2728" t="s">
        <v>83</v>
      </c>
      <c r="G2728" t="s">
        <v>4</v>
      </c>
      <c r="H2728" t="s">
        <v>2</v>
      </c>
      <c r="I2728">
        <v>70301</v>
      </c>
      <c r="J2728" t="s">
        <v>11411</v>
      </c>
      <c r="K2728" t="s">
        <v>82</v>
      </c>
      <c r="L2728" t="s">
        <v>12861</v>
      </c>
      <c r="M2728" t="s">
        <v>12861</v>
      </c>
      <c r="N2728" t="s">
        <v>8791</v>
      </c>
      <c r="O2728" t="s">
        <v>13535</v>
      </c>
      <c r="P2728">
        <v>85949188</v>
      </c>
      <c r="Q2728" t="s">
        <v>15386</v>
      </c>
      <c r="R2728" t="s">
        <v>14130</v>
      </c>
      <c r="S2728">
        <v>87496926</v>
      </c>
      <c r="T2728" t="s">
        <v>14012</v>
      </c>
      <c r="U2728">
        <v>25567876</v>
      </c>
      <c r="V2728" t="s">
        <v>32</v>
      </c>
      <c r="W2728" t="s">
        <v>8805</v>
      </c>
      <c r="X2728" t="s">
        <v>18739</v>
      </c>
      <c r="Y2728" t="s">
        <v>14131</v>
      </c>
    </row>
    <row r="2729" spans="1:25" x14ac:dyDescent="0.25">
      <c r="A2729" t="s">
        <v>9133</v>
      </c>
      <c r="B2729" t="s">
        <v>6780</v>
      </c>
      <c r="C2729" t="s">
        <v>4581</v>
      </c>
      <c r="D2729" t="s">
        <v>3398</v>
      </c>
      <c r="E2729" t="s">
        <v>11</v>
      </c>
      <c r="F2729" t="s">
        <v>83</v>
      </c>
      <c r="G2729" t="s">
        <v>2</v>
      </c>
      <c r="H2729" t="s">
        <v>3</v>
      </c>
      <c r="I2729">
        <v>70102</v>
      </c>
      <c r="J2729" t="s">
        <v>12693</v>
      </c>
      <c r="K2729" t="s">
        <v>82</v>
      </c>
      <c r="L2729" t="s">
        <v>82</v>
      </c>
      <c r="M2729" t="s">
        <v>12981</v>
      </c>
      <c r="N2729" t="s">
        <v>4581</v>
      </c>
      <c r="O2729" t="s">
        <v>13535</v>
      </c>
      <c r="P2729">
        <v>85269109</v>
      </c>
      <c r="Q2729" t="s">
        <v>15386</v>
      </c>
      <c r="R2729" t="s">
        <v>15049</v>
      </c>
      <c r="S2729">
        <v>89897886</v>
      </c>
      <c r="T2729" t="s">
        <v>14970</v>
      </c>
      <c r="U2729">
        <v>25560790</v>
      </c>
      <c r="V2729" t="s">
        <v>32</v>
      </c>
      <c r="W2729" t="s">
        <v>9373</v>
      </c>
      <c r="X2729" t="s">
        <v>18740</v>
      </c>
      <c r="Y2729" t="s">
        <v>4581</v>
      </c>
    </row>
    <row r="2730" spans="1:25" x14ac:dyDescent="0.25">
      <c r="A2730" t="s">
        <v>15891</v>
      </c>
      <c r="B2730" t="s">
        <v>6747</v>
      </c>
      <c r="C2730" t="s">
        <v>1480</v>
      </c>
      <c r="D2730" t="s">
        <v>3398</v>
      </c>
      <c r="E2730" t="s">
        <v>6</v>
      </c>
      <c r="F2730" t="s">
        <v>64</v>
      </c>
      <c r="G2730" t="s">
        <v>6</v>
      </c>
      <c r="H2730" t="s">
        <v>8</v>
      </c>
      <c r="I2730">
        <v>30507</v>
      </c>
      <c r="J2730" t="s">
        <v>11579</v>
      </c>
      <c r="K2730" t="s">
        <v>214</v>
      </c>
      <c r="L2730" t="s">
        <v>3398</v>
      </c>
      <c r="M2730" t="s">
        <v>10665</v>
      </c>
      <c r="N2730" t="s">
        <v>944</v>
      </c>
      <c r="O2730" t="s">
        <v>13535</v>
      </c>
      <c r="P2730" t="s">
        <v>15386</v>
      </c>
      <c r="Q2730" t="s">
        <v>15386</v>
      </c>
      <c r="R2730" t="s">
        <v>15892</v>
      </c>
      <c r="S2730">
        <v>87607153</v>
      </c>
      <c r="T2730" t="s">
        <v>14504</v>
      </c>
      <c r="U2730" t="s">
        <v>15462</v>
      </c>
      <c r="V2730" t="s">
        <v>32</v>
      </c>
      <c r="W2730" t="s">
        <v>3565</v>
      </c>
      <c r="X2730" t="s">
        <v>18741</v>
      </c>
      <c r="Y2730" t="s">
        <v>1480</v>
      </c>
    </row>
    <row r="2731" spans="1:25" x14ac:dyDescent="0.25">
      <c r="A2731" t="s">
        <v>9134</v>
      </c>
      <c r="B2731" t="s">
        <v>7409</v>
      </c>
      <c r="C2731" t="s">
        <v>9135</v>
      </c>
      <c r="D2731" t="s">
        <v>78</v>
      </c>
      <c r="E2731" t="s">
        <v>4</v>
      </c>
      <c r="F2731" t="s">
        <v>35</v>
      </c>
      <c r="G2731" t="s">
        <v>3</v>
      </c>
      <c r="H2731" t="s">
        <v>3</v>
      </c>
      <c r="I2731">
        <v>20202</v>
      </c>
      <c r="J2731" t="s">
        <v>12695</v>
      </c>
      <c r="K2731" t="s">
        <v>79</v>
      </c>
      <c r="L2731" t="s">
        <v>80</v>
      </c>
      <c r="M2731" t="s">
        <v>558</v>
      </c>
      <c r="N2731" t="s">
        <v>9135</v>
      </c>
      <c r="O2731" t="s">
        <v>13535</v>
      </c>
      <c r="P2731">
        <v>24473736</v>
      </c>
      <c r="Q2731" t="s">
        <v>15386</v>
      </c>
      <c r="R2731" t="s">
        <v>15893</v>
      </c>
      <c r="S2731">
        <v>88642515</v>
      </c>
      <c r="T2731" t="s">
        <v>14462</v>
      </c>
      <c r="U2731">
        <v>24560275</v>
      </c>
      <c r="V2731" t="s">
        <v>32</v>
      </c>
      <c r="W2731" t="s">
        <v>2176</v>
      </c>
      <c r="X2731" t="s">
        <v>18742</v>
      </c>
      <c r="Y2731" t="s">
        <v>9135</v>
      </c>
    </row>
    <row r="2732" spans="1:25" x14ac:dyDescent="0.25">
      <c r="A2732" t="s">
        <v>9137</v>
      </c>
      <c r="B2732" s="233" t="s">
        <v>9136</v>
      </c>
      <c r="C2732" t="s">
        <v>9138</v>
      </c>
      <c r="D2732" t="s">
        <v>125</v>
      </c>
      <c r="E2732" t="s">
        <v>8</v>
      </c>
      <c r="F2732" t="s">
        <v>124</v>
      </c>
      <c r="G2732" t="s">
        <v>3</v>
      </c>
      <c r="H2732" t="s">
        <v>5</v>
      </c>
      <c r="I2732">
        <v>60204</v>
      </c>
      <c r="J2732" t="s">
        <v>11540</v>
      </c>
      <c r="K2732" t="s">
        <v>125</v>
      </c>
      <c r="L2732" t="s">
        <v>10596</v>
      </c>
      <c r="M2732" t="s">
        <v>143</v>
      </c>
      <c r="N2732" t="s">
        <v>143</v>
      </c>
      <c r="O2732" t="s">
        <v>13535</v>
      </c>
      <c r="P2732">
        <v>26351142</v>
      </c>
      <c r="Q2732" t="s">
        <v>15386</v>
      </c>
      <c r="R2732" t="s">
        <v>13814</v>
      </c>
      <c r="S2732">
        <v>86410623</v>
      </c>
      <c r="T2732" t="s">
        <v>14553</v>
      </c>
      <c r="U2732">
        <v>26350583</v>
      </c>
      <c r="V2732" t="s">
        <v>32</v>
      </c>
      <c r="W2732" t="s">
        <v>73</v>
      </c>
      <c r="X2732" t="s">
        <v>18743</v>
      </c>
      <c r="Y2732" t="s">
        <v>9138</v>
      </c>
    </row>
    <row r="2733" spans="1:25" x14ac:dyDescent="0.25">
      <c r="A2733" t="s">
        <v>9139</v>
      </c>
      <c r="B2733" t="s">
        <v>8835</v>
      </c>
      <c r="C2733" t="s">
        <v>7477</v>
      </c>
      <c r="D2733" t="s">
        <v>125</v>
      </c>
      <c r="E2733" t="s">
        <v>6</v>
      </c>
      <c r="F2733" t="s">
        <v>124</v>
      </c>
      <c r="G2733" t="s">
        <v>2</v>
      </c>
      <c r="H2733" t="s">
        <v>2</v>
      </c>
      <c r="I2733">
        <v>60101</v>
      </c>
      <c r="J2733" t="s">
        <v>11404</v>
      </c>
      <c r="K2733" t="s">
        <v>125</v>
      </c>
      <c r="L2733" t="s">
        <v>125</v>
      </c>
      <c r="M2733" t="s">
        <v>125</v>
      </c>
      <c r="N2733" t="s">
        <v>7477</v>
      </c>
      <c r="O2733" t="s">
        <v>13535</v>
      </c>
      <c r="P2733">
        <v>26611133</v>
      </c>
      <c r="Q2733" t="s">
        <v>15386</v>
      </c>
      <c r="R2733" t="s">
        <v>13227</v>
      </c>
      <c r="S2733">
        <v>85203829</v>
      </c>
      <c r="T2733" t="s">
        <v>14547</v>
      </c>
      <c r="U2733">
        <v>26611133</v>
      </c>
      <c r="V2733" t="s">
        <v>32</v>
      </c>
      <c r="W2733" t="s">
        <v>9374</v>
      </c>
      <c r="X2733" t="s">
        <v>18744</v>
      </c>
      <c r="Y2733" t="s">
        <v>7477</v>
      </c>
    </row>
    <row r="2734" spans="1:25" x14ac:dyDescent="0.25">
      <c r="A2734" t="s">
        <v>9140</v>
      </c>
      <c r="B2734" t="s">
        <v>8843</v>
      </c>
      <c r="C2734" t="s">
        <v>215</v>
      </c>
      <c r="D2734" t="s">
        <v>197</v>
      </c>
      <c r="E2734" t="s">
        <v>12</v>
      </c>
      <c r="F2734" t="s">
        <v>35</v>
      </c>
      <c r="G2734" t="s">
        <v>198</v>
      </c>
      <c r="H2734" t="s">
        <v>4</v>
      </c>
      <c r="I2734">
        <v>21403</v>
      </c>
      <c r="J2734" t="s">
        <v>11554</v>
      </c>
      <c r="K2734" t="s">
        <v>79</v>
      </c>
      <c r="L2734" t="s">
        <v>199</v>
      </c>
      <c r="M2734" t="s">
        <v>12987</v>
      </c>
      <c r="N2734" t="s">
        <v>215</v>
      </c>
      <c r="O2734" t="s">
        <v>13535</v>
      </c>
      <c r="P2734">
        <v>41051042</v>
      </c>
      <c r="Q2734" t="s">
        <v>15386</v>
      </c>
      <c r="R2734" t="s">
        <v>14132</v>
      </c>
      <c r="S2734">
        <v>86211721</v>
      </c>
      <c r="T2734" t="s">
        <v>9210</v>
      </c>
      <c r="U2734">
        <v>61610021</v>
      </c>
      <c r="V2734" t="s">
        <v>32</v>
      </c>
      <c r="W2734" t="s">
        <v>2907</v>
      </c>
      <c r="X2734" t="s">
        <v>18745</v>
      </c>
      <c r="Y2734" t="s">
        <v>215</v>
      </c>
    </row>
    <row r="2735" spans="1:25" x14ac:dyDescent="0.25">
      <c r="A2735" t="s">
        <v>9141</v>
      </c>
      <c r="B2735" t="s">
        <v>6768</v>
      </c>
      <c r="C2735" t="s">
        <v>9142</v>
      </c>
      <c r="D2735" t="s">
        <v>9019</v>
      </c>
      <c r="E2735" t="s">
        <v>11</v>
      </c>
      <c r="F2735" t="s">
        <v>124</v>
      </c>
      <c r="G2735" t="s">
        <v>6</v>
      </c>
      <c r="H2735" t="s">
        <v>6</v>
      </c>
      <c r="I2735">
        <v>60505</v>
      </c>
      <c r="J2735" t="s">
        <v>11587</v>
      </c>
      <c r="K2735" t="s">
        <v>125</v>
      </c>
      <c r="L2735" t="s">
        <v>12950</v>
      </c>
      <c r="M2735" t="s">
        <v>10706</v>
      </c>
      <c r="N2735" t="s">
        <v>10591</v>
      </c>
      <c r="O2735" t="s">
        <v>13535</v>
      </c>
      <c r="P2735">
        <v>22001190</v>
      </c>
      <c r="Q2735">
        <v>84577565</v>
      </c>
      <c r="R2735" t="s">
        <v>12411</v>
      </c>
      <c r="S2735">
        <v>84577565</v>
      </c>
      <c r="T2735" t="s">
        <v>14568</v>
      </c>
      <c r="U2735">
        <v>27867373</v>
      </c>
      <c r="V2735" t="s">
        <v>32</v>
      </c>
      <c r="W2735" t="s">
        <v>4822</v>
      </c>
      <c r="X2735" t="s">
        <v>18746</v>
      </c>
      <c r="Y2735" t="s">
        <v>9142</v>
      </c>
    </row>
    <row r="2736" spans="1:25" x14ac:dyDescent="0.25">
      <c r="A2736" t="s">
        <v>9144</v>
      </c>
      <c r="B2736" t="s">
        <v>9143</v>
      </c>
      <c r="C2736" t="s">
        <v>9017</v>
      </c>
      <c r="D2736" t="s">
        <v>9019</v>
      </c>
      <c r="E2736" t="s">
        <v>11</v>
      </c>
      <c r="F2736" t="s">
        <v>124</v>
      </c>
      <c r="G2736" t="s">
        <v>6</v>
      </c>
      <c r="H2736" t="s">
        <v>6</v>
      </c>
      <c r="I2736">
        <v>60505</v>
      </c>
      <c r="J2736" t="s">
        <v>11587</v>
      </c>
      <c r="K2736" t="s">
        <v>125</v>
      </c>
      <c r="L2736" t="s">
        <v>12950</v>
      </c>
      <c r="M2736" t="s">
        <v>10706</v>
      </c>
      <c r="N2736" t="s">
        <v>9017</v>
      </c>
      <c r="O2736" t="s">
        <v>13535</v>
      </c>
      <c r="P2736">
        <v>88156797</v>
      </c>
      <c r="Q2736">
        <v>27867373</v>
      </c>
      <c r="R2736" t="s">
        <v>14133</v>
      </c>
      <c r="S2736">
        <v>89320381</v>
      </c>
      <c r="T2736" t="s">
        <v>15894</v>
      </c>
      <c r="U2736">
        <v>89839411</v>
      </c>
      <c r="V2736" t="s">
        <v>32</v>
      </c>
      <c r="W2736" t="s">
        <v>4823</v>
      </c>
      <c r="X2736" t="s">
        <v>18747</v>
      </c>
      <c r="Y2736" t="s">
        <v>9017</v>
      </c>
    </row>
    <row r="2737" spans="1:25" x14ac:dyDescent="0.25">
      <c r="A2737" t="s">
        <v>9146</v>
      </c>
      <c r="B2737" t="s">
        <v>9145</v>
      </c>
      <c r="C2737" t="s">
        <v>9147</v>
      </c>
      <c r="D2737" t="s">
        <v>9019</v>
      </c>
      <c r="E2737" t="s">
        <v>11</v>
      </c>
      <c r="F2737" t="s">
        <v>124</v>
      </c>
      <c r="G2737" t="s">
        <v>6</v>
      </c>
      <c r="H2737" t="s">
        <v>6</v>
      </c>
      <c r="I2737">
        <v>60505</v>
      </c>
      <c r="J2737" t="s">
        <v>11587</v>
      </c>
      <c r="K2737" t="s">
        <v>125</v>
      </c>
      <c r="L2737" t="s">
        <v>12950</v>
      </c>
      <c r="M2737" t="s">
        <v>10706</v>
      </c>
      <c r="N2737" t="s">
        <v>9147</v>
      </c>
      <c r="O2737" t="s">
        <v>13535</v>
      </c>
      <c r="P2737">
        <v>22001390</v>
      </c>
      <c r="Q2737">
        <v>84847761</v>
      </c>
      <c r="R2737" t="s">
        <v>15895</v>
      </c>
      <c r="S2737">
        <v>84847761</v>
      </c>
      <c r="T2737" t="s">
        <v>14568</v>
      </c>
      <c r="U2737">
        <v>89839411</v>
      </c>
      <c r="V2737" t="s">
        <v>32</v>
      </c>
      <c r="W2737" t="s">
        <v>4699</v>
      </c>
      <c r="X2737" t="s">
        <v>18748</v>
      </c>
      <c r="Y2737" t="s">
        <v>9147</v>
      </c>
    </row>
    <row r="2738" spans="1:25" x14ac:dyDescent="0.25">
      <c r="A2738" t="s">
        <v>9150</v>
      </c>
      <c r="B2738" t="s">
        <v>9149</v>
      </c>
      <c r="C2738" t="s">
        <v>51</v>
      </c>
      <c r="D2738" t="s">
        <v>311</v>
      </c>
      <c r="E2738" t="s">
        <v>4</v>
      </c>
      <c r="F2738" t="s">
        <v>32</v>
      </c>
      <c r="G2738" t="s">
        <v>5</v>
      </c>
      <c r="H2738" t="s">
        <v>11</v>
      </c>
      <c r="I2738">
        <v>10409</v>
      </c>
      <c r="J2738" t="s">
        <v>12646</v>
      </c>
      <c r="K2738" t="s">
        <v>33</v>
      </c>
      <c r="L2738" t="s">
        <v>311</v>
      </c>
      <c r="M2738" t="s">
        <v>11086</v>
      </c>
      <c r="N2738" t="s">
        <v>51</v>
      </c>
      <c r="O2738" t="s">
        <v>13535</v>
      </c>
      <c r="P2738">
        <v>83201871</v>
      </c>
      <c r="Q2738" t="s">
        <v>15386</v>
      </c>
      <c r="R2738" t="s">
        <v>14134</v>
      </c>
      <c r="S2738">
        <v>83201871</v>
      </c>
      <c r="T2738" t="s">
        <v>14567</v>
      </c>
      <c r="U2738">
        <v>87621613</v>
      </c>
      <c r="V2738" t="s">
        <v>32</v>
      </c>
      <c r="W2738" t="s">
        <v>862</v>
      </c>
      <c r="X2738" t="s">
        <v>18749</v>
      </c>
      <c r="Y2738" t="s">
        <v>51</v>
      </c>
    </row>
    <row r="2739" spans="1:25" x14ac:dyDescent="0.25">
      <c r="A2739" t="s">
        <v>9151</v>
      </c>
      <c r="B2739" t="s">
        <v>6844</v>
      </c>
      <c r="C2739" t="s">
        <v>9152</v>
      </c>
      <c r="D2739" t="s">
        <v>182</v>
      </c>
      <c r="E2739" t="s">
        <v>6</v>
      </c>
      <c r="F2739" t="s">
        <v>183</v>
      </c>
      <c r="G2739" t="s">
        <v>12</v>
      </c>
      <c r="H2739" t="s">
        <v>5</v>
      </c>
      <c r="I2739">
        <v>41004</v>
      </c>
      <c r="J2739" t="s">
        <v>12801</v>
      </c>
      <c r="K2739" t="s">
        <v>184</v>
      </c>
      <c r="L2739" t="s">
        <v>182</v>
      </c>
      <c r="M2739" t="s">
        <v>13155</v>
      </c>
      <c r="N2739" t="s">
        <v>9152</v>
      </c>
      <c r="O2739" t="s">
        <v>13535</v>
      </c>
      <c r="P2739">
        <v>44122931</v>
      </c>
      <c r="Q2739">
        <v>88032589</v>
      </c>
      <c r="R2739" t="s">
        <v>15896</v>
      </c>
      <c r="S2739">
        <v>88032589</v>
      </c>
      <c r="T2739" t="s">
        <v>7735</v>
      </c>
      <c r="U2739">
        <v>27665823</v>
      </c>
      <c r="V2739" t="s">
        <v>32</v>
      </c>
      <c r="W2739" t="s">
        <v>2106</v>
      </c>
      <c r="X2739" t="s">
        <v>18750</v>
      </c>
      <c r="Y2739" t="s">
        <v>9152</v>
      </c>
    </row>
    <row r="2740" spans="1:25" x14ac:dyDescent="0.25">
      <c r="A2740" t="s">
        <v>9153</v>
      </c>
      <c r="B2740" t="s">
        <v>8853</v>
      </c>
      <c r="C2740" t="s">
        <v>9364</v>
      </c>
      <c r="D2740" t="s">
        <v>182</v>
      </c>
      <c r="E2740" t="s">
        <v>6</v>
      </c>
      <c r="F2740" t="s">
        <v>183</v>
      </c>
      <c r="G2740" t="s">
        <v>12</v>
      </c>
      <c r="H2740" t="s">
        <v>2</v>
      </c>
      <c r="I2740">
        <v>41001</v>
      </c>
      <c r="J2740" t="s">
        <v>12674</v>
      </c>
      <c r="K2740" t="s">
        <v>184</v>
      </c>
      <c r="L2740" t="s">
        <v>182</v>
      </c>
      <c r="M2740" t="s">
        <v>3023</v>
      </c>
      <c r="N2740" t="s">
        <v>9364</v>
      </c>
      <c r="O2740" t="s">
        <v>13535</v>
      </c>
      <c r="P2740">
        <v>44056175</v>
      </c>
      <c r="Q2740" t="s">
        <v>15386</v>
      </c>
      <c r="R2740" t="s">
        <v>12348</v>
      </c>
      <c r="S2740">
        <v>85354463</v>
      </c>
      <c r="T2740" t="s">
        <v>7735</v>
      </c>
      <c r="U2740">
        <v>88766625</v>
      </c>
      <c r="V2740" t="s">
        <v>32</v>
      </c>
      <c r="W2740" t="s">
        <v>2247</v>
      </c>
      <c r="X2740" t="s">
        <v>18751</v>
      </c>
      <c r="Y2740" t="s">
        <v>9364</v>
      </c>
    </row>
    <row r="2741" spans="1:25" x14ac:dyDescent="0.25">
      <c r="A2741" t="s">
        <v>9155</v>
      </c>
      <c r="B2741" t="s">
        <v>9154</v>
      </c>
      <c r="C2741" t="s">
        <v>9156</v>
      </c>
      <c r="D2741" t="s">
        <v>182</v>
      </c>
      <c r="E2741" t="s">
        <v>6</v>
      </c>
      <c r="F2741" t="s">
        <v>183</v>
      </c>
      <c r="G2741" t="s">
        <v>12</v>
      </c>
      <c r="H2741" t="s">
        <v>2</v>
      </c>
      <c r="I2741">
        <v>41001</v>
      </c>
      <c r="J2741" t="s">
        <v>12674</v>
      </c>
      <c r="K2741" t="s">
        <v>184</v>
      </c>
      <c r="L2741" t="s">
        <v>182</v>
      </c>
      <c r="M2741" t="s">
        <v>3023</v>
      </c>
      <c r="N2741" t="s">
        <v>11135</v>
      </c>
      <c r="O2741" t="s">
        <v>13535</v>
      </c>
      <c r="P2741">
        <v>44191361</v>
      </c>
      <c r="Q2741" t="s">
        <v>15386</v>
      </c>
      <c r="R2741" t="s">
        <v>15897</v>
      </c>
      <c r="S2741">
        <v>84947666</v>
      </c>
      <c r="T2741" t="s">
        <v>7735</v>
      </c>
      <c r="U2741">
        <v>88766625</v>
      </c>
      <c r="V2741" t="s">
        <v>32</v>
      </c>
      <c r="W2741" t="s">
        <v>326</v>
      </c>
      <c r="X2741" t="s">
        <v>18752</v>
      </c>
      <c r="Y2741" t="s">
        <v>9156</v>
      </c>
    </row>
    <row r="2742" spans="1:25" x14ac:dyDescent="0.25">
      <c r="A2742" t="s">
        <v>15898</v>
      </c>
      <c r="B2742" t="s">
        <v>7064</v>
      </c>
      <c r="C2742" t="s">
        <v>388</v>
      </c>
      <c r="D2742" t="s">
        <v>9030</v>
      </c>
      <c r="E2742" t="s">
        <v>3</v>
      </c>
      <c r="F2742" t="s">
        <v>35</v>
      </c>
      <c r="G2742" t="s">
        <v>17</v>
      </c>
      <c r="H2742" t="s">
        <v>10</v>
      </c>
      <c r="I2742">
        <v>21308</v>
      </c>
      <c r="J2742" t="s">
        <v>11550</v>
      </c>
      <c r="K2742" t="s">
        <v>79</v>
      </c>
      <c r="L2742" t="s">
        <v>10587</v>
      </c>
      <c r="M2742" t="s">
        <v>10725</v>
      </c>
      <c r="N2742" t="s">
        <v>11136</v>
      </c>
      <c r="O2742" t="s">
        <v>13535</v>
      </c>
      <c r="P2742">
        <v>44057991</v>
      </c>
      <c r="Q2742">
        <v>24660220</v>
      </c>
      <c r="R2742" t="s">
        <v>15899</v>
      </c>
      <c r="S2742">
        <v>44057991</v>
      </c>
      <c r="T2742" t="s">
        <v>14703</v>
      </c>
      <c r="U2742">
        <v>24660220</v>
      </c>
      <c r="V2742" t="s">
        <v>32</v>
      </c>
      <c r="W2742" t="s">
        <v>15900</v>
      </c>
      <c r="X2742" t="s">
        <v>18753</v>
      </c>
      <c r="Y2742" t="s">
        <v>388</v>
      </c>
    </row>
    <row r="2743" spans="1:25" x14ac:dyDescent="0.25">
      <c r="A2743" t="s">
        <v>9157</v>
      </c>
      <c r="B2743" t="s">
        <v>8873</v>
      </c>
      <c r="C2743" t="s">
        <v>9158</v>
      </c>
      <c r="D2743" t="s">
        <v>9030</v>
      </c>
      <c r="E2743" t="s">
        <v>8</v>
      </c>
      <c r="F2743" t="s">
        <v>35</v>
      </c>
      <c r="G2743" t="s">
        <v>17</v>
      </c>
      <c r="H2743" t="s">
        <v>7</v>
      </c>
      <c r="I2743">
        <v>21306</v>
      </c>
      <c r="J2743" t="s">
        <v>12789</v>
      </c>
      <c r="K2743" t="s">
        <v>79</v>
      </c>
      <c r="L2743" t="s">
        <v>10587</v>
      </c>
      <c r="M2743" t="s">
        <v>3867</v>
      </c>
      <c r="N2743" t="s">
        <v>11137</v>
      </c>
      <c r="O2743" t="s">
        <v>13535</v>
      </c>
      <c r="P2743">
        <v>24702822</v>
      </c>
      <c r="Q2743" t="s">
        <v>15386</v>
      </c>
      <c r="R2743" t="s">
        <v>15050</v>
      </c>
      <c r="S2743">
        <v>89764175</v>
      </c>
      <c r="T2743" t="s">
        <v>14647</v>
      </c>
      <c r="U2743">
        <v>86332081</v>
      </c>
      <c r="V2743" t="s">
        <v>32</v>
      </c>
      <c r="W2743" t="s">
        <v>7640</v>
      </c>
      <c r="X2743" t="s">
        <v>18754</v>
      </c>
      <c r="Y2743" t="s">
        <v>9158</v>
      </c>
    </row>
    <row r="2744" spans="1:25" x14ac:dyDescent="0.25">
      <c r="A2744" t="s">
        <v>9160</v>
      </c>
      <c r="B2744" t="s">
        <v>9159</v>
      </c>
      <c r="C2744" t="s">
        <v>9161</v>
      </c>
      <c r="D2744" t="s">
        <v>9004</v>
      </c>
      <c r="E2744" t="s">
        <v>3</v>
      </c>
      <c r="F2744" t="s">
        <v>32</v>
      </c>
      <c r="G2744" t="s">
        <v>2</v>
      </c>
      <c r="H2744" t="s">
        <v>5</v>
      </c>
      <c r="I2744">
        <v>10104</v>
      </c>
      <c r="J2744" t="s">
        <v>12603</v>
      </c>
      <c r="K2744" t="s">
        <v>33</v>
      </c>
      <c r="L2744" t="s">
        <v>33</v>
      </c>
      <c r="M2744" t="s">
        <v>12836</v>
      </c>
      <c r="N2744" t="s">
        <v>10562</v>
      </c>
      <c r="O2744" t="s">
        <v>13535</v>
      </c>
      <c r="P2744">
        <v>22220024</v>
      </c>
      <c r="Q2744" t="s">
        <v>15386</v>
      </c>
      <c r="R2744" t="s">
        <v>9365</v>
      </c>
      <c r="S2744">
        <v>22220024</v>
      </c>
      <c r="T2744" t="s">
        <v>13799</v>
      </c>
      <c r="U2744">
        <v>22227080</v>
      </c>
      <c r="V2744" t="s">
        <v>32</v>
      </c>
      <c r="W2744" t="s">
        <v>72</v>
      </c>
      <c r="X2744" t="s">
        <v>18755</v>
      </c>
      <c r="Y2744" t="s">
        <v>9161</v>
      </c>
    </row>
    <row r="2745" spans="1:25" x14ac:dyDescent="0.25">
      <c r="A2745" t="s">
        <v>9162</v>
      </c>
      <c r="B2745" t="s">
        <v>8816</v>
      </c>
      <c r="C2745" t="s">
        <v>9163</v>
      </c>
      <c r="D2745" t="s">
        <v>9004</v>
      </c>
      <c r="E2745" t="s">
        <v>3</v>
      </c>
      <c r="F2745" t="s">
        <v>32</v>
      </c>
      <c r="G2745" t="s">
        <v>2</v>
      </c>
      <c r="H2745" t="s">
        <v>2</v>
      </c>
      <c r="I2745">
        <v>10101</v>
      </c>
      <c r="J2745" t="s">
        <v>12600</v>
      </c>
      <c r="K2745" t="s">
        <v>33</v>
      </c>
      <c r="L2745" t="s">
        <v>33</v>
      </c>
      <c r="M2745" t="s">
        <v>12835</v>
      </c>
      <c r="N2745" t="s">
        <v>34</v>
      </c>
      <c r="O2745" t="s">
        <v>13535</v>
      </c>
      <c r="P2745">
        <v>22220048</v>
      </c>
      <c r="Q2745">
        <v>22220004</v>
      </c>
      <c r="R2745" t="s">
        <v>15901</v>
      </c>
      <c r="S2745">
        <v>22220048</v>
      </c>
      <c r="T2745" t="s">
        <v>13799</v>
      </c>
      <c r="U2745">
        <v>22227080</v>
      </c>
      <c r="V2745" t="s">
        <v>32</v>
      </c>
      <c r="W2745" t="s">
        <v>8109</v>
      </c>
      <c r="X2745" t="s">
        <v>18756</v>
      </c>
      <c r="Y2745" t="s">
        <v>9163</v>
      </c>
    </row>
    <row r="2746" spans="1:25" x14ac:dyDescent="0.25">
      <c r="A2746" t="s">
        <v>9165</v>
      </c>
      <c r="B2746" t="s">
        <v>9164</v>
      </c>
      <c r="C2746" t="s">
        <v>9166</v>
      </c>
      <c r="D2746" t="s">
        <v>207</v>
      </c>
      <c r="E2746" t="s">
        <v>7</v>
      </c>
      <c r="F2746" t="s">
        <v>208</v>
      </c>
      <c r="G2746" t="s">
        <v>6</v>
      </c>
      <c r="H2746" t="s">
        <v>4</v>
      </c>
      <c r="I2746">
        <v>50503</v>
      </c>
      <c r="J2746" t="s">
        <v>11503</v>
      </c>
      <c r="K2746" t="s">
        <v>209</v>
      </c>
      <c r="L2746" t="s">
        <v>12943</v>
      </c>
      <c r="M2746" t="s">
        <v>10202</v>
      </c>
      <c r="N2746" t="s">
        <v>9166</v>
      </c>
      <c r="O2746" t="s">
        <v>13535</v>
      </c>
      <c r="P2746">
        <v>26971168</v>
      </c>
      <c r="Q2746">
        <v>26970233</v>
      </c>
      <c r="R2746" t="s">
        <v>12382</v>
      </c>
      <c r="S2746">
        <v>88449500</v>
      </c>
      <c r="T2746" t="s">
        <v>8683</v>
      </c>
      <c r="U2746">
        <v>83909628</v>
      </c>
      <c r="V2746" t="s">
        <v>32</v>
      </c>
      <c r="W2746" t="s">
        <v>9375</v>
      </c>
      <c r="X2746" t="s">
        <v>18757</v>
      </c>
      <c r="Y2746" t="s">
        <v>9166</v>
      </c>
    </row>
    <row r="2747" spans="1:25" x14ac:dyDescent="0.25">
      <c r="A2747" t="s">
        <v>9167</v>
      </c>
      <c r="B2747" t="s">
        <v>8819</v>
      </c>
      <c r="C2747" t="s">
        <v>2950</v>
      </c>
      <c r="D2747" t="s">
        <v>9019</v>
      </c>
      <c r="E2747" t="s">
        <v>4</v>
      </c>
      <c r="F2747" t="s">
        <v>124</v>
      </c>
      <c r="G2747" t="s">
        <v>4</v>
      </c>
      <c r="H2747" t="s">
        <v>8</v>
      </c>
      <c r="I2747">
        <v>60307</v>
      </c>
      <c r="J2747" t="s">
        <v>12826</v>
      </c>
      <c r="K2747" t="s">
        <v>125</v>
      </c>
      <c r="L2747" t="s">
        <v>1490</v>
      </c>
      <c r="M2747" t="s">
        <v>13089</v>
      </c>
      <c r="N2747" t="s">
        <v>2950</v>
      </c>
      <c r="O2747" t="s">
        <v>13535</v>
      </c>
      <c r="P2747">
        <v>85532952</v>
      </c>
      <c r="Q2747">
        <v>87810942</v>
      </c>
      <c r="R2747" t="s">
        <v>15902</v>
      </c>
      <c r="S2747">
        <v>85532952</v>
      </c>
      <c r="T2747" t="s">
        <v>14808</v>
      </c>
      <c r="U2747">
        <v>27300744</v>
      </c>
      <c r="V2747" t="s">
        <v>32</v>
      </c>
      <c r="W2747" t="s">
        <v>1691</v>
      </c>
      <c r="X2747" t="s">
        <v>18758</v>
      </c>
      <c r="Y2747" t="s">
        <v>2950</v>
      </c>
    </row>
    <row r="2748" spans="1:25" x14ac:dyDescent="0.25">
      <c r="A2748" t="s">
        <v>9169</v>
      </c>
      <c r="B2748" t="s">
        <v>9168</v>
      </c>
      <c r="C2748" t="s">
        <v>9170</v>
      </c>
      <c r="D2748" t="s">
        <v>9019</v>
      </c>
      <c r="E2748" t="s">
        <v>7</v>
      </c>
      <c r="F2748" t="s">
        <v>124</v>
      </c>
      <c r="G2748" t="s">
        <v>6</v>
      </c>
      <c r="H2748" t="s">
        <v>2</v>
      </c>
      <c r="I2748">
        <v>60501</v>
      </c>
      <c r="J2748" t="s">
        <v>12642</v>
      </c>
      <c r="K2748" t="s">
        <v>125</v>
      </c>
      <c r="L2748" t="s">
        <v>12950</v>
      </c>
      <c r="M2748" t="s">
        <v>12951</v>
      </c>
      <c r="N2748" t="s">
        <v>11138</v>
      </c>
      <c r="O2748" t="s">
        <v>13535</v>
      </c>
      <c r="P2748">
        <v>27864170</v>
      </c>
      <c r="Q2748" t="s">
        <v>15386</v>
      </c>
      <c r="R2748" t="s">
        <v>14137</v>
      </c>
      <c r="S2748">
        <v>83110366</v>
      </c>
      <c r="T2748" t="s">
        <v>14557</v>
      </c>
      <c r="U2748">
        <v>27869013</v>
      </c>
      <c r="V2748" t="s">
        <v>32</v>
      </c>
      <c r="W2748" t="s">
        <v>9148</v>
      </c>
      <c r="X2748" t="s">
        <v>18759</v>
      </c>
      <c r="Y2748" t="s">
        <v>9170</v>
      </c>
    </row>
    <row r="2749" spans="1:25" x14ac:dyDescent="0.25">
      <c r="A2749" t="s">
        <v>9171</v>
      </c>
      <c r="B2749" t="s">
        <v>6922</v>
      </c>
      <c r="C2749" t="s">
        <v>9172</v>
      </c>
      <c r="D2749" t="s">
        <v>197</v>
      </c>
      <c r="E2749" t="s">
        <v>6</v>
      </c>
      <c r="F2749" t="s">
        <v>35</v>
      </c>
      <c r="G2749" t="s">
        <v>12</v>
      </c>
      <c r="H2749" t="s">
        <v>7</v>
      </c>
      <c r="I2749">
        <v>21006</v>
      </c>
      <c r="J2749" t="s">
        <v>11525</v>
      </c>
      <c r="K2749" t="s">
        <v>79</v>
      </c>
      <c r="L2749" t="s">
        <v>197</v>
      </c>
      <c r="M2749" t="s">
        <v>10536</v>
      </c>
      <c r="N2749" t="s">
        <v>11139</v>
      </c>
      <c r="O2749" t="s">
        <v>13535</v>
      </c>
      <c r="P2749" t="s">
        <v>15386</v>
      </c>
      <c r="Q2749" t="s">
        <v>15386</v>
      </c>
      <c r="R2749" t="s">
        <v>10068</v>
      </c>
      <c r="S2749">
        <v>71309690</v>
      </c>
      <c r="T2749" t="s">
        <v>14476</v>
      </c>
      <c r="U2749">
        <v>83187649</v>
      </c>
      <c r="V2749" t="s">
        <v>32</v>
      </c>
      <c r="W2749" t="s">
        <v>9376</v>
      </c>
      <c r="X2749" t="s">
        <v>18760</v>
      </c>
      <c r="Y2749" t="s">
        <v>9172</v>
      </c>
    </row>
    <row r="2750" spans="1:25" x14ac:dyDescent="0.25">
      <c r="A2750" t="s">
        <v>9173</v>
      </c>
      <c r="B2750" t="s">
        <v>8728</v>
      </c>
      <c r="C2750" t="s">
        <v>9174</v>
      </c>
      <c r="D2750" t="s">
        <v>1044</v>
      </c>
      <c r="E2750" t="s">
        <v>3</v>
      </c>
      <c r="F2750" t="s">
        <v>32</v>
      </c>
      <c r="G2750" t="s">
        <v>1045</v>
      </c>
      <c r="H2750" t="s">
        <v>15</v>
      </c>
      <c r="I2750">
        <v>11911</v>
      </c>
      <c r="J2750" t="s">
        <v>12741</v>
      </c>
      <c r="K2750" t="s">
        <v>33</v>
      </c>
      <c r="L2750" t="s">
        <v>1044</v>
      </c>
      <c r="M2750" t="s">
        <v>1085</v>
      </c>
      <c r="N2750" t="s">
        <v>9174</v>
      </c>
      <c r="O2750" t="s">
        <v>13535</v>
      </c>
      <c r="P2750">
        <v>27719960</v>
      </c>
      <c r="Q2750" t="s">
        <v>15386</v>
      </c>
      <c r="R2750" t="s">
        <v>11140</v>
      </c>
      <c r="S2750">
        <v>88298536</v>
      </c>
      <c r="T2750" t="s">
        <v>14428</v>
      </c>
      <c r="U2750">
        <v>27719646</v>
      </c>
      <c r="V2750" t="s">
        <v>32</v>
      </c>
      <c r="W2750" t="s">
        <v>318</v>
      </c>
      <c r="X2750" t="s">
        <v>18761</v>
      </c>
      <c r="Y2750" t="s">
        <v>9174</v>
      </c>
    </row>
    <row r="2751" spans="1:25" x14ac:dyDescent="0.25">
      <c r="A2751" t="s">
        <v>9176</v>
      </c>
      <c r="B2751" t="s">
        <v>9175</v>
      </c>
      <c r="C2751" t="s">
        <v>758</v>
      </c>
      <c r="D2751" t="s">
        <v>788</v>
      </c>
      <c r="E2751" t="s">
        <v>6</v>
      </c>
      <c r="F2751" t="s">
        <v>208</v>
      </c>
      <c r="G2751" t="s">
        <v>12</v>
      </c>
      <c r="H2751" t="s">
        <v>3</v>
      </c>
      <c r="I2751">
        <v>51002</v>
      </c>
      <c r="J2751" t="s">
        <v>11471</v>
      </c>
      <c r="K2751" t="s">
        <v>209</v>
      </c>
      <c r="L2751" t="s">
        <v>661</v>
      </c>
      <c r="M2751" t="s">
        <v>1418</v>
      </c>
      <c r="N2751" t="s">
        <v>758</v>
      </c>
      <c r="O2751" t="s">
        <v>13535</v>
      </c>
      <c r="P2751">
        <v>22006745</v>
      </c>
      <c r="Q2751">
        <v>26777025</v>
      </c>
      <c r="R2751" t="s">
        <v>12265</v>
      </c>
      <c r="S2751">
        <v>83060774</v>
      </c>
      <c r="T2751" t="s">
        <v>14524</v>
      </c>
      <c r="U2751">
        <v>26777025</v>
      </c>
      <c r="V2751" t="s">
        <v>32</v>
      </c>
      <c r="W2751" t="s">
        <v>3127</v>
      </c>
      <c r="X2751" t="s">
        <v>18762</v>
      </c>
      <c r="Y2751" t="s">
        <v>758</v>
      </c>
    </row>
    <row r="2752" spans="1:25" x14ac:dyDescent="0.25">
      <c r="A2752" t="s">
        <v>9178</v>
      </c>
      <c r="B2752" t="s">
        <v>9177</v>
      </c>
      <c r="C2752" t="s">
        <v>1521</v>
      </c>
      <c r="D2752" t="s">
        <v>9019</v>
      </c>
      <c r="E2752" t="s">
        <v>16</v>
      </c>
      <c r="F2752" t="s">
        <v>124</v>
      </c>
      <c r="G2752" t="s">
        <v>4</v>
      </c>
      <c r="H2752" t="s">
        <v>2</v>
      </c>
      <c r="I2752">
        <v>60301</v>
      </c>
      <c r="J2752" t="s">
        <v>11410</v>
      </c>
      <c r="K2752" t="s">
        <v>125</v>
      </c>
      <c r="L2752" t="s">
        <v>1490</v>
      </c>
      <c r="M2752" t="s">
        <v>1490</v>
      </c>
      <c r="N2752" t="s">
        <v>1521</v>
      </c>
      <c r="O2752" t="s">
        <v>13535</v>
      </c>
      <c r="P2752">
        <v>22001223</v>
      </c>
      <c r="Q2752">
        <v>86511256</v>
      </c>
      <c r="R2752" t="s">
        <v>14138</v>
      </c>
      <c r="S2752">
        <v>86511256</v>
      </c>
      <c r="T2752" t="s">
        <v>14710</v>
      </c>
      <c r="U2752">
        <v>27300159</v>
      </c>
      <c r="V2752" t="s">
        <v>32</v>
      </c>
      <c r="W2752" t="s">
        <v>1539</v>
      </c>
      <c r="X2752" t="s">
        <v>18763</v>
      </c>
      <c r="Y2752" t="s">
        <v>1521</v>
      </c>
    </row>
    <row r="2753" spans="1:25" x14ac:dyDescent="0.25">
      <c r="A2753" t="s">
        <v>9181</v>
      </c>
      <c r="B2753" t="s">
        <v>9180</v>
      </c>
      <c r="C2753" t="s">
        <v>9182</v>
      </c>
      <c r="D2753" t="s">
        <v>788</v>
      </c>
      <c r="E2753" t="s">
        <v>2</v>
      </c>
      <c r="F2753" t="s">
        <v>208</v>
      </c>
      <c r="G2753" t="s">
        <v>12</v>
      </c>
      <c r="H2753" t="s">
        <v>4</v>
      </c>
      <c r="I2753">
        <v>51003</v>
      </c>
      <c r="J2753" t="s">
        <v>11522</v>
      </c>
      <c r="K2753" t="s">
        <v>209</v>
      </c>
      <c r="L2753" t="s">
        <v>661</v>
      </c>
      <c r="M2753" t="s">
        <v>1928</v>
      </c>
      <c r="N2753" t="s">
        <v>9182</v>
      </c>
      <c r="O2753" t="s">
        <v>13535</v>
      </c>
      <c r="P2753">
        <v>86054397</v>
      </c>
      <c r="Q2753">
        <v>26799174</v>
      </c>
      <c r="R2753" t="s">
        <v>15051</v>
      </c>
      <c r="S2753" t="s">
        <v>15386</v>
      </c>
      <c r="T2753" t="s">
        <v>15472</v>
      </c>
      <c r="U2753">
        <v>26799174</v>
      </c>
      <c r="V2753" t="s">
        <v>32</v>
      </c>
      <c r="W2753" t="s">
        <v>9377</v>
      </c>
      <c r="X2753" t="s">
        <v>18764</v>
      </c>
      <c r="Y2753" t="s">
        <v>9182</v>
      </c>
    </row>
    <row r="2754" spans="1:25" x14ac:dyDescent="0.25">
      <c r="A2754" t="s">
        <v>9183</v>
      </c>
      <c r="B2754" t="s">
        <v>8833</v>
      </c>
      <c r="C2754" t="s">
        <v>9184</v>
      </c>
      <c r="D2754" t="s">
        <v>3398</v>
      </c>
      <c r="E2754" t="s">
        <v>7</v>
      </c>
      <c r="F2754" t="s">
        <v>83</v>
      </c>
      <c r="G2754" t="s">
        <v>2</v>
      </c>
      <c r="H2754" t="s">
        <v>3</v>
      </c>
      <c r="I2754">
        <v>70102</v>
      </c>
      <c r="J2754" t="s">
        <v>12693</v>
      </c>
      <c r="K2754" t="s">
        <v>82</v>
      </c>
      <c r="L2754" t="s">
        <v>82</v>
      </c>
      <c r="M2754" t="s">
        <v>12981</v>
      </c>
      <c r="N2754" t="s">
        <v>9184</v>
      </c>
      <c r="O2754" t="s">
        <v>13535</v>
      </c>
      <c r="P2754" t="s">
        <v>15386</v>
      </c>
      <c r="Q2754" t="s">
        <v>15386</v>
      </c>
      <c r="R2754" t="s">
        <v>15903</v>
      </c>
      <c r="S2754">
        <v>83268884</v>
      </c>
      <c r="T2754" t="s">
        <v>14012</v>
      </c>
      <c r="U2754">
        <v>25567876</v>
      </c>
      <c r="V2754" t="s">
        <v>32</v>
      </c>
      <c r="W2754" t="s">
        <v>9378</v>
      </c>
      <c r="X2754" t="s">
        <v>18765</v>
      </c>
      <c r="Y2754" t="s">
        <v>9184</v>
      </c>
    </row>
    <row r="2755" spans="1:25" x14ac:dyDescent="0.25">
      <c r="A2755" t="s">
        <v>9695</v>
      </c>
      <c r="B2755" t="s">
        <v>7010</v>
      </c>
      <c r="C2755" t="s">
        <v>9696</v>
      </c>
      <c r="D2755" t="s">
        <v>123</v>
      </c>
      <c r="E2755" t="s">
        <v>8</v>
      </c>
      <c r="F2755" t="s">
        <v>124</v>
      </c>
      <c r="G2755" t="s">
        <v>10</v>
      </c>
      <c r="H2755" t="s">
        <v>4</v>
      </c>
      <c r="I2755">
        <v>60803</v>
      </c>
      <c r="J2755" t="s">
        <v>14370</v>
      </c>
      <c r="K2755" t="s">
        <v>125</v>
      </c>
      <c r="L2755" t="s">
        <v>12955</v>
      </c>
      <c r="M2755" t="s">
        <v>12956</v>
      </c>
      <c r="N2755" t="s">
        <v>9696</v>
      </c>
      <c r="O2755" t="s">
        <v>13535</v>
      </c>
      <c r="P2755">
        <v>85886607</v>
      </c>
      <c r="Q2755" t="s">
        <v>15386</v>
      </c>
      <c r="R2755" t="s">
        <v>11141</v>
      </c>
      <c r="S2755">
        <v>85886607</v>
      </c>
      <c r="T2755" t="s">
        <v>14566</v>
      </c>
      <c r="U2755">
        <v>27340120</v>
      </c>
      <c r="V2755" t="s">
        <v>32</v>
      </c>
      <c r="W2755" t="s">
        <v>5064</v>
      </c>
      <c r="X2755" t="s">
        <v>18766</v>
      </c>
      <c r="Y2755" t="s">
        <v>9696</v>
      </c>
    </row>
    <row r="2756" spans="1:25" x14ac:dyDescent="0.25">
      <c r="A2756" t="s">
        <v>9721</v>
      </c>
      <c r="B2756" t="s">
        <v>7011</v>
      </c>
      <c r="C2756" t="s">
        <v>9722</v>
      </c>
      <c r="D2756" t="s">
        <v>9037</v>
      </c>
      <c r="E2756" t="s">
        <v>5</v>
      </c>
      <c r="F2756" t="s">
        <v>83</v>
      </c>
      <c r="G2756" t="s">
        <v>5</v>
      </c>
      <c r="H2756" t="s">
        <v>2</v>
      </c>
      <c r="I2756">
        <v>70401</v>
      </c>
      <c r="J2756" t="s">
        <v>11415</v>
      </c>
      <c r="K2756" t="s">
        <v>82</v>
      </c>
      <c r="L2756" t="s">
        <v>12961</v>
      </c>
      <c r="M2756" t="s">
        <v>12964</v>
      </c>
      <c r="N2756" t="s">
        <v>9722</v>
      </c>
      <c r="O2756" t="s">
        <v>13535</v>
      </c>
      <c r="P2756">
        <v>22006366</v>
      </c>
      <c r="Q2756">
        <v>87052850</v>
      </c>
      <c r="R2756" t="s">
        <v>9999</v>
      </c>
      <c r="S2756">
        <v>87052850</v>
      </c>
      <c r="T2756" t="s">
        <v>14927</v>
      </c>
      <c r="U2756">
        <v>87119410</v>
      </c>
      <c r="V2756" t="s">
        <v>32</v>
      </c>
      <c r="W2756" t="s">
        <v>5385</v>
      </c>
      <c r="X2756" t="s">
        <v>18767</v>
      </c>
      <c r="Y2756" t="s">
        <v>9722</v>
      </c>
    </row>
    <row r="2757" spans="1:25" x14ac:dyDescent="0.25">
      <c r="A2757" t="s">
        <v>9843</v>
      </c>
      <c r="B2757" t="s">
        <v>9844</v>
      </c>
      <c r="C2757" t="s">
        <v>9845</v>
      </c>
      <c r="D2757" t="s">
        <v>9037</v>
      </c>
      <c r="E2757" t="s">
        <v>7</v>
      </c>
      <c r="F2757" t="s">
        <v>83</v>
      </c>
      <c r="G2757" t="s">
        <v>6</v>
      </c>
      <c r="H2757" t="s">
        <v>4</v>
      </c>
      <c r="I2757">
        <v>70503</v>
      </c>
      <c r="J2757" t="s">
        <v>11505</v>
      </c>
      <c r="K2757" t="s">
        <v>82</v>
      </c>
      <c r="L2757" t="s">
        <v>2796</v>
      </c>
      <c r="M2757" t="s">
        <v>12983</v>
      </c>
      <c r="N2757" t="s">
        <v>9845</v>
      </c>
      <c r="O2757" t="s">
        <v>13535</v>
      </c>
      <c r="P2757">
        <v>85175739</v>
      </c>
      <c r="Q2757" t="s">
        <v>15386</v>
      </c>
      <c r="R2757" t="s">
        <v>12488</v>
      </c>
      <c r="S2757">
        <v>85175739</v>
      </c>
      <c r="T2757" t="s">
        <v>14912</v>
      </c>
      <c r="U2757">
        <v>83602028</v>
      </c>
      <c r="V2757" t="s">
        <v>32</v>
      </c>
      <c r="W2757" t="s">
        <v>10079</v>
      </c>
      <c r="X2757" t="s">
        <v>18768</v>
      </c>
      <c r="Y2757" t="s">
        <v>9845</v>
      </c>
    </row>
    <row r="2758" spans="1:25" x14ac:dyDescent="0.25">
      <c r="A2758" t="s">
        <v>9850</v>
      </c>
      <c r="B2758" t="s">
        <v>9851</v>
      </c>
      <c r="C2758" t="s">
        <v>14141</v>
      </c>
      <c r="D2758" t="s">
        <v>9037</v>
      </c>
      <c r="E2758" t="s">
        <v>6</v>
      </c>
      <c r="F2758" t="s">
        <v>83</v>
      </c>
      <c r="G2758" t="s">
        <v>2</v>
      </c>
      <c r="H2758" t="s">
        <v>3</v>
      </c>
      <c r="I2758">
        <v>70102</v>
      </c>
      <c r="J2758" t="s">
        <v>12693</v>
      </c>
      <c r="K2758" t="s">
        <v>82</v>
      </c>
      <c r="L2758" t="s">
        <v>82</v>
      </c>
      <c r="M2758" t="s">
        <v>12981</v>
      </c>
      <c r="N2758" t="s">
        <v>12493</v>
      </c>
      <c r="O2758" t="s">
        <v>13535</v>
      </c>
      <c r="P2758" t="s">
        <v>15386</v>
      </c>
      <c r="Q2758" t="s">
        <v>15386</v>
      </c>
      <c r="R2758" t="s">
        <v>15904</v>
      </c>
      <c r="S2758">
        <v>86421700</v>
      </c>
      <c r="T2758" t="s">
        <v>7759</v>
      </c>
      <c r="U2758">
        <v>83478507</v>
      </c>
      <c r="V2758" t="s">
        <v>32</v>
      </c>
      <c r="W2758" t="s">
        <v>10082</v>
      </c>
      <c r="X2758" t="s">
        <v>18769</v>
      </c>
      <c r="Y2758" t="s">
        <v>14141</v>
      </c>
    </row>
    <row r="2759" spans="1:25" x14ac:dyDescent="0.25">
      <c r="A2759" t="s">
        <v>9672</v>
      </c>
      <c r="B2759" t="s">
        <v>9673</v>
      </c>
      <c r="C2759" t="s">
        <v>9674</v>
      </c>
      <c r="D2759" t="s">
        <v>125</v>
      </c>
      <c r="E2759" t="s">
        <v>4</v>
      </c>
      <c r="F2759" t="s">
        <v>124</v>
      </c>
      <c r="G2759" t="s">
        <v>2</v>
      </c>
      <c r="H2759" t="s">
        <v>4</v>
      </c>
      <c r="I2759">
        <v>60103</v>
      </c>
      <c r="J2759" t="s">
        <v>11481</v>
      </c>
      <c r="K2759" t="s">
        <v>125</v>
      </c>
      <c r="L2759" t="s">
        <v>125</v>
      </c>
      <c r="M2759" t="s">
        <v>10797</v>
      </c>
      <c r="N2759" t="s">
        <v>9674</v>
      </c>
      <c r="O2759" t="s">
        <v>13535</v>
      </c>
      <c r="P2759">
        <v>25610845</v>
      </c>
      <c r="Q2759" t="s">
        <v>15386</v>
      </c>
      <c r="R2759" t="s">
        <v>15905</v>
      </c>
      <c r="S2759">
        <v>25610845</v>
      </c>
      <c r="T2759" t="s">
        <v>14606</v>
      </c>
      <c r="U2759" t="s">
        <v>15558</v>
      </c>
      <c r="V2759" t="s">
        <v>32</v>
      </c>
      <c r="W2759" t="s">
        <v>1007</v>
      </c>
      <c r="X2759" t="s">
        <v>18770</v>
      </c>
      <c r="Y2759" t="s">
        <v>9674</v>
      </c>
    </row>
    <row r="2760" spans="1:25" x14ac:dyDescent="0.25">
      <c r="A2760" t="s">
        <v>9484</v>
      </c>
      <c r="B2760" t="s">
        <v>6908</v>
      </c>
      <c r="C2760" t="s">
        <v>9485</v>
      </c>
      <c r="D2760" t="s">
        <v>9019</v>
      </c>
      <c r="E2760" t="s">
        <v>5</v>
      </c>
      <c r="F2760" t="s">
        <v>124</v>
      </c>
      <c r="G2760" t="s">
        <v>4</v>
      </c>
      <c r="H2760" t="s">
        <v>10</v>
      </c>
      <c r="I2760">
        <v>60308</v>
      </c>
      <c r="J2760" t="s">
        <v>11603</v>
      </c>
      <c r="K2760" t="s">
        <v>125</v>
      </c>
      <c r="L2760" t="s">
        <v>1490</v>
      </c>
      <c r="M2760" t="s">
        <v>1701</v>
      </c>
      <c r="N2760" t="s">
        <v>11142</v>
      </c>
      <c r="O2760" t="s">
        <v>13535</v>
      </c>
      <c r="P2760">
        <v>84246698</v>
      </c>
      <c r="Q2760">
        <v>27300719</v>
      </c>
      <c r="R2760" t="s">
        <v>15906</v>
      </c>
      <c r="S2760">
        <v>84246698</v>
      </c>
      <c r="T2760" t="s">
        <v>14744</v>
      </c>
      <c r="U2760">
        <v>27300719</v>
      </c>
      <c r="V2760" t="s">
        <v>32</v>
      </c>
      <c r="W2760" t="s">
        <v>9769</v>
      </c>
      <c r="X2760" t="s">
        <v>18771</v>
      </c>
      <c r="Y2760" t="s">
        <v>9485</v>
      </c>
    </row>
    <row r="2761" spans="1:25" x14ac:dyDescent="0.25">
      <c r="A2761" t="s">
        <v>9480</v>
      </c>
      <c r="B2761" t="s">
        <v>6979</v>
      </c>
      <c r="C2761" t="s">
        <v>9481</v>
      </c>
      <c r="D2761" t="s">
        <v>9019</v>
      </c>
      <c r="E2761" t="s">
        <v>5</v>
      </c>
      <c r="F2761" t="s">
        <v>124</v>
      </c>
      <c r="G2761" t="s">
        <v>4</v>
      </c>
      <c r="H2761" t="s">
        <v>10</v>
      </c>
      <c r="I2761">
        <v>60308</v>
      </c>
      <c r="J2761" t="s">
        <v>11603</v>
      </c>
      <c r="K2761" t="s">
        <v>125</v>
      </c>
      <c r="L2761" t="s">
        <v>1490</v>
      </c>
      <c r="M2761" t="s">
        <v>1701</v>
      </c>
      <c r="N2761" t="s">
        <v>683</v>
      </c>
      <c r="O2761" t="s">
        <v>13535</v>
      </c>
      <c r="P2761">
        <v>22001283</v>
      </c>
      <c r="Q2761">
        <v>61961362</v>
      </c>
      <c r="R2761" t="s">
        <v>9880</v>
      </c>
      <c r="S2761">
        <v>22001283</v>
      </c>
      <c r="T2761" t="s">
        <v>14744</v>
      </c>
      <c r="U2761">
        <v>27300719</v>
      </c>
      <c r="V2761" t="s">
        <v>32</v>
      </c>
      <c r="W2761" t="s">
        <v>9844</v>
      </c>
      <c r="X2761" t="s">
        <v>18772</v>
      </c>
      <c r="Y2761" t="s">
        <v>9481</v>
      </c>
    </row>
    <row r="2762" spans="1:25" x14ac:dyDescent="0.25">
      <c r="A2762" t="s">
        <v>9848</v>
      </c>
      <c r="B2762" t="s">
        <v>7265</v>
      </c>
      <c r="C2762" t="s">
        <v>9849</v>
      </c>
      <c r="D2762" t="s">
        <v>9019</v>
      </c>
      <c r="E2762" t="s">
        <v>16</v>
      </c>
      <c r="F2762" t="s">
        <v>124</v>
      </c>
      <c r="G2762" t="s">
        <v>4</v>
      </c>
      <c r="H2762" t="s">
        <v>2</v>
      </c>
      <c r="I2762">
        <v>60301</v>
      </c>
      <c r="J2762" t="s">
        <v>11410</v>
      </c>
      <c r="K2762" t="s">
        <v>125</v>
      </c>
      <c r="L2762" t="s">
        <v>1490</v>
      </c>
      <c r="M2762" t="s">
        <v>1490</v>
      </c>
      <c r="N2762" t="s">
        <v>1363</v>
      </c>
      <c r="O2762" t="s">
        <v>13535</v>
      </c>
      <c r="P2762">
        <v>22001374</v>
      </c>
      <c r="Q2762">
        <v>84361988</v>
      </c>
      <c r="R2762" t="s">
        <v>15907</v>
      </c>
      <c r="S2762">
        <v>84361988</v>
      </c>
      <c r="T2762" t="s">
        <v>14710</v>
      </c>
      <c r="U2762">
        <v>27300159</v>
      </c>
      <c r="V2762" t="s">
        <v>32</v>
      </c>
      <c r="W2762" t="s">
        <v>10081</v>
      </c>
      <c r="X2762" t="s">
        <v>18773</v>
      </c>
      <c r="Y2762" t="s">
        <v>9849</v>
      </c>
    </row>
    <row r="2763" spans="1:25" x14ac:dyDescent="0.25">
      <c r="A2763" t="s">
        <v>9821</v>
      </c>
      <c r="B2763" t="s">
        <v>6983</v>
      </c>
      <c r="C2763" t="s">
        <v>9822</v>
      </c>
      <c r="D2763" t="s">
        <v>9019</v>
      </c>
      <c r="E2763" t="s">
        <v>16</v>
      </c>
      <c r="F2763" t="s">
        <v>124</v>
      </c>
      <c r="G2763" t="s">
        <v>4</v>
      </c>
      <c r="H2763" t="s">
        <v>2</v>
      </c>
      <c r="I2763">
        <v>60301</v>
      </c>
      <c r="J2763" t="s">
        <v>11410</v>
      </c>
      <c r="K2763" t="s">
        <v>125</v>
      </c>
      <c r="L2763" t="s">
        <v>1490</v>
      </c>
      <c r="M2763" t="s">
        <v>1490</v>
      </c>
      <c r="N2763" t="s">
        <v>9822</v>
      </c>
      <c r="O2763" t="s">
        <v>13535</v>
      </c>
      <c r="P2763">
        <v>84852602</v>
      </c>
      <c r="Q2763" t="s">
        <v>15386</v>
      </c>
      <c r="R2763" t="s">
        <v>15908</v>
      </c>
      <c r="S2763">
        <v>84852602</v>
      </c>
      <c r="T2763" t="s">
        <v>14710</v>
      </c>
      <c r="U2763">
        <v>85988401</v>
      </c>
      <c r="V2763" t="s">
        <v>32</v>
      </c>
      <c r="W2763" t="s">
        <v>10058</v>
      </c>
      <c r="X2763" t="s">
        <v>18774</v>
      </c>
      <c r="Y2763" t="s">
        <v>9822</v>
      </c>
    </row>
    <row r="2764" spans="1:25" x14ac:dyDescent="0.25">
      <c r="A2764" t="s">
        <v>9489</v>
      </c>
      <c r="B2764" t="s">
        <v>9490</v>
      </c>
      <c r="C2764" t="s">
        <v>1018</v>
      </c>
      <c r="D2764" t="s">
        <v>9019</v>
      </c>
      <c r="E2764" t="s">
        <v>198</v>
      </c>
      <c r="F2764" t="s">
        <v>124</v>
      </c>
      <c r="G2764" t="s">
        <v>4</v>
      </c>
      <c r="H2764" t="s">
        <v>4</v>
      </c>
      <c r="I2764">
        <v>60303</v>
      </c>
      <c r="J2764" t="s">
        <v>11491</v>
      </c>
      <c r="K2764" t="s">
        <v>125</v>
      </c>
      <c r="L2764" t="s">
        <v>1490</v>
      </c>
      <c r="M2764" t="s">
        <v>1569</v>
      </c>
      <c r="N2764" t="s">
        <v>1018</v>
      </c>
      <c r="O2764" t="s">
        <v>13535</v>
      </c>
      <c r="P2764">
        <v>83487810</v>
      </c>
      <c r="Q2764" t="s">
        <v>15386</v>
      </c>
      <c r="R2764" t="s">
        <v>14140</v>
      </c>
      <c r="S2764">
        <v>83487810</v>
      </c>
      <c r="T2764" t="s">
        <v>15044</v>
      </c>
      <c r="U2764">
        <v>27305078</v>
      </c>
      <c r="V2764" t="s">
        <v>32</v>
      </c>
      <c r="W2764" t="s">
        <v>1278</v>
      </c>
      <c r="X2764" t="s">
        <v>18775</v>
      </c>
      <c r="Y2764" t="s">
        <v>1018</v>
      </c>
    </row>
    <row r="2765" spans="1:25" x14ac:dyDescent="0.25">
      <c r="A2765" t="s">
        <v>9737</v>
      </c>
      <c r="B2765" t="s">
        <v>6778</v>
      </c>
      <c r="C2765" t="s">
        <v>9738</v>
      </c>
      <c r="D2765" t="s">
        <v>9037</v>
      </c>
      <c r="E2765" t="s">
        <v>3</v>
      </c>
      <c r="F2765" t="s">
        <v>83</v>
      </c>
      <c r="G2765" t="s">
        <v>5</v>
      </c>
      <c r="H2765" t="s">
        <v>5</v>
      </c>
      <c r="I2765">
        <v>70404</v>
      </c>
      <c r="J2765" t="s">
        <v>11553</v>
      </c>
      <c r="K2765" t="s">
        <v>82</v>
      </c>
      <c r="L2765" t="s">
        <v>12961</v>
      </c>
      <c r="M2765" t="s">
        <v>12962</v>
      </c>
      <c r="N2765" t="s">
        <v>9738</v>
      </c>
      <c r="O2765" t="s">
        <v>13535</v>
      </c>
      <c r="P2765">
        <v>50118430</v>
      </c>
      <c r="Q2765" t="s">
        <v>15386</v>
      </c>
      <c r="R2765" t="s">
        <v>14142</v>
      </c>
      <c r="S2765">
        <v>50118430</v>
      </c>
      <c r="T2765" t="s">
        <v>14579</v>
      </c>
      <c r="U2765">
        <v>83768761</v>
      </c>
      <c r="V2765" t="s">
        <v>32</v>
      </c>
      <c r="W2765" t="s">
        <v>3773</v>
      </c>
      <c r="X2765" t="s">
        <v>18776</v>
      </c>
      <c r="Y2765" t="s">
        <v>9738</v>
      </c>
    </row>
    <row r="2766" spans="1:25" x14ac:dyDescent="0.25">
      <c r="A2766" t="s">
        <v>9833</v>
      </c>
      <c r="B2766" t="s">
        <v>6764</v>
      </c>
      <c r="C2766" t="s">
        <v>9834</v>
      </c>
      <c r="D2766" t="s">
        <v>9037</v>
      </c>
      <c r="E2766" t="s">
        <v>3</v>
      </c>
      <c r="F2766" t="s">
        <v>83</v>
      </c>
      <c r="G2766" t="s">
        <v>5</v>
      </c>
      <c r="H2766" t="s">
        <v>5</v>
      </c>
      <c r="I2766">
        <v>70404</v>
      </c>
      <c r="J2766" t="s">
        <v>11553</v>
      </c>
      <c r="K2766" t="s">
        <v>82</v>
      </c>
      <c r="L2766" t="s">
        <v>12961</v>
      </c>
      <c r="M2766" t="s">
        <v>12962</v>
      </c>
      <c r="N2766" t="s">
        <v>9834</v>
      </c>
      <c r="O2766" t="s">
        <v>13535</v>
      </c>
      <c r="P2766">
        <v>84419105</v>
      </c>
      <c r="Q2766" t="s">
        <v>15386</v>
      </c>
      <c r="R2766" t="s">
        <v>11963</v>
      </c>
      <c r="S2766">
        <v>84419105</v>
      </c>
      <c r="T2766" t="s">
        <v>14579</v>
      </c>
      <c r="U2766">
        <v>83768761</v>
      </c>
      <c r="V2766" t="s">
        <v>32</v>
      </c>
      <c r="W2766" t="s">
        <v>10074</v>
      </c>
      <c r="X2766" t="s">
        <v>18777</v>
      </c>
      <c r="Y2766" t="s">
        <v>9834</v>
      </c>
    </row>
    <row r="2767" spans="1:25" x14ac:dyDescent="0.25">
      <c r="A2767" t="s">
        <v>9568</v>
      </c>
      <c r="B2767" t="s">
        <v>8845</v>
      </c>
      <c r="C2767" t="s">
        <v>9569</v>
      </c>
      <c r="D2767" t="s">
        <v>3398</v>
      </c>
      <c r="E2767" t="s">
        <v>7</v>
      </c>
      <c r="F2767" t="s">
        <v>83</v>
      </c>
      <c r="G2767" t="s">
        <v>2</v>
      </c>
      <c r="H2767" t="s">
        <v>3</v>
      </c>
      <c r="I2767">
        <v>70102</v>
      </c>
      <c r="J2767" t="s">
        <v>12693</v>
      </c>
      <c r="K2767" t="s">
        <v>82</v>
      </c>
      <c r="L2767" t="s">
        <v>82</v>
      </c>
      <c r="M2767" t="s">
        <v>12981</v>
      </c>
      <c r="N2767" t="s">
        <v>9569</v>
      </c>
      <c r="O2767" t="s">
        <v>13535</v>
      </c>
      <c r="P2767">
        <v>25560698</v>
      </c>
      <c r="Q2767">
        <v>83487781</v>
      </c>
      <c r="R2767" t="s">
        <v>9936</v>
      </c>
      <c r="S2767">
        <v>83487781</v>
      </c>
      <c r="T2767" t="s">
        <v>14012</v>
      </c>
      <c r="U2767">
        <v>25567876</v>
      </c>
      <c r="V2767" t="s">
        <v>32</v>
      </c>
      <c r="W2767" t="s">
        <v>9938</v>
      </c>
      <c r="X2767" t="s">
        <v>18778</v>
      </c>
      <c r="Y2767" t="s">
        <v>9569</v>
      </c>
    </row>
    <row r="2768" spans="1:25" x14ac:dyDescent="0.25">
      <c r="A2768" t="s">
        <v>9570</v>
      </c>
      <c r="B2768" t="s">
        <v>9571</v>
      </c>
      <c r="C2768" t="s">
        <v>9572</v>
      </c>
      <c r="D2768" t="s">
        <v>3398</v>
      </c>
      <c r="E2768" t="s">
        <v>11</v>
      </c>
      <c r="F2768" t="s">
        <v>64</v>
      </c>
      <c r="G2768" t="s">
        <v>6</v>
      </c>
      <c r="H2768" t="s">
        <v>16</v>
      </c>
      <c r="I2768">
        <v>30512</v>
      </c>
      <c r="J2768" t="s">
        <v>12810</v>
      </c>
      <c r="K2768" t="s">
        <v>214</v>
      </c>
      <c r="L2768" t="s">
        <v>3398</v>
      </c>
      <c r="M2768" t="s">
        <v>14815</v>
      </c>
      <c r="N2768" t="s">
        <v>10894</v>
      </c>
      <c r="O2768" t="s">
        <v>13535</v>
      </c>
      <c r="P2768">
        <v>84843416</v>
      </c>
      <c r="Q2768" t="s">
        <v>15386</v>
      </c>
      <c r="R2768" t="s">
        <v>9937</v>
      </c>
      <c r="S2768">
        <v>84843416</v>
      </c>
      <c r="T2768" t="s">
        <v>14970</v>
      </c>
      <c r="U2768">
        <v>25567876</v>
      </c>
      <c r="V2768" t="s">
        <v>32</v>
      </c>
      <c r="W2768" t="s">
        <v>9939</v>
      </c>
      <c r="X2768" t="s">
        <v>18779</v>
      </c>
      <c r="Y2768" t="s">
        <v>9572</v>
      </c>
    </row>
    <row r="2769" spans="1:25" x14ac:dyDescent="0.25">
      <c r="A2769" t="s">
        <v>9855</v>
      </c>
      <c r="B2769" t="s">
        <v>9856</v>
      </c>
      <c r="C2769" t="s">
        <v>9857</v>
      </c>
      <c r="D2769" t="s">
        <v>3398</v>
      </c>
      <c r="E2769" t="s">
        <v>7</v>
      </c>
      <c r="F2769" t="s">
        <v>83</v>
      </c>
      <c r="G2769" t="s">
        <v>2</v>
      </c>
      <c r="H2769" t="s">
        <v>3</v>
      </c>
      <c r="I2769">
        <v>70102</v>
      </c>
      <c r="J2769" t="s">
        <v>12693</v>
      </c>
      <c r="K2769" t="s">
        <v>82</v>
      </c>
      <c r="L2769" t="s">
        <v>82</v>
      </c>
      <c r="M2769" t="s">
        <v>12981</v>
      </c>
      <c r="N2769" t="s">
        <v>9857</v>
      </c>
      <c r="O2769" t="s">
        <v>13535</v>
      </c>
      <c r="P2769">
        <v>87077883</v>
      </c>
      <c r="Q2769" t="s">
        <v>15386</v>
      </c>
      <c r="R2769" t="s">
        <v>11143</v>
      </c>
      <c r="S2769">
        <v>87077883</v>
      </c>
      <c r="T2769" t="s">
        <v>14012</v>
      </c>
      <c r="U2769">
        <v>25567876</v>
      </c>
      <c r="V2769" t="s">
        <v>32</v>
      </c>
      <c r="W2769" t="s">
        <v>10084</v>
      </c>
      <c r="X2769" t="s">
        <v>18780</v>
      </c>
      <c r="Y2769" t="s">
        <v>9857</v>
      </c>
    </row>
    <row r="2770" spans="1:25" x14ac:dyDescent="0.25">
      <c r="A2770" t="s">
        <v>9803</v>
      </c>
      <c r="B2770" s="233" t="s">
        <v>9804</v>
      </c>
      <c r="C2770" t="s">
        <v>9805</v>
      </c>
      <c r="D2770" t="s">
        <v>3398</v>
      </c>
      <c r="E2770" t="s">
        <v>7</v>
      </c>
      <c r="F2770" t="s">
        <v>83</v>
      </c>
      <c r="G2770" t="s">
        <v>2</v>
      </c>
      <c r="H2770" t="s">
        <v>3</v>
      </c>
      <c r="I2770">
        <v>70102</v>
      </c>
      <c r="J2770" t="s">
        <v>12693</v>
      </c>
      <c r="K2770" t="s">
        <v>82</v>
      </c>
      <c r="L2770" t="s">
        <v>82</v>
      </c>
      <c r="M2770" t="s">
        <v>12981</v>
      </c>
      <c r="N2770" t="s">
        <v>9805</v>
      </c>
      <c r="O2770" t="s">
        <v>13535</v>
      </c>
      <c r="P2770">
        <v>84296682</v>
      </c>
      <c r="Q2770" t="s">
        <v>15386</v>
      </c>
      <c r="R2770" t="s">
        <v>15052</v>
      </c>
      <c r="S2770">
        <v>86959179</v>
      </c>
      <c r="T2770" t="s">
        <v>14012</v>
      </c>
      <c r="U2770">
        <v>25567876</v>
      </c>
      <c r="V2770" t="s">
        <v>32</v>
      </c>
      <c r="W2770" t="s">
        <v>10046</v>
      </c>
      <c r="X2770" t="s">
        <v>18781</v>
      </c>
      <c r="Y2770" t="s">
        <v>9805</v>
      </c>
    </row>
    <row r="2771" spans="1:25" x14ac:dyDescent="0.25">
      <c r="A2771" t="s">
        <v>9789</v>
      </c>
      <c r="B2771" t="s">
        <v>7110</v>
      </c>
      <c r="C2771" t="s">
        <v>9790</v>
      </c>
      <c r="D2771" t="s">
        <v>3398</v>
      </c>
      <c r="E2771" t="s">
        <v>7</v>
      </c>
      <c r="F2771" t="s">
        <v>83</v>
      </c>
      <c r="G2771" t="s">
        <v>2</v>
      </c>
      <c r="H2771" t="s">
        <v>3</v>
      </c>
      <c r="I2771">
        <v>70102</v>
      </c>
      <c r="J2771" t="s">
        <v>12693</v>
      </c>
      <c r="K2771" t="s">
        <v>82</v>
      </c>
      <c r="L2771" t="s">
        <v>82</v>
      </c>
      <c r="M2771" t="s">
        <v>12981</v>
      </c>
      <c r="N2771" t="s">
        <v>9790</v>
      </c>
      <c r="O2771" t="s">
        <v>13535</v>
      </c>
      <c r="P2771">
        <v>86375496</v>
      </c>
      <c r="Q2771">
        <v>86375496</v>
      </c>
      <c r="R2771" t="s">
        <v>11144</v>
      </c>
      <c r="S2771">
        <v>86375496</v>
      </c>
      <c r="T2771" t="s">
        <v>14012</v>
      </c>
      <c r="U2771">
        <v>25567876</v>
      </c>
      <c r="V2771" t="s">
        <v>32</v>
      </c>
      <c r="W2771" t="s">
        <v>10038</v>
      </c>
      <c r="X2771" t="s">
        <v>18782</v>
      </c>
      <c r="Y2771" t="s">
        <v>9790</v>
      </c>
    </row>
    <row r="2772" spans="1:25" x14ac:dyDescent="0.25">
      <c r="A2772" t="s">
        <v>9796</v>
      </c>
      <c r="B2772" t="s">
        <v>9797</v>
      </c>
      <c r="C2772" t="s">
        <v>4472</v>
      </c>
      <c r="D2772" t="s">
        <v>9037</v>
      </c>
      <c r="E2772" t="s">
        <v>7</v>
      </c>
      <c r="F2772" t="s">
        <v>83</v>
      </c>
      <c r="G2772" t="s">
        <v>6</v>
      </c>
      <c r="H2772" t="s">
        <v>4</v>
      </c>
      <c r="I2772">
        <v>70503</v>
      </c>
      <c r="J2772" t="s">
        <v>11505</v>
      </c>
      <c r="K2772" t="s">
        <v>82</v>
      </c>
      <c r="L2772" t="s">
        <v>2796</v>
      </c>
      <c r="M2772" t="s">
        <v>12983</v>
      </c>
      <c r="N2772" t="s">
        <v>4472</v>
      </c>
      <c r="O2772" t="s">
        <v>13535</v>
      </c>
      <c r="P2772">
        <v>89490049</v>
      </c>
      <c r="Q2772" t="s">
        <v>15386</v>
      </c>
      <c r="R2772" t="s">
        <v>15909</v>
      </c>
      <c r="S2772">
        <v>89490049</v>
      </c>
      <c r="T2772" t="s">
        <v>14912</v>
      </c>
      <c r="U2772">
        <v>83602028</v>
      </c>
      <c r="V2772" t="s">
        <v>32</v>
      </c>
      <c r="W2772" t="s">
        <v>10042</v>
      </c>
      <c r="X2772" t="s">
        <v>18783</v>
      </c>
      <c r="Y2772" t="s">
        <v>4472</v>
      </c>
    </row>
    <row r="2773" spans="1:25" x14ac:dyDescent="0.25">
      <c r="A2773" t="s">
        <v>9865</v>
      </c>
      <c r="B2773" t="s">
        <v>7218</v>
      </c>
      <c r="C2773" t="s">
        <v>9866</v>
      </c>
      <c r="D2773" t="s">
        <v>9037</v>
      </c>
      <c r="E2773" t="s">
        <v>7</v>
      </c>
      <c r="F2773" t="s">
        <v>83</v>
      </c>
      <c r="G2773" t="s">
        <v>4</v>
      </c>
      <c r="H2773" t="s">
        <v>3</v>
      </c>
      <c r="I2773">
        <v>70302</v>
      </c>
      <c r="J2773" t="s">
        <v>11447</v>
      </c>
      <c r="K2773" t="s">
        <v>82</v>
      </c>
      <c r="L2773" t="s">
        <v>12861</v>
      </c>
      <c r="M2773" t="s">
        <v>1201</v>
      </c>
      <c r="N2773" t="s">
        <v>9866</v>
      </c>
      <c r="O2773" t="s">
        <v>13535</v>
      </c>
      <c r="P2773">
        <v>22064946</v>
      </c>
      <c r="Q2773" t="s">
        <v>15386</v>
      </c>
      <c r="R2773" t="s">
        <v>11145</v>
      </c>
      <c r="S2773">
        <v>89215016</v>
      </c>
      <c r="T2773" t="s">
        <v>14912</v>
      </c>
      <c r="U2773">
        <v>83602028</v>
      </c>
      <c r="V2773" t="s">
        <v>32</v>
      </c>
      <c r="W2773" t="s">
        <v>10088</v>
      </c>
      <c r="X2773" t="s">
        <v>18784</v>
      </c>
      <c r="Y2773" t="s">
        <v>9866</v>
      </c>
    </row>
    <row r="2774" spans="1:25" x14ac:dyDescent="0.25">
      <c r="A2774" t="s">
        <v>9867</v>
      </c>
      <c r="B2774" t="s">
        <v>9868</v>
      </c>
      <c r="C2774" t="s">
        <v>9869</v>
      </c>
      <c r="D2774" t="s">
        <v>9004</v>
      </c>
      <c r="E2774" t="s">
        <v>7</v>
      </c>
      <c r="F2774" t="s">
        <v>32</v>
      </c>
      <c r="G2774" t="s">
        <v>12</v>
      </c>
      <c r="H2774" t="s">
        <v>2</v>
      </c>
      <c r="I2774">
        <v>11001</v>
      </c>
      <c r="J2774" t="s">
        <v>12672</v>
      </c>
      <c r="K2774" t="s">
        <v>33</v>
      </c>
      <c r="L2774" t="s">
        <v>10457</v>
      </c>
      <c r="M2774" t="s">
        <v>10457</v>
      </c>
      <c r="N2774" t="s">
        <v>11146</v>
      </c>
      <c r="O2774" t="s">
        <v>13535</v>
      </c>
      <c r="P2774">
        <v>21017200</v>
      </c>
      <c r="Q2774" t="s">
        <v>15386</v>
      </c>
      <c r="R2774" t="s">
        <v>15053</v>
      </c>
      <c r="S2774">
        <v>83110396</v>
      </c>
      <c r="T2774" t="s">
        <v>15396</v>
      </c>
      <c r="U2774">
        <v>22754085</v>
      </c>
      <c r="V2774" t="s">
        <v>35</v>
      </c>
      <c r="W2774" t="s">
        <v>12230</v>
      </c>
    </row>
    <row r="2775" spans="1:25" x14ac:dyDescent="0.25">
      <c r="A2775" t="s">
        <v>9502</v>
      </c>
      <c r="B2775" t="s">
        <v>6945</v>
      </c>
      <c r="C2775" t="s">
        <v>416</v>
      </c>
      <c r="D2775" t="s">
        <v>1044</v>
      </c>
      <c r="E2775" t="s">
        <v>6</v>
      </c>
      <c r="F2775" t="s">
        <v>32</v>
      </c>
      <c r="G2775" t="s">
        <v>1045</v>
      </c>
      <c r="H2775" t="s">
        <v>5</v>
      </c>
      <c r="I2775">
        <v>11904</v>
      </c>
      <c r="J2775" t="s">
        <v>12733</v>
      </c>
      <c r="K2775" t="s">
        <v>33</v>
      </c>
      <c r="L2775" t="s">
        <v>1044</v>
      </c>
      <c r="M2775" t="s">
        <v>10492</v>
      </c>
      <c r="N2775" t="s">
        <v>416</v>
      </c>
      <c r="O2775" t="s">
        <v>13535</v>
      </c>
      <c r="P2775">
        <v>72019665</v>
      </c>
      <c r="Q2775" t="s">
        <v>15386</v>
      </c>
      <c r="R2775" t="s">
        <v>15054</v>
      </c>
      <c r="S2775">
        <v>85459592</v>
      </c>
      <c r="T2775" t="s">
        <v>14435</v>
      </c>
      <c r="U2775">
        <v>27725171</v>
      </c>
      <c r="V2775" t="s">
        <v>32</v>
      </c>
      <c r="W2775" t="s">
        <v>1336</v>
      </c>
      <c r="X2775" t="s">
        <v>18785</v>
      </c>
      <c r="Y2775" t="s">
        <v>416</v>
      </c>
    </row>
    <row r="2776" spans="1:25" x14ac:dyDescent="0.25">
      <c r="A2776" t="s">
        <v>9506</v>
      </c>
      <c r="B2776" t="s">
        <v>6858</v>
      </c>
      <c r="C2776" t="s">
        <v>1522</v>
      </c>
      <c r="D2776" t="s">
        <v>1044</v>
      </c>
      <c r="E2776" t="s">
        <v>10</v>
      </c>
      <c r="F2776" t="s">
        <v>32</v>
      </c>
      <c r="G2776" t="s">
        <v>1045</v>
      </c>
      <c r="H2776" t="s">
        <v>8</v>
      </c>
      <c r="I2776">
        <v>11907</v>
      </c>
      <c r="J2776" t="s">
        <v>12737</v>
      </c>
      <c r="K2776" t="s">
        <v>33</v>
      </c>
      <c r="L2776" t="s">
        <v>1044</v>
      </c>
      <c r="M2776" t="s">
        <v>10292</v>
      </c>
      <c r="N2776" t="s">
        <v>1522</v>
      </c>
      <c r="O2776" t="s">
        <v>13535</v>
      </c>
      <c r="P2776">
        <v>44047000</v>
      </c>
      <c r="Q2776" t="s">
        <v>15386</v>
      </c>
      <c r="R2776" t="s">
        <v>15055</v>
      </c>
      <c r="S2776">
        <v>88899264</v>
      </c>
      <c r="T2776" t="s">
        <v>14439</v>
      </c>
      <c r="U2776">
        <v>27725140</v>
      </c>
      <c r="V2776" t="s">
        <v>32</v>
      </c>
      <c r="W2776" t="s">
        <v>9891</v>
      </c>
      <c r="X2776" t="s">
        <v>18786</v>
      </c>
      <c r="Y2776" t="s">
        <v>1522</v>
      </c>
    </row>
    <row r="2777" spans="1:25" x14ac:dyDescent="0.25">
      <c r="A2777" t="s">
        <v>9501</v>
      </c>
      <c r="B2777" t="s">
        <v>6782</v>
      </c>
      <c r="C2777" t="s">
        <v>467</v>
      </c>
      <c r="D2777" t="s">
        <v>1044</v>
      </c>
      <c r="E2777" t="s">
        <v>10</v>
      </c>
      <c r="F2777" t="s">
        <v>32</v>
      </c>
      <c r="G2777" t="s">
        <v>1045</v>
      </c>
      <c r="H2777" t="s">
        <v>16</v>
      </c>
      <c r="I2777">
        <v>11912</v>
      </c>
      <c r="J2777" t="s">
        <v>12742</v>
      </c>
      <c r="K2777" t="s">
        <v>33</v>
      </c>
      <c r="L2777" t="s">
        <v>1044</v>
      </c>
      <c r="M2777" t="s">
        <v>87</v>
      </c>
      <c r="N2777" t="s">
        <v>467</v>
      </c>
      <c r="O2777" t="s">
        <v>13535</v>
      </c>
      <c r="P2777">
        <v>44039972</v>
      </c>
      <c r="Q2777" t="s">
        <v>15386</v>
      </c>
      <c r="R2777" t="s">
        <v>15910</v>
      </c>
      <c r="S2777">
        <v>71480415</v>
      </c>
      <c r="T2777" t="s">
        <v>14439</v>
      </c>
      <c r="U2777">
        <v>27725140</v>
      </c>
      <c r="V2777" t="s">
        <v>32</v>
      </c>
      <c r="W2777" t="s">
        <v>1520</v>
      </c>
      <c r="X2777" t="s">
        <v>18787</v>
      </c>
      <c r="Y2777" t="s">
        <v>467</v>
      </c>
    </row>
    <row r="2778" spans="1:25" x14ac:dyDescent="0.25">
      <c r="A2778" t="s">
        <v>9476</v>
      </c>
      <c r="B2778" t="s">
        <v>6958</v>
      </c>
      <c r="C2778" t="s">
        <v>9477</v>
      </c>
      <c r="D2778" t="s">
        <v>311</v>
      </c>
      <c r="E2778" t="s">
        <v>3</v>
      </c>
      <c r="F2778" t="s">
        <v>32</v>
      </c>
      <c r="G2778" t="s">
        <v>5</v>
      </c>
      <c r="H2778" t="s">
        <v>7</v>
      </c>
      <c r="I2778">
        <v>10406</v>
      </c>
      <c r="J2778" t="s">
        <v>12641</v>
      </c>
      <c r="K2778" t="s">
        <v>33</v>
      </c>
      <c r="L2778" t="s">
        <v>311</v>
      </c>
      <c r="M2778" t="s">
        <v>792</v>
      </c>
      <c r="N2778" t="s">
        <v>9477</v>
      </c>
      <c r="O2778" t="s">
        <v>13535</v>
      </c>
      <c r="P2778">
        <v>24164170</v>
      </c>
      <c r="Q2778" t="s">
        <v>15386</v>
      </c>
      <c r="R2778" t="s">
        <v>15056</v>
      </c>
      <c r="S2778">
        <v>24164170</v>
      </c>
      <c r="T2778" t="s">
        <v>14604</v>
      </c>
      <c r="U2778">
        <v>24167075</v>
      </c>
      <c r="V2778" t="s">
        <v>32</v>
      </c>
      <c r="W2778" t="s">
        <v>803</v>
      </c>
      <c r="X2778" t="s">
        <v>18788</v>
      </c>
      <c r="Y2778" t="s">
        <v>9477</v>
      </c>
    </row>
    <row r="2779" spans="1:25" x14ac:dyDescent="0.25">
      <c r="A2779" t="s">
        <v>9745</v>
      </c>
      <c r="B2779" t="s">
        <v>6765</v>
      </c>
      <c r="C2779" t="s">
        <v>9205</v>
      </c>
      <c r="D2779" t="s">
        <v>182</v>
      </c>
      <c r="E2779" t="s">
        <v>6</v>
      </c>
      <c r="F2779" t="s">
        <v>83</v>
      </c>
      <c r="G2779" t="s">
        <v>3</v>
      </c>
      <c r="H2779" t="s">
        <v>4</v>
      </c>
      <c r="I2779">
        <v>70203</v>
      </c>
      <c r="J2779" t="s">
        <v>14372</v>
      </c>
      <c r="K2779" t="s">
        <v>82</v>
      </c>
      <c r="L2779" t="s">
        <v>3001</v>
      </c>
      <c r="M2779" t="s">
        <v>12967</v>
      </c>
      <c r="N2779" t="s">
        <v>9205</v>
      </c>
      <c r="O2779" t="s">
        <v>13535</v>
      </c>
      <c r="P2779">
        <v>40020269</v>
      </c>
      <c r="Q2779" t="s">
        <v>15386</v>
      </c>
      <c r="R2779" t="s">
        <v>10012</v>
      </c>
      <c r="S2779">
        <v>87283739</v>
      </c>
      <c r="T2779" t="s">
        <v>7735</v>
      </c>
      <c r="U2779">
        <v>88766625</v>
      </c>
      <c r="V2779" t="s">
        <v>32</v>
      </c>
      <c r="W2779" t="s">
        <v>7565</v>
      </c>
      <c r="X2779" t="s">
        <v>18789</v>
      </c>
      <c r="Y2779" t="s">
        <v>9205</v>
      </c>
    </row>
    <row r="2780" spans="1:25" x14ac:dyDescent="0.25">
      <c r="A2780" t="s">
        <v>9819</v>
      </c>
      <c r="B2780" t="s">
        <v>7126</v>
      </c>
      <c r="C2780" t="s">
        <v>9820</v>
      </c>
      <c r="D2780" t="s">
        <v>182</v>
      </c>
      <c r="E2780" t="s">
        <v>2</v>
      </c>
      <c r="F2780" t="s">
        <v>35</v>
      </c>
      <c r="G2780" t="s">
        <v>820</v>
      </c>
      <c r="H2780" t="s">
        <v>3</v>
      </c>
      <c r="I2780">
        <v>21602</v>
      </c>
      <c r="J2780" t="s">
        <v>12795</v>
      </c>
      <c r="K2780" t="s">
        <v>79</v>
      </c>
      <c r="L2780" t="s">
        <v>2445</v>
      </c>
      <c r="M2780" t="s">
        <v>1923</v>
      </c>
      <c r="N2780" t="s">
        <v>9820</v>
      </c>
      <c r="O2780" t="s">
        <v>13535</v>
      </c>
      <c r="P2780">
        <v>85368491</v>
      </c>
      <c r="Q2780" t="s">
        <v>15386</v>
      </c>
      <c r="R2780" t="s">
        <v>10052</v>
      </c>
      <c r="S2780">
        <v>85368491</v>
      </c>
      <c r="T2780" t="s">
        <v>14471</v>
      </c>
      <c r="U2780">
        <v>27611126</v>
      </c>
      <c r="V2780" t="s">
        <v>32</v>
      </c>
      <c r="W2780" t="s">
        <v>10057</v>
      </c>
      <c r="X2780" t="s">
        <v>18790</v>
      </c>
      <c r="Y2780" t="s">
        <v>9820</v>
      </c>
    </row>
    <row r="2781" spans="1:25" x14ac:dyDescent="0.25">
      <c r="A2781" t="s">
        <v>9596</v>
      </c>
      <c r="B2781" t="s">
        <v>7154</v>
      </c>
      <c r="C2781" t="s">
        <v>2961</v>
      </c>
      <c r="D2781" t="s">
        <v>182</v>
      </c>
      <c r="E2781" t="s">
        <v>6</v>
      </c>
      <c r="F2781" t="s">
        <v>183</v>
      </c>
      <c r="G2781" t="s">
        <v>12</v>
      </c>
      <c r="H2781" t="s">
        <v>5</v>
      </c>
      <c r="I2781">
        <v>41004</v>
      </c>
      <c r="J2781" t="s">
        <v>12801</v>
      </c>
      <c r="K2781" t="s">
        <v>184</v>
      </c>
      <c r="L2781" t="s">
        <v>182</v>
      </c>
      <c r="M2781" t="s">
        <v>13155</v>
      </c>
      <c r="N2781" t="s">
        <v>2961</v>
      </c>
      <c r="O2781" t="s">
        <v>13535</v>
      </c>
      <c r="P2781">
        <v>44140695</v>
      </c>
      <c r="Q2781">
        <v>85915528</v>
      </c>
      <c r="R2781" t="s">
        <v>15057</v>
      </c>
      <c r="S2781">
        <v>70607543</v>
      </c>
      <c r="T2781" t="s">
        <v>7735</v>
      </c>
      <c r="U2781">
        <v>22064218</v>
      </c>
      <c r="V2781" t="s">
        <v>32</v>
      </c>
      <c r="W2781" t="s">
        <v>9661</v>
      </c>
      <c r="X2781" t="s">
        <v>18791</v>
      </c>
      <c r="Y2781" t="s">
        <v>2961</v>
      </c>
    </row>
    <row r="2782" spans="1:25" x14ac:dyDescent="0.25">
      <c r="A2782" t="s">
        <v>9588</v>
      </c>
      <c r="B2782" t="s">
        <v>9589</v>
      </c>
      <c r="C2782" t="s">
        <v>9590</v>
      </c>
      <c r="D2782" t="s">
        <v>182</v>
      </c>
      <c r="E2782" t="s">
        <v>5</v>
      </c>
      <c r="F2782" t="s">
        <v>183</v>
      </c>
      <c r="G2782" t="s">
        <v>12</v>
      </c>
      <c r="H2782" t="s">
        <v>4</v>
      </c>
      <c r="I2782">
        <v>41003</v>
      </c>
      <c r="J2782" t="s">
        <v>14359</v>
      </c>
      <c r="K2782" t="s">
        <v>184</v>
      </c>
      <c r="L2782" t="s">
        <v>182</v>
      </c>
      <c r="M2782" t="s">
        <v>10576</v>
      </c>
      <c r="N2782" t="s">
        <v>597</v>
      </c>
      <c r="O2782" t="s">
        <v>13535</v>
      </c>
      <c r="P2782">
        <v>27641719</v>
      </c>
      <c r="Q2782">
        <v>44056249</v>
      </c>
      <c r="R2782" t="s">
        <v>14143</v>
      </c>
      <c r="S2782">
        <v>61658185</v>
      </c>
      <c r="T2782" t="s">
        <v>12849</v>
      </c>
      <c r="U2782">
        <v>27640352</v>
      </c>
      <c r="V2782" t="s">
        <v>32</v>
      </c>
      <c r="W2782" t="s">
        <v>3768</v>
      </c>
      <c r="X2782" t="s">
        <v>18792</v>
      </c>
      <c r="Y2782" t="s">
        <v>9590</v>
      </c>
    </row>
    <row r="2783" spans="1:25" x14ac:dyDescent="0.25">
      <c r="A2783" t="s">
        <v>15912</v>
      </c>
      <c r="B2783" t="s">
        <v>15911</v>
      </c>
      <c r="C2783" t="s">
        <v>15913</v>
      </c>
      <c r="D2783" t="s">
        <v>182</v>
      </c>
      <c r="E2783" t="s">
        <v>4</v>
      </c>
      <c r="F2783" t="s">
        <v>183</v>
      </c>
      <c r="G2783" t="s">
        <v>12</v>
      </c>
      <c r="H2783" t="s">
        <v>3</v>
      </c>
      <c r="I2783">
        <v>41002</v>
      </c>
      <c r="J2783" t="s">
        <v>12745</v>
      </c>
      <c r="K2783" t="s">
        <v>184</v>
      </c>
      <c r="L2783" t="s">
        <v>182</v>
      </c>
      <c r="M2783" t="s">
        <v>1775</v>
      </c>
      <c r="N2783" t="s">
        <v>15914</v>
      </c>
      <c r="O2783" t="s">
        <v>13535</v>
      </c>
      <c r="P2783">
        <v>27666283</v>
      </c>
      <c r="Q2783" t="s">
        <v>15386</v>
      </c>
      <c r="R2783" t="s">
        <v>15915</v>
      </c>
      <c r="S2783">
        <v>70306684</v>
      </c>
      <c r="T2783" t="s">
        <v>14522</v>
      </c>
      <c r="U2783">
        <v>27666283</v>
      </c>
      <c r="V2783" t="s">
        <v>32</v>
      </c>
      <c r="W2783" t="s">
        <v>6285</v>
      </c>
      <c r="X2783" t="s">
        <v>18793</v>
      </c>
      <c r="Y2783" t="s">
        <v>15913</v>
      </c>
    </row>
    <row r="2784" spans="1:25" x14ac:dyDescent="0.25">
      <c r="A2784" t="s">
        <v>9601</v>
      </c>
      <c r="B2784" t="s">
        <v>8848</v>
      </c>
      <c r="C2784" t="s">
        <v>9602</v>
      </c>
      <c r="D2784" t="s">
        <v>182</v>
      </c>
      <c r="E2784" t="s">
        <v>6</v>
      </c>
      <c r="F2784" t="s">
        <v>183</v>
      </c>
      <c r="G2784" t="s">
        <v>12</v>
      </c>
      <c r="H2784" t="s">
        <v>2</v>
      </c>
      <c r="I2784">
        <v>41001</v>
      </c>
      <c r="J2784" t="s">
        <v>12674</v>
      </c>
      <c r="K2784" t="s">
        <v>184</v>
      </c>
      <c r="L2784" t="s">
        <v>182</v>
      </c>
      <c r="M2784" t="s">
        <v>3023</v>
      </c>
      <c r="N2784" t="s">
        <v>9602</v>
      </c>
      <c r="O2784" t="s">
        <v>13535</v>
      </c>
      <c r="P2784">
        <v>70147824</v>
      </c>
      <c r="Q2784" t="s">
        <v>15386</v>
      </c>
      <c r="R2784" t="s">
        <v>15058</v>
      </c>
      <c r="S2784">
        <v>84294852</v>
      </c>
      <c r="T2784" t="s">
        <v>7735</v>
      </c>
      <c r="U2784">
        <v>88766625</v>
      </c>
      <c r="V2784" t="s">
        <v>32</v>
      </c>
      <c r="W2784" t="s">
        <v>3755</v>
      </c>
      <c r="X2784" t="s">
        <v>18794</v>
      </c>
      <c r="Y2784" t="s">
        <v>9602</v>
      </c>
    </row>
    <row r="2785" spans="1:25" x14ac:dyDescent="0.25">
      <c r="A2785" t="s">
        <v>9755</v>
      </c>
      <c r="B2785" t="s">
        <v>8844</v>
      </c>
      <c r="C2785" t="s">
        <v>9756</v>
      </c>
      <c r="D2785" t="s">
        <v>1235</v>
      </c>
      <c r="E2785" t="s">
        <v>3</v>
      </c>
      <c r="F2785" t="s">
        <v>124</v>
      </c>
      <c r="G2785" t="s">
        <v>7</v>
      </c>
      <c r="H2785" t="s">
        <v>4</v>
      </c>
      <c r="I2785">
        <v>60603</v>
      </c>
      <c r="J2785" t="s">
        <v>15389</v>
      </c>
      <c r="K2785" t="s">
        <v>125</v>
      </c>
      <c r="L2785" t="s">
        <v>12841</v>
      </c>
      <c r="M2785" t="s">
        <v>10437</v>
      </c>
      <c r="N2785" t="s">
        <v>9756</v>
      </c>
      <c r="O2785" t="s">
        <v>13535</v>
      </c>
      <c r="P2785">
        <v>22005367</v>
      </c>
      <c r="Q2785" t="s">
        <v>15386</v>
      </c>
      <c r="R2785" t="s">
        <v>14144</v>
      </c>
      <c r="S2785">
        <v>89871473</v>
      </c>
      <c r="T2785" t="s">
        <v>11853</v>
      </c>
      <c r="U2785">
        <v>87903430</v>
      </c>
      <c r="V2785" t="s">
        <v>32</v>
      </c>
      <c r="W2785" t="s">
        <v>4522</v>
      </c>
      <c r="X2785" t="s">
        <v>18795</v>
      </c>
      <c r="Y2785" t="s">
        <v>9756</v>
      </c>
    </row>
    <row r="2786" spans="1:25" x14ac:dyDescent="0.25">
      <c r="A2786" t="s">
        <v>9750</v>
      </c>
      <c r="B2786" t="s">
        <v>8854</v>
      </c>
      <c r="C2786" t="s">
        <v>9751</v>
      </c>
      <c r="D2786" t="s">
        <v>1235</v>
      </c>
      <c r="E2786" t="s">
        <v>3</v>
      </c>
      <c r="F2786" t="s">
        <v>124</v>
      </c>
      <c r="G2786" t="s">
        <v>7</v>
      </c>
      <c r="H2786" t="s">
        <v>3</v>
      </c>
      <c r="I2786">
        <v>60602</v>
      </c>
      <c r="J2786" t="s">
        <v>15406</v>
      </c>
      <c r="K2786" t="s">
        <v>125</v>
      </c>
      <c r="L2786" t="s">
        <v>12841</v>
      </c>
      <c r="M2786" t="s">
        <v>1104</v>
      </c>
      <c r="N2786" t="s">
        <v>9751</v>
      </c>
      <c r="O2786" t="s">
        <v>13535</v>
      </c>
      <c r="P2786">
        <v>83366827</v>
      </c>
      <c r="Q2786" t="s">
        <v>15386</v>
      </c>
      <c r="R2786" t="s">
        <v>14145</v>
      </c>
      <c r="S2786">
        <v>83366827</v>
      </c>
      <c r="T2786" t="s">
        <v>11853</v>
      </c>
      <c r="U2786">
        <v>87903430</v>
      </c>
      <c r="V2786" t="s">
        <v>32</v>
      </c>
      <c r="W2786" t="s">
        <v>9090</v>
      </c>
      <c r="X2786" t="s">
        <v>18796</v>
      </c>
      <c r="Y2786" t="s">
        <v>9751</v>
      </c>
    </row>
    <row r="2787" spans="1:25" x14ac:dyDescent="0.25">
      <c r="A2787" t="s">
        <v>9752</v>
      </c>
      <c r="B2787" t="s">
        <v>9753</v>
      </c>
      <c r="C2787" t="s">
        <v>9754</v>
      </c>
      <c r="D2787" t="s">
        <v>1235</v>
      </c>
      <c r="E2787" t="s">
        <v>4</v>
      </c>
      <c r="F2787" t="s">
        <v>124</v>
      </c>
      <c r="G2787" t="s">
        <v>11</v>
      </c>
      <c r="H2787" t="s">
        <v>2</v>
      </c>
      <c r="I2787">
        <v>60901</v>
      </c>
      <c r="J2787" t="s">
        <v>11433</v>
      </c>
      <c r="K2787" t="s">
        <v>125</v>
      </c>
      <c r="L2787" t="s">
        <v>499</v>
      </c>
      <c r="M2787" t="s">
        <v>499</v>
      </c>
      <c r="N2787" t="s">
        <v>9754</v>
      </c>
      <c r="O2787" t="s">
        <v>13535</v>
      </c>
      <c r="P2787">
        <v>83973058</v>
      </c>
      <c r="Q2787" t="s">
        <v>15386</v>
      </c>
      <c r="R2787" t="s">
        <v>14146</v>
      </c>
      <c r="S2787">
        <v>83973058</v>
      </c>
      <c r="T2787" t="s">
        <v>14555</v>
      </c>
      <c r="U2787">
        <v>27798158</v>
      </c>
      <c r="V2787" t="s">
        <v>32</v>
      </c>
      <c r="W2787" t="s">
        <v>10018</v>
      </c>
      <c r="X2787" t="s">
        <v>18797</v>
      </c>
      <c r="Y2787" t="s">
        <v>9754</v>
      </c>
    </row>
    <row r="2788" spans="1:25" x14ac:dyDescent="0.25">
      <c r="A2788" t="s">
        <v>9749</v>
      </c>
      <c r="B2788" t="s">
        <v>7138</v>
      </c>
      <c r="C2788" t="s">
        <v>9327</v>
      </c>
      <c r="D2788" t="s">
        <v>1235</v>
      </c>
      <c r="E2788" t="s">
        <v>4</v>
      </c>
      <c r="F2788" t="s">
        <v>124</v>
      </c>
      <c r="G2788" t="s">
        <v>11</v>
      </c>
      <c r="H2788" t="s">
        <v>2</v>
      </c>
      <c r="I2788">
        <v>60901</v>
      </c>
      <c r="J2788" t="s">
        <v>11433</v>
      </c>
      <c r="K2788" t="s">
        <v>125</v>
      </c>
      <c r="L2788" t="s">
        <v>499</v>
      </c>
      <c r="M2788" t="s">
        <v>499</v>
      </c>
      <c r="N2788" t="s">
        <v>700</v>
      </c>
      <c r="O2788" t="s">
        <v>13535</v>
      </c>
      <c r="P2788">
        <v>27792163</v>
      </c>
      <c r="Q2788">
        <v>85491329</v>
      </c>
      <c r="R2788" t="s">
        <v>15916</v>
      </c>
      <c r="S2788">
        <v>27792163</v>
      </c>
      <c r="T2788" t="s">
        <v>14555</v>
      </c>
      <c r="U2788">
        <v>27798158</v>
      </c>
      <c r="V2788" t="s">
        <v>32</v>
      </c>
      <c r="W2788" t="s">
        <v>10017</v>
      </c>
      <c r="X2788" t="s">
        <v>18798</v>
      </c>
      <c r="Y2788" t="s">
        <v>9327</v>
      </c>
    </row>
    <row r="2789" spans="1:25" x14ac:dyDescent="0.25">
      <c r="A2789" t="s">
        <v>9747</v>
      </c>
      <c r="B2789" t="s">
        <v>6819</v>
      </c>
      <c r="C2789" t="s">
        <v>9748</v>
      </c>
      <c r="D2789" t="s">
        <v>1235</v>
      </c>
      <c r="E2789" t="s">
        <v>5</v>
      </c>
      <c r="F2789" t="s">
        <v>124</v>
      </c>
      <c r="G2789" t="s">
        <v>11</v>
      </c>
      <c r="H2789" t="s">
        <v>2</v>
      </c>
      <c r="I2789">
        <v>60901</v>
      </c>
      <c r="J2789" t="s">
        <v>11433</v>
      </c>
      <c r="K2789" t="s">
        <v>125</v>
      </c>
      <c r="L2789" t="s">
        <v>499</v>
      </c>
      <c r="M2789" t="s">
        <v>499</v>
      </c>
      <c r="N2789" t="s">
        <v>9748</v>
      </c>
      <c r="O2789" t="s">
        <v>13535</v>
      </c>
      <c r="P2789">
        <v>27786834</v>
      </c>
      <c r="Q2789">
        <v>62600450</v>
      </c>
      <c r="R2789" t="s">
        <v>15059</v>
      </c>
      <c r="S2789">
        <v>87860061</v>
      </c>
      <c r="T2789" t="s">
        <v>14623</v>
      </c>
      <c r="U2789">
        <v>27799004</v>
      </c>
      <c r="V2789" t="s">
        <v>32</v>
      </c>
      <c r="W2789" t="s">
        <v>8180</v>
      </c>
      <c r="X2789" t="s">
        <v>18799</v>
      </c>
      <c r="Y2789" t="s">
        <v>9748</v>
      </c>
    </row>
    <row r="2790" spans="1:25" x14ac:dyDescent="0.25">
      <c r="A2790" t="s">
        <v>9746</v>
      </c>
      <c r="B2790" t="s">
        <v>6861</v>
      </c>
      <c r="C2790" t="s">
        <v>704</v>
      </c>
      <c r="D2790" t="s">
        <v>1235</v>
      </c>
      <c r="E2790" t="s">
        <v>4</v>
      </c>
      <c r="F2790" t="s">
        <v>124</v>
      </c>
      <c r="G2790" t="s">
        <v>11</v>
      </c>
      <c r="H2790" t="s">
        <v>2</v>
      </c>
      <c r="I2790">
        <v>60901</v>
      </c>
      <c r="J2790" t="s">
        <v>11433</v>
      </c>
      <c r="K2790" t="s">
        <v>125</v>
      </c>
      <c r="L2790" t="s">
        <v>499</v>
      </c>
      <c r="M2790" t="s">
        <v>499</v>
      </c>
      <c r="N2790" t="s">
        <v>704</v>
      </c>
      <c r="O2790" t="s">
        <v>13535</v>
      </c>
      <c r="P2790">
        <v>27797133</v>
      </c>
      <c r="Q2790" t="s">
        <v>15386</v>
      </c>
      <c r="R2790" t="s">
        <v>15917</v>
      </c>
      <c r="S2790">
        <v>27797133</v>
      </c>
      <c r="T2790" t="s">
        <v>14555</v>
      </c>
      <c r="U2790">
        <v>27798158</v>
      </c>
      <c r="V2790" t="s">
        <v>32</v>
      </c>
      <c r="W2790" t="s">
        <v>9530</v>
      </c>
      <c r="X2790" t="s">
        <v>18800</v>
      </c>
      <c r="Y2790" t="s">
        <v>704</v>
      </c>
    </row>
    <row r="2791" spans="1:25" x14ac:dyDescent="0.25">
      <c r="A2791" t="s">
        <v>9744</v>
      </c>
      <c r="B2791" t="s">
        <v>8871</v>
      </c>
      <c r="C2791" t="s">
        <v>3001</v>
      </c>
      <c r="D2791" t="s">
        <v>3000</v>
      </c>
      <c r="E2791" t="s">
        <v>10</v>
      </c>
      <c r="F2791" t="s">
        <v>83</v>
      </c>
      <c r="G2791" t="s">
        <v>3</v>
      </c>
      <c r="H2791" t="s">
        <v>4</v>
      </c>
      <c r="I2791">
        <v>70203</v>
      </c>
      <c r="J2791" t="s">
        <v>14372</v>
      </c>
      <c r="K2791" t="s">
        <v>82</v>
      </c>
      <c r="L2791" t="s">
        <v>3001</v>
      </c>
      <c r="M2791" t="s">
        <v>12967</v>
      </c>
      <c r="N2791" t="s">
        <v>156</v>
      </c>
      <c r="O2791" t="s">
        <v>13535</v>
      </c>
      <c r="P2791">
        <v>44090954</v>
      </c>
      <c r="Q2791" t="s">
        <v>15386</v>
      </c>
      <c r="R2791" t="s">
        <v>14147</v>
      </c>
      <c r="S2791">
        <v>70796396</v>
      </c>
      <c r="T2791" t="s">
        <v>14588</v>
      </c>
      <c r="U2791">
        <v>83947325</v>
      </c>
      <c r="V2791" t="s">
        <v>32</v>
      </c>
      <c r="W2791" t="s">
        <v>5507</v>
      </c>
      <c r="X2791" t="s">
        <v>18801</v>
      </c>
      <c r="Y2791" t="s">
        <v>3001</v>
      </c>
    </row>
    <row r="2792" spans="1:25" x14ac:dyDescent="0.25">
      <c r="A2792" t="s">
        <v>9525</v>
      </c>
      <c r="B2792" t="s">
        <v>8855</v>
      </c>
      <c r="C2792" t="s">
        <v>14148</v>
      </c>
      <c r="D2792" t="s">
        <v>197</v>
      </c>
      <c r="E2792" t="s">
        <v>6</v>
      </c>
      <c r="F2792" t="s">
        <v>183</v>
      </c>
      <c r="G2792" t="s">
        <v>12</v>
      </c>
      <c r="H2792" t="s">
        <v>6</v>
      </c>
      <c r="I2792">
        <v>41005</v>
      </c>
      <c r="J2792" t="s">
        <v>12817</v>
      </c>
      <c r="K2792" t="s">
        <v>184</v>
      </c>
      <c r="L2792" t="s">
        <v>182</v>
      </c>
      <c r="M2792" t="s">
        <v>11148</v>
      </c>
      <c r="N2792" t="s">
        <v>11148</v>
      </c>
      <c r="O2792" t="s">
        <v>13535</v>
      </c>
      <c r="P2792">
        <v>22064007</v>
      </c>
      <c r="Q2792">
        <v>44169799</v>
      </c>
      <c r="R2792" t="s">
        <v>13190</v>
      </c>
      <c r="S2792">
        <v>89779163</v>
      </c>
      <c r="T2792" t="s">
        <v>14476</v>
      </c>
      <c r="U2792">
        <v>83187649</v>
      </c>
      <c r="V2792" t="s">
        <v>32</v>
      </c>
      <c r="W2792" t="s">
        <v>9532</v>
      </c>
      <c r="X2792" t="s">
        <v>18802</v>
      </c>
      <c r="Y2792" t="s">
        <v>14148</v>
      </c>
    </row>
    <row r="2793" spans="1:25" x14ac:dyDescent="0.25">
      <c r="A2793" t="s">
        <v>9828</v>
      </c>
      <c r="B2793" t="s">
        <v>8023</v>
      </c>
      <c r="C2793" t="s">
        <v>9829</v>
      </c>
      <c r="D2793" t="s">
        <v>123</v>
      </c>
      <c r="E2793" t="s">
        <v>198</v>
      </c>
      <c r="F2793" t="s">
        <v>124</v>
      </c>
      <c r="G2793" t="s">
        <v>8</v>
      </c>
      <c r="H2793" t="s">
        <v>5</v>
      </c>
      <c r="I2793">
        <v>60704</v>
      </c>
      <c r="J2793" t="s">
        <v>12798</v>
      </c>
      <c r="K2793" t="s">
        <v>125</v>
      </c>
      <c r="L2793" t="s">
        <v>11123</v>
      </c>
      <c r="M2793" t="s">
        <v>11690</v>
      </c>
      <c r="N2793" t="s">
        <v>11149</v>
      </c>
      <c r="O2793" t="s">
        <v>13535</v>
      </c>
      <c r="P2793">
        <v>85207324</v>
      </c>
      <c r="Q2793" t="s">
        <v>15386</v>
      </c>
      <c r="R2793" t="s">
        <v>9311</v>
      </c>
      <c r="S2793">
        <v>83261480</v>
      </c>
      <c r="T2793" t="s">
        <v>14889</v>
      </c>
      <c r="U2793" t="s">
        <v>15918</v>
      </c>
      <c r="V2793" t="s">
        <v>32</v>
      </c>
      <c r="W2793" t="s">
        <v>10071</v>
      </c>
      <c r="X2793" t="s">
        <v>18803</v>
      </c>
      <c r="Y2793" t="s">
        <v>9829</v>
      </c>
    </row>
    <row r="2794" spans="1:25" x14ac:dyDescent="0.25">
      <c r="A2794" t="s">
        <v>9698</v>
      </c>
      <c r="B2794" t="s">
        <v>9699</v>
      </c>
      <c r="C2794" t="s">
        <v>1641</v>
      </c>
      <c r="D2794" t="s">
        <v>123</v>
      </c>
      <c r="E2794" t="s">
        <v>198</v>
      </c>
      <c r="F2794" t="s">
        <v>124</v>
      </c>
      <c r="G2794" t="s">
        <v>8</v>
      </c>
      <c r="H2794" t="s">
        <v>5</v>
      </c>
      <c r="I2794">
        <v>60704</v>
      </c>
      <c r="J2794" t="s">
        <v>12798</v>
      </c>
      <c r="K2794" t="s">
        <v>125</v>
      </c>
      <c r="L2794" t="s">
        <v>11123</v>
      </c>
      <c r="M2794" t="s">
        <v>11690</v>
      </c>
      <c r="N2794" t="s">
        <v>1641</v>
      </c>
      <c r="O2794" t="s">
        <v>13535</v>
      </c>
      <c r="P2794" t="s">
        <v>15386</v>
      </c>
      <c r="Q2794" t="s">
        <v>15386</v>
      </c>
      <c r="R2794" t="s">
        <v>9980</v>
      </c>
      <c r="S2794">
        <v>89269855</v>
      </c>
      <c r="T2794" t="s">
        <v>14889</v>
      </c>
      <c r="U2794" t="s">
        <v>15918</v>
      </c>
      <c r="V2794" t="s">
        <v>32</v>
      </c>
      <c r="W2794" t="s">
        <v>8009</v>
      </c>
      <c r="X2794" t="s">
        <v>18804</v>
      </c>
      <c r="Y2794" t="s">
        <v>1641</v>
      </c>
    </row>
    <row r="2795" spans="1:25" x14ac:dyDescent="0.25">
      <c r="A2795" t="s">
        <v>9703</v>
      </c>
      <c r="B2795" t="s">
        <v>6972</v>
      </c>
      <c r="C2795" t="s">
        <v>9704</v>
      </c>
      <c r="D2795" t="s">
        <v>123</v>
      </c>
      <c r="E2795" t="s">
        <v>198</v>
      </c>
      <c r="F2795" t="s">
        <v>124</v>
      </c>
      <c r="G2795" t="s">
        <v>8</v>
      </c>
      <c r="H2795" t="s">
        <v>5</v>
      </c>
      <c r="I2795">
        <v>60704</v>
      </c>
      <c r="J2795" t="s">
        <v>12798</v>
      </c>
      <c r="K2795" t="s">
        <v>125</v>
      </c>
      <c r="L2795" t="s">
        <v>11123</v>
      </c>
      <c r="M2795" t="s">
        <v>11690</v>
      </c>
      <c r="N2795" t="s">
        <v>11150</v>
      </c>
      <c r="O2795" t="s">
        <v>13535</v>
      </c>
      <c r="P2795">
        <v>62300852</v>
      </c>
      <c r="Q2795" t="s">
        <v>15386</v>
      </c>
      <c r="R2795" t="s">
        <v>15919</v>
      </c>
      <c r="S2795">
        <v>85685785</v>
      </c>
      <c r="T2795" t="s">
        <v>14889</v>
      </c>
      <c r="U2795">
        <v>84062648</v>
      </c>
      <c r="V2795" t="s">
        <v>32</v>
      </c>
      <c r="W2795" t="s">
        <v>7915</v>
      </c>
      <c r="X2795" t="s">
        <v>18805</v>
      </c>
      <c r="Y2795" t="s">
        <v>9704</v>
      </c>
    </row>
    <row r="2796" spans="1:25" x14ac:dyDescent="0.25">
      <c r="A2796" t="s">
        <v>9711</v>
      </c>
      <c r="B2796" t="s">
        <v>8846</v>
      </c>
      <c r="C2796" t="s">
        <v>9192</v>
      </c>
      <c r="D2796" t="s">
        <v>123</v>
      </c>
      <c r="E2796" t="s">
        <v>4</v>
      </c>
      <c r="F2796" t="s">
        <v>124</v>
      </c>
      <c r="G2796" t="s">
        <v>17</v>
      </c>
      <c r="H2796" t="s">
        <v>2</v>
      </c>
      <c r="I2796">
        <v>61301</v>
      </c>
      <c r="J2796" t="s">
        <v>13514</v>
      </c>
      <c r="K2796" t="s">
        <v>125</v>
      </c>
      <c r="L2796" t="s">
        <v>10603</v>
      </c>
      <c r="M2796" t="s">
        <v>10603</v>
      </c>
      <c r="N2796" t="s">
        <v>11151</v>
      </c>
      <c r="O2796" t="s">
        <v>13535</v>
      </c>
      <c r="P2796">
        <v>27355041</v>
      </c>
      <c r="Q2796">
        <v>27355041</v>
      </c>
      <c r="R2796" t="s">
        <v>14149</v>
      </c>
      <c r="S2796">
        <v>86548820</v>
      </c>
      <c r="T2796" t="s">
        <v>14561</v>
      </c>
      <c r="U2796">
        <v>27355041</v>
      </c>
      <c r="V2796" t="s">
        <v>32</v>
      </c>
      <c r="W2796" t="s">
        <v>9473</v>
      </c>
      <c r="X2796" t="s">
        <v>18806</v>
      </c>
      <c r="Y2796" t="s">
        <v>9192</v>
      </c>
    </row>
    <row r="2797" spans="1:25" x14ac:dyDescent="0.25">
      <c r="A2797" t="s">
        <v>15920</v>
      </c>
      <c r="B2797" t="s">
        <v>8818</v>
      </c>
      <c r="C2797" t="s">
        <v>15921</v>
      </c>
      <c r="D2797" t="s">
        <v>123</v>
      </c>
      <c r="E2797" t="s">
        <v>15</v>
      </c>
      <c r="F2797" t="s">
        <v>124</v>
      </c>
      <c r="G2797" t="s">
        <v>12</v>
      </c>
      <c r="H2797" t="s">
        <v>5</v>
      </c>
      <c r="I2797">
        <v>61004</v>
      </c>
      <c r="J2797" t="s">
        <v>11573</v>
      </c>
      <c r="K2797" t="s">
        <v>125</v>
      </c>
      <c r="L2797" t="s">
        <v>12957</v>
      </c>
      <c r="M2797" t="s">
        <v>5099</v>
      </c>
      <c r="N2797" t="s">
        <v>9710</v>
      </c>
      <c r="O2797" t="s">
        <v>13535</v>
      </c>
      <c r="P2797">
        <v>61661550</v>
      </c>
      <c r="Q2797" t="s">
        <v>15386</v>
      </c>
      <c r="R2797" t="s">
        <v>15922</v>
      </c>
      <c r="S2797">
        <v>61661550</v>
      </c>
      <c r="T2797" t="s">
        <v>14571</v>
      </c>
      <c r="U2797">
        <v>89771930</v>
      </c>
      <c r="V2797" t="s">
        <v>32</v>
      </c>
      <c r="W2797" t="s">
        <v>2550</v>
      </c>
      <c r="X2797" t="s">
        <v>18807</v>
      </c>
      <c r="Y2797" t="s">
        <v>15921</v>
      </c>
    </row>
    <row r="2798" spans="1:25" x14ac:dyDescent="0.25">
      <c r="A2798" t="s">
        <v>9697</v>
      </c>
      <c r="B2798" t="s">
        <v>6783</v>
      </c>
      <c r="C2798" t="s">
        <v>239</v>
      </c>
      <c r="D2798" t="s">
        <v>123</v>
      </c>
      <c r="E2798" t="s">
        <v>12</v>
      </c>
      <c r="F2798" t="s">
        <v>124</v>
      </c>
      <c r="G2798" t="s">
        <v>12</v>
      </c>
      <c r="H2798" t="s">
        <v>4</v>
      </c>
      <c r="I2798">
        <v>61003</v>
      </c>
      <c r="J2798" t="s">
        <v>11524</v>
      </c>
      <c r="K2798" t="s">
        <v>125</v>
      </c>
      <c r="L2798" t="s">
        <v>12957</v>
      </c>
      <c r="M2798" t="s">
        <v>10495</v>
      </c>
      <c r="N2798" t="s">
        <v>239</v>
      </c>
      <c r="O2798" t="s">
        <v>13535</v>
      </c>
      <c r="P2798">
        <v>22002252</v>
      </c>
      <c r="Q2798" t="s">
        <v>15386</v>
      </c>
      <c r="R2798" t="s">
        <v>14150</v>
      </c>
      <c r="S2798">
        <v>88069213</v>
      </c>
      <c r="T2798" t="s">
        <v>15493</v>
      </c>
      <c r="U2798">
        <v>27322287</v>
      </c>
      <c r="V2798" t="s">
        <v>32</v>
      </c>
      <c r="W2798" t="s">
        <v>1572</v>
      </c>
      <c r="X2798" t="s">
        <v>18808</v>
      </c>
      <c r="Y2798" t="s">
        <v>239</v>
      </c>
    </row>
    <row r="2799" spans="1:25" x14ac:dyDescent="0.25">
      <c r="A2799" t="s">
        <v>12179</v>
      </c>
      <c r="B2799" t="s">
        <v>6789</v>
      </c>
      <c r="C2799" t="s">
        <v>12180</v>
      </c>
      <c r="D2799" t="s">
        <v>500</v>
      </c>
      <c r="E2799" t="s">
        <v>4</v>
      </c>
      <c r="F2799" t="s">
        <v>32</v>
      </c>
      <c r="G2799" t="s">
        <v>3082</v>
      </c>
      <c r="H2799" t="s">
        <v>5</v>
      </c>
      <c r="I2799">
        <v>12004</v>
      </c>
      <c r="J2799" t="s">
        <v>14338</v>
      </c>
      <c r="K2799" t="s">
        <v>33</v>
      </c>
      <c r="L2799" t="s">
        <v>10787</v>
      </c>
      <c r="M2799" t="s">
        <v>239</v>
      </c>
      <c r="N2799" t="s">
        <v>12180</v>
      </c>
      <c r="O2799" t="s">
        <v>13535</v>
      </c>
      <c r="P2799">
        <v>86519948</v>
      </c>
      <c r="Q2799" t="s">
        <v>15386</v>
      </c>
      <c r="R2799" t="s">
        <v>12318</v>
      </c>
      <c r="S2799">
        <v>86519948</v>
      </c>
      <c r="T2799" t="s">
        <v>14483</v>
      </c>
      <c r="U2799">
        <v>25467360</v>
      </c>
      <c r="V2799" t="s">
        <v>32</v>
      </c>
      <c r="W2799" t="s">
        <v>2640</v>
      </c>
      <c r="X2799" t="s">
        <v>18809</v>
      </c>
      <c r="Y2799" t="s">
        <v>12180</v>
      </c>
    </row>
    <row r="2800" spans="1:25" x14ac:dyDescent="0.25">
      <c r="A2800" t="s">
        <v>9550</v>
      </c>
      <c r="B2800" t="s">
        <v>9551</v>
      </c>
      <c r="C2800" t="s">
        <v>9552</v>
      </c>
      <c r="D2800" t="s">
        <v>500</v>
      </c>
      <c r="E2800" t="s">
        <v>4</v>
      </c>
      <c r="F2800" t="s">
        <v>32</v>
      </c>
      <c r="G2800" t="s">
        <v>3082</v>
      </c>
      <c r="H2800" t="s">
        <v>3</v>
      </c>
      <c r="I2800">
        <v>12002</v>
      </c>
      <c r="J2800" t="s">
        <v>14336</v>
      </c>
      <c r="K2800" t="s">
        <v>33</v>
      </c>
      <c r="L2800" t="s">
        <v>10787</v>
      </c>
      <c r="M2800" t="s">
        <v>2784</v>
      </c>
      <c r="N2800" t="s">
        <v>9552</v>
      </c>
      <c r="O2800" t="s">
        <v>13535</v>
      </c>
      <c r="P2800">
        <v>87614292</v>
      </c>
      <c r="Q2800" t="s">
        <v>15386</v>
      </c>
      <c r="R2800" t="s">
        <v>12319</v>
      </c>
      <c r="S2800">
        <v>87614292</v>
      </c>
      <c r="T2800" t="s">
        <v>14483</v>
      </c>
      <c r="U2800">
        <v>25467360</v>
      </c>
      <c r="V2800" t="s">
        <v>32</v>
      </c>
      <c r="W2800" t="s">
        <v>902</v>
      </c>
      <c r="X2800" t="s">
        <v>18810</v>
      </c>
      <c r="Y2800" t="s">
        <v>9552</v>
      </c>
    </row>
    <row r="2801" spans="1:25" x14ac:dyDescent="0.25">
      <c r="A2801" t="s">
        <v>9553</v>
      </c>
      <c r="B2801" t="s">
        <v>9554</v>
      </c>
      <c r="C2801" t="s">
        <v>9555</v>
      </c>
      <c r="D2801" t="s">
        <v>500</v>
      </c>
      <c r="E2801" t="s">
        <v>4</v>
      </c>
      <c r="F2801" t="s">
        <v>32</v>
      </c>
      <c r="G2801" t="s">
        <v>3082</v>
      </c>
      <c r="H2801" t="s">
        <v>5</v>
      </c>
      <c r="I2801">
        <v>12004</v>
      </c>
      <c r="J2801" t="s">
        <v>14338</v>
      </c>
      <c r="K2801" t="s">
        <v>33</v>
      </c>
      <c r="L2801" t="s">
        <v>10787</v>
      </c>
      <c r="M2801" t="s">
        <v>239</v>
      </c>
      <c r="N2801" t="s">
        <v>438</v>
      </c>
      <c r="O2801" t="s">
        <v>13535</v>
      </c>
      <c r="P2801">
        <v>25466131</v>
      </c>
      <c r="Q2801" t="s">
        <v>15386</v>
      </c>
      <c r="R2801" t="s">
        <v>13231</v>
      </c>
      <c r="S2801">
        <v>25466131</v>
      </c>
      <c r="T2801" t="s">
        <v>14483</v>
      </c>
      <c r="U2801">
        <v>25467360</v>
      </c>
      <c r="V2801" t="s">
        <v>32</v>
      </c>
      <c r="W2801" t="s">
        <v>2599</v>
      </c>
      <c r="X2801" t="s">
        <v>18811</v>
      </c>
      <c r="Y2801" t="s">
        <v>9555</v>
      </c>
    </row>
    <row r="2802" spans="1:25" x14ac:dyDescent="0.25">
      <c r="A2802" t="s">
        <v>11663</v>
      </c>
      <c r="B2802" t="s">
        <v>7071</v>
      </c>
      <c r="C2802" t="s">
        <v>641</v>
      </c>
      <c r="D2802" t="s">
        <v>500</v>
      </c>
      <c r="E2802" t="s">
        <v>4</v>
      </c>
      <c r="F2802" t="s">
        <v>32</v>
      </c>
      <c r="G2802" t="s">
        <v>3082</v>
      </c>
      <c r="H2802" t="s">
        <v>4</v>
      </c>
      <c r="I2802">
        <v>12003</v>
      </c>
      <c r="J2802" t="s">
        <v>14337</v>
      </c>
      <c r="K2802" t="s">
        <v>33</v>
      </c>
      <c r="L2802" t="s">
        <v>10787</v>
      </c>
      <c r="M2802" t="s">
        <v>412</v>
      </c>
      <c r="N2802" t="s">
        <v>641</v>
      </c>
      <c r="O2802" t="s">
        <v>13535</v>
      </c>
      <c r="P2802" t="s">
        <v>15386</v>
      </c>
      <c r="Q2802" t="s">
        <v>15386</v>
      </c>
      <c r="R2802" t="s">
        <v>14151</v>
      </c>
      <c r="S2802">
        <v>87415927</v>
      </c>
      <c r="T2802" t="s">
        <v>14483</v>
      </c>
      <c r="U2802">
        <v>25467360</v>
      </c>
      <c r="V2802" t="s">
        <v>32</v>
      </c>
      <c r="W2802" t="s">
        <v>11969</v>
      </c>
      <c r="X2802" t="s">
        <v>18812</v>
      </c>
      <c r="Y2802" t="s">
        <v>641</v>
      </c>
    </row>
    <row r="2803" spans="1:25" x14ac:dyDescent="0.25">
      <c r="A2803" t="s">
        <v>15060</v>
      </c>
      <c r="B2803" t="s">
        <v>6920</v>
      </c>
      <c r="C2803" t="s">
        <v>2767</v>
      </c>
      <c r="D2803" t="s">
        <v>500</v>
      </c>
      <c r="E2803" t="s">
        <v>3</v>
      </c>
      <c r="F2803" t="s">
        <v>32</v>
      </c>
      <c r="G2803" t="s">
        <v>6</v>
      </c>
      <c r="H2803" t="s">
        <v>3</v>
      </c>
      <c r="I2803">
        <v>10502</v>
      </c>
      <c r="J2803" t="s">
        <v>12647</v>
      </c>
      <c r="K2803" t="s">
        <v>33</v>
      </c>
      <c r="L2803" t="s">
        <v>12839</v>
      </c>
      <c r="M2803" t="s">
        <v>1248</v>
      </c>
      <c r="N2803" t="s">
        <v>2767</v>
      </c>
      <c r="O2803" t="s">
        <v>13535</v>
      </c>
      <c r="P2803">
        <v>86639802</v>
      </c>
      <c r="Q2803" t="s">
        <v>15386</v>
      </c>
      <c r="R2803" t="s">
        <v>15061</v>
      </c>
      <c r="S2803">
        <v>86639802</v>
      </c>
      <c r="T2803" t="s">
        <v>13751</v>
      </c>
      <c r="U2803">
        <v>25412000</v>
      </c>
      <c r="V2803" t="s">
        <v>32</v>
      </c>
      <c r="W2803" t="s">
        <v>6703</v>
      </c>
      <c r="X2803" t="s">
        <v>18813</v>
      </c>
      <c r="Y2803" t="s">
        <v>2767</v>
      </c>
    </row>
    <row r="2804" spans="1:25" x14ac:dyDescent="0.25">
      <c r="A2804" t="s">
        <v>15062</v>
      </c>
      <c r="B2804" t="s">
        <v>6981</v>
      </c>
      <c r="C2804" t="s">
        <v>69</v>
      </c>
      <c r="D2804" t="s">
        <v>500</v>
      </c>
      <c r="E2804" t="s">
        <v>2</v>
      </c>
      <c r="F2804" t="s">
        <v>32</v>
      </c>
      <c r="G2804" t="s">
        <v>6</v>
      </c>
      <c r="H2804" t="s">
        <v>3</v>
      </c>
      <c r="I2804">
        <v>10502</v>
      </c>
      <c r="J2804" t="s">
        <v>12647</v>
      </c>
      <c r="K2804" t="s">
        <v>33</v>
      </c>
      <c r="L2804" t="s">
        <v>12839</v>
      </c>
      <c r="M2804" t="s">
        <v>1248</v>
      </c>
      <c r="N2804" t="s">
        <v>69</v>
      </c>
      <c r="O2804" t="s">
        <v>13535</v>
      </c>
      <c r="P2804">
        <v>83347882</v>
      </c>
      <c r="Q2804" t="s">
        <v>15386</v>
      </c>
      <c r="R2804" t="s">
        <v>15923</v>
      </c>
      <c r="S2804">
        <v>83347882</v>
      </c>
      <c r="T2804" t="s">
        <v>14384</v>
      </c>
      <c r="U2804">
        <v>21004869</v>
      </c>
      <c r="V2804" t="s">
        <v>32</v>
      </c>
      <c r="W2804" t="s">
        <v>9571</v>
      </c>
      <c r="X2804" t="s">
        <v>18814</v>
      </c>
      <c r="Y2804" t="s">
        <v>69</v>
      </c>
    </row>
    <row r="2805" spans="1:25" x14ac:dyDescent="0.25">
      <c r="A2805" t="s">
        <v>9548</v>
      </c>
      <c r="B2805" t="s">
        <v>7066</v>
      </c>
      <c r="C2805" t="s">
        <v>9549</v>
      </c>
      <c r="D2805" t="s">
        <v>500</v>
      </c>
      <c r="E2805" t="s">
        <v>2</v>
      </c>
      <c r="F2805" t="s">
        <v>32</v>
      </c>
      <c r="G2805" t="s">
        <v>6</v>
      </c>
      <c r="H2805" t="s">
        <v>4</v>
      </c>
      <c r="I2805">
        <v>10503</v>
      </c>
      <c r="J2805" t="s">
        <v>12648</v>
      </c>
      <c r="K2805" t="s">
        <v>33</v>
      </c>
      <c r="L2805" t="s">
        <v>12839</v>
      </c>
      <c r="M2805" t="s">
        <v>197</v>
      </c>
      <c r="N2805" t="s">
        <v>9549</v>
      </c>
      <c r="O2805" t="s">
        <v>13535</v>
      </c>
      <c r="P2805">
        <v>25463718</v>
      </c>
      <c r="Q2805" t="s">
        <v>15386</v>
      </c>
      <c r="R2805" t="s">
        <v>15924</v>
      </c>
      <c r="S2805">
        <v>25463718</v>
      </c>
      <c r="T2805" t="s">
        <v>14384</v>
      </c>
      <c r="U2805">
        <v>21004869</v>
      </c>
      <c r="V2805" t="s">
        <v>32</v>
      </c>
      <c r="W2805" t="s">
        <v>9804</v>
      </c>
      <c r="X2805" t="s">
        <v>18815</v>
      </c>
      <c r="Y2805" t="s">
        <v>9549</v>
      </c>
    </row>
    <row r="2806" spans="1:25" x14ac:dyDescent="0.25">
      <c r="A2806" t="s">
        <v>9556</v>
      </c>
      <c r="B2806" t="s">
        <v>9557</v>
      </c>
      <c r="C2806" t="s">
        <v>9558</v>
      </c>
      <c r="D2806" t="s">
        <v>500</v>
      </c>
      <c r="E2806" t="s">
        <v>2</v>
      </c>
      <c r="F2806" t="s">
        <v>124</v>
      </c>
      <c r="G2806" t="s">
        <v>7</v>
      </c>
      <c r="H2806" t="s">
        <v>4</v>
      </c>
      <c r="I2806">
        <v>60603</v>
      </c>
      <c r="J2806" t="s">
        <v>15389</v>
      </c>
      <c r="K2806" t="s">
        <v>125</v>
      </c>
      <c r="L2806" t="s">
        <v>12841</v>
      </c>
      <c r="M2806" t="s">
        <v>10437</v>
      </c>
      <c r="N2806" t="s">
        <v>9558</v>
      </c>
      <c r="O2806" t="s">
        <v>13535</v>
      </c>
      <c r="P2806">
        <v>89891206</v>
      </c>
      <c r="Q2806" t="s">
        <v>15386</v>
      </c>
      <c r="R2806" t="s">
        <v>14152</v>
      </c>
      <c r="S2806">
        <v>89891206</v>
      </c>
      <c r="T2806" t="s">
        <v>14384</v>
      </c>
      <c r="U2806">
        <v>21004869</v>
      </c>
      <c r="V2806" t="s">
        <v>32</v>
      </c>
      <c r="W2806" t="s">
        <v>3066</v>
      </c>
      <c r="X2806" t="s">
        <v>18816</v>
      </c>
      <c r="Y2806" t="s">
        <v>9558</v>
      </c>
    </row>
    <row r="2807" spans="1:25" x14ac:dyDescent="0.25">
      <c r="A2807" t="s">
        <v>15925</v>
      </c>
      <c r="B2807" t="s">
        <v>7174</v>
      </c>
      <c r="C2807" t="s">
        <v>15926</v>
      </c>
      <c r="D2807" t="s">
        <v>500</v>
      </c>
      <c r="E2807" t="s">
        <v>2</v>
      </c>
      <c r="F2807" t="s">
        <v>32</v>
      </c>
      <c r="G2807" t="s">
        <v>6</v>
      </c>
      <c r="H2807" t="s">
        <v>3</v>
      </c>
      <c r="I2807">
        <v>10502</v>
      </c>
      <c r="J2807" t="s">
        <v>12647</v>
      </c>
      <c r="K2807" t="s">
        <v>33</v>
      </c>
      <c r="L2807" t="s">
        <v>12839</v>
      </c>
      <c r="M2807" t="s">
        <v>1248</v>
      </c>
      <c r="N2807" t="s">
        <v>51</v>
      </c>
      <c r="O2807" t="s">
        <v>13535</v>
      </c>
      <c r="P2807">
        <v>25462000</v>
      </c>
      <c r="Q2807" t="s">
        <v>15386</v>
      </c>
      <c r="R2807" t="s">
        <v>13723</v>
      </c>
      <c r="S2807">
        <v>86045208</v>
      </c>
      <c r="T2807" t="s">
        <v>14384</v>
      </c>
      <c r="U2807">
        <v>21004869</v>
      </c>
      <c r="V2807" t="s">
        <v>32</v>
      </c>
      <c r="W2807" t="s">
        <v>3067</v>
      </c>
      <c r="X2807" t="s">
        <v>18817</v>
      </c>
      <c r="Y2807" t="s">
        <v>15926</v>
      </c>
    </row>
    <row r="2808" spans="1:25" x14ac:dyDescent="0.25">
      <c r="A2808" t="s">
        <v>9559</v>
      </c>
      <c r="B2808" t="s">
        <v>8025</v>
      </c>
      <c r="C2808" t="s">
        <v>657</v>
      </c>
      <c r="D2808" t="s">
        <v>500</v>
      </c>
      <c r="E2808" t="s">
        <v>2</v>
      </c>
      <c r="F2808" t="s">
        <v>32</v>
      </c>
      <c r="G2808" t="s">
        <v>6</v>
      </c>
      <c r="H2808" t="s">
        <v>3</v>
      </c>
      <c r="I2808">
        <v>10502</v>
      </c>
      <c r="J2808" t="s">
        <v>12647</v>
      </c>
      <c r="K2808" t="s">
        <v>33</v>
      </c>
      <c r="L2808" t="s">
        <v>12839</v>
      </c>
      <c r="M2808" t="s">
        <v>1248</v>
      </c>
      <c r="N2808" t="s">
        <v>657</v>
      </c>
      <c r="O2808" t="s">
        <v>13535</v>
      </c>
      <c r="P2808" t="s">
        <v>15386</v>
      </c>
      <c r="Q2808" t="s">
        <v>15386</v>
      </c>
      <c r="R2808" t="s">
        <v>15063</v>
      </c>
      <c r="S2808">
        <v>25462555</v>
      </c>
      <c r="T2808" t="s">
        <v>14384</v>
      </c>
      <c r="U2808">
        <v>21004869</v>
      </c>
      <c r="V2808" t="s">
        <v>32</v>
      </c>
      <c r="W2808" t="s">
        <v>476</v>
      </c>
      <c r="X2808" t="s">
        <v>18818</v>
      </c>
      <c r="Y2808" t="s">
        <v>657</v>
      </c>
    </row>
    <row r="2809" spans="1:25" x14ac:dyDescent="0.25">
      <c r="A2809" t="s">
        <v>15064</v>
      </c>
      <c r="B2809" t="s">
        <v>6912</v>
      </c>
      <c r="C2809" t="s">
        <v>384</v>
      </c>
      <c r="D2809" t="s">
        <v>47</v>
      </c>
      <c r="E2809" t="s">
        <v>7</v>
      </c>
      <c r="F2809" t="s">
        <v>32</v>
      </c>
      <c r="G2809" t="s">
        <v>16</v>
      </c>
      <c r="H2809" t="s">
        <v>6</v>
      </c>
      <c r="I2809">
        <v>11205</v>
      </c>
      <c r="J2809" t="s">
        <v>12699</v>
      </c>
      <c r="K2809" t="s">
        <v>33</v>
      </c>
      <c r="L2809" t="s">
        <v>12867</v>
      </c>
      <c r="M2809" t="s">
        <v>678</v>
      </c>
      <c r="N2809" t="s">
        <v>384</v>
      </c>
      <c r="O2809" t="s">
        <v>13535</v>
      </c>
      <c r="P2809">
        <v>22005316</v>
      </c>
      <c r="Q2809" t="s">
        <v>15386</v>
      </c>
      <c r="R2809" t="s">
        <v>15065</v>
      </c>
      <c r="S2809">
        <v>22005316</v>
      </c>
      <c r="T2809" t="s">
        <v>7708</v>
      </c>
      <c r="U2809">
        <v>24414951</v>
      </c>
      <c r="V2809" t="s">
        <v>32</v>
      </c>
      <c r="W2809" t="s">
        <v>9145</v>
      </c>
      <c r="X2809" t="s">
        <v>18819</v>
      </c>
      <c r="Y2809" t="s">
        <v>384</v>
      </c>
    </row>
    <row r="2810" spans="1:25" x14ac:dyDescent="0.25">
      <c r="A2810" t="s">
        <v>9516</v>
      </c>
      <c r="B2810" t="s">
        <v>9517</v>
      </c>
      <c r="C2810" t="s">
        <v>2140</v>
      </c>
      <c r="D2810" t="s">
        <v>79</v>
      </c>
      <c r="E2810" t="s">
        <v>10</v>
      </c>
      <c r="F2810" t="s">
        <v>35</v>
      </c>
      <c r="G2810" t="s">
        <v>6</v>
      </c>
      <c r="H2810" t="s">
        <v>10</v>
      </c>
      <c r="I2810">
        <v>20508</v>
      </c>
      <c r="J2810" t="s">
        <v>11501</v>
      </c>
      <c r="K2810" t="s">
        <v>79</v>
      </c>
      <c r="L2810" t="s">
        <v>10522</v>
      </c>
      <c r="M2810" t="s">
        <v>10647</v>
      </c>
      <c r="N2810" t="s">
        <v>2140</v>
      </c>
      <c r="O2810" t="s">
        <v>13535</v>
      </c>
      <c r="P2810" t="s">
        <v>15386</v>
      </c>
      <c r="Q2810" t="s">
        <v>15386</v>
      </c>
      <c r="R2810" t="s">
        <v>14153</v>
      </c>
      <c r="S2810">
        <v>88141850</v>
      </c>
      <c r="T2810" t="s">
        <v>14440</v>
      </c>
      <c r="U2810">
        <v>24465922</v>
      </c>
      <c r="V2810" t="s">
        <v>32</v>
      </c>
      <c r="W2810" t="s">
        <v>8330</v>
      </c>
      <c r="X2810" t="s">
        <v>18820</v>
      </c>
      <c r="Y2810" t="s">
        <v>2140</v>
      </c>
    </row>
    <row r="2811" spans="1:25" x14ac:dyDescent="0.25">
      <c r="A2811" t="s">
        <v>15927</v>
      </c>
      <c r="B2811" t="s">
        <v>9736</v>
      </c>
      <c r="C2811" t="s">
        <v>1089</v>
      </c>
      <c r="D2811" t="s">
        <v>82</v>
      </c>
      <c r="E2811" t="s">
        <v>3</v>
      </c>
      <c r="F2811" t="s">
        <v>83</v>
      </c>
      <c r="G2811" t="s">
        <v>2</v>
      </c>
      <c r="H2811" t="s">
        <v>5</v>
      </c>
      <c r="I2811">
        <v>70104</v>
      </c>
      <c r="J2811" t="s">
        <v>12783</v>
      </c>
      <c r="K2811" t="s">
        <v>82</v>
      </c>
      <c r="L2811" t="s">
        <v>82</v>
      </c>
      <c r="M2811" t="s">
        <v>12960</v>
      </c>
      <c r="N2811" t="s">
        <v>1089</v>
      </c>
      <c r="O2811" t="s">
        <v>13535</v>
      </c>
      <c r="P2811">
        <v>22001727</v>
      </c>
      <c r="Q2811">
        <v>60781174</v>
      </c>
      <c r="R2811" t="s">
        <v>15928</v>
      </c>
      <c r="S2811">
        <v>60781174</v>
      </c>
      <c r="T2811" t="s">
        <v>14576</v>
      </c>
      <c r="U2811">
        <v>27582530</v>
      </c>
      <c r="V2811" t="s">
        <v>32</v>
      </c>
      <c r="W2811" t="s">
        <v>991</v>
      </c>
      <c r="X2811" t="s">
        <v>18821</v>
      </c>
      <c r="Y2811" t="s">
        <v>1089</v>
      </c>
    </row>
    <row r="2812" spans="1:25" x14ac:dyDescent="0.25">
      <c r="A2812" t="s">
        <v>9723</v>
      </c>
      <c r="B2812" t="s">
        <v>9724</v>
      </c>
      <c r="C2812" t="s">
        <v>9725</v>
      </c>
      <c r="D2812" t="s">
        <v>82</v>
      </c>
      <c r="E2812" t="s">
        <v>6</v>
      </c>
      <c r="F2812" t="s">
        <v>83</v>
      </c>
      <c r="G2812" t="s">
        <v>4</v>
      </c>
      <c r="H2812" t="s">
        <v>8</v>
      </c>
      <c r="I2812">
        <v>70307</v>
      </c>
      <c r="J2812" t="s">
        <v>12827</v>
      </c>
      <c r="K2812" t="s">
        <v>82</v>
      </c>
      <c r="L2812" t="s">
        <v>12861</v>
      </c>
      <c r="M2812" t="s">
        <v>12862</v>
      </c>
      <c r="N2812" t="s">
        <v>11152</v>
      </c>
      <c r="O2812" t="s">
        <v>13535</v>
      </c>
      <c r="P2812">
        <v>63936904</v>
      </c>
      <c r="Q2812">
        <v>22006572</v>
      </c>
      <c r="R2812" t="s">
        <v>11153</v>
      </c>
      <c r="S2812">
        <v>63936904</v>
      </c>
      <c r="T2812" t="s">
        <v>15405</v>
      </c>
      <c r="U2812">
        <v>27687141</v>
      </c>
      <c r="V2812" t="s">
        <v>32</v>
      </c>
      <c r="W2812" t="s">
        <v>6641</v>
      </c>
      <c r="X2812" t="s">
        <v>18822</v>
      </c>
      <c r="Y2812" t="s">
        <v>9725</v>
      </c>
    </row>
    <row r="2813" spans="1:25" x14ac:dyDescent="0.25">
      <c r="A2813" t="s">
        <v>9718</v>
      </c>
      <c r="B2813" t="s">
        <v>9719</v>
      </c>
      <c r="C2813" t="s">
        <v>9720</v>
      </c>
      <c r="D2813" t="s">
        <v>82</v>
      </c>
      <c r="E2813" t="s">
        <v>6</v>
      </c>
      <c r="F2813" t="s">
        <v>83</v>
      </c>
      <c r="G2813" t="s">
        <v>4</v>
      </c>
      <c r="H2813" t="s">
        <v>2</v>
      </c>
      <c r="I2813">
        <v>70301</v>
      </c>
      <c r="J2813" t="s">
        <v>11411</v>
      </c>
      <c r="K2813" t="s">
        <v>82</v>
      </c>
      <c r="L2813" t="s">
        <v>12861</v>
      </c>
      <c r="M2813" t="s">
        <v>12861</v>
      </c>
      <c r="N2813" t="s">
        <v>11154</v>
      </c>
      <c r="O2813" t="s">
        <v>13535</v>
      </c>
      <c r="P2813">
        <v>22002896</v>
      </c>
      <c r="Q2813" t="s">
        <v>15386</v>
      </c>
      <c r="R2813" t="s">
        <v>11898</v>
      </c>
      <c r="S2813">
        <v>22002896</v>
      </c>
      <c r="T2813" t="s">
        <v>15405</v>
      </c>
      <c r="U2813">
        <v>27687141</v>
      </c>
      <c r="V2813" t="s">
        <v>32</v>
      </c>
      <c r="W2813" t="s">
        <v>10004</v>
      </c>
      <c r="X2813" t="s">
        <v>18823</v>
      </c>
      <c r="Y2813" t="s">
        <v>9720</v>
      </c>
    </row>
    <row r="2814" spans="1:25" x14ac:dyDescent="0.25">
      <c r="A2814" t="s">
        <v>9734</v>
      </c>
      <c r="B2814" t="s">
        <v>8731</v>
      </c>
      <c r="C2814" t="s">
        <v>9735</v>
      </c>
      <c r="D2814" t="s">
        <v>82</v>
      </c>
      <c r="E2814" t="s">
        <v>7</v>
      </c>
      <c r="F2814" t="s">
        <v>83</v>
      </c>
      <c r="G2814" t="s">
        <v>4</v>
      </c>
      <c r="H2814" t="s">
        <v>4</v>
      </c>
      <c r="I2814">
        <v>70303</v>
      </c>
      <c r="J2814" t="s">
        <v>11492</v>
      </c>
      <c r="K2814" t="s">
        <v>82</v>
      </c>
      <c r="L2814" t="s">
        <v>12861</v>
      </c>
      <c r="M2814" t="s">
        <v>4096</v>
      </c>
      <c r="N2814" t="s">
        <v>239</v>
      </c>
      <c r="O2814" t="s">
        <v>13535</v>
      </c>
      <c r="P2814">
        <v>22001768</v>
      </c>
      <c r="Q2814" t="s">
        <v>15386</v>
      </c>
      <c r="R2814" t="s">
        <v>14154</v>
      </c>
      <c r="S2814">
        <v>86679434</v>
      </c>
      <c r="T2814" t="s">
        <v>14614</v>
      </c>
      <c r="U2814">
        <v>27654219</v>
      </c>
      <c r="V2814" t="s">
        <v>32</v>
      </c>
      <c r="W2814" t="s">
        <v>5365</v>
      </c>
      <c r="X2814" t="s">
        <v>18824</v>
      </c>
      <c r="Y2814" t="s">
        <v>9735</v>
      </c>
    </row>
    <row r="2815" spans="1:25" x14ac:dyDescent="0.25">
      <c r="A2815" t="s">
        <v>9716</v>
      </c>
      <c r="B2815" t="s">
        <v>6785</v>
      </c>
      <c r="C2815" t="s">
        <v>9717</v>
      </c>
      <c r="D2815" t="s">
        <v>82</v>
      </c>
      <c r="E2815" t="s">
        <v>10</v>
      </c>
      <c r="F2815" t="s">
        <v>83</v>
      </c>
      <c r="G2815" t="s">
        <v>5</v>
      </c>
      <c r="H2815" t="s">
        <v>4</v>
      </c>
      <c r="I2815">
        <v>70403</v>
      </c>
      <c r="J2815" t="s">
        <v>11498</v>
      </c>
      <c r="K2815" t="s">
        <v>82</v>
      </c>
      <c r="L2815" t="s">
        <v>12961</v>
      </c>
      <c r="M2815" t="s">
        <v>5405</v>
      </c>
      <c r="N2815" t="s">
        <v>9717</v>
      </c>
      <c r="O2815" t="s">
        <v>13535</v>
      </c>
      <c r="P2815">
        <v>21029280</v>
      </c>
      <c r="Q2815" t="s">
        <v>15386</v>
      </c>
      <c r="R2815" t="s">
        <v>15929</v>
      </c>
      <c r="S2815">
        <v>88986564</v>
      </c>
      <c r="T2815" t="s">
        <v>14582</v>
      </c>
      <c r="U2815">
        <v>27550289</v>
      </c>
      <c r="V2815" t="s">
        <v>32</v>
      </c>
      <c r="W2815" t="s">
        <v>9124</v>
      </c>
      <c r="X2815" t="s">
        <v>18825</v>
      </c>
      <c r="Y2815" t="s">
        <v>9717</v>
      </c>
    </row>
    <row r="2816" spans="1:25" x14ac:dyDescent="0.25">
      <c r="A2816" t="s">
        <v>9728</v>
      </c>
      <c r="B2816" t="s">
        <v>9729</v>
      </c>
      <c r="C2816" t="s">
        <v>9730</v>
      </c>
      <c r="D2816" t="s">
        <v>82</v>
      </c>
      <c r="E2816" t="s">
        <v>10</v>
      </c>
      <c r="F2816" t="s">
        <v>83</v>
      </c>
      <c r="G2816" t="s">
        <v>5</v>
      </c>
      <c r="H2816" t="s">
        <v>4</v>
      </c>
      <c r="I2816">
        <v>70403</v>
      </c>
      <c r="J2816" t="s">
        <v>11498</v>
      </c>
      <c r="K2816" t="s">
        <v>82</v>
      </c>
      <c r="L2816" t="s">
        <v>12961</v>
      </c>
      <c r="M2816" t="s">
        <v>5405</v>
      </c>
      <c r="N2816" t="s">
        <v>9730</v>
      </c>
      <c r="O2816" t="s">
        <v>13535</v>
      </c>
      <c r="P2816">
        <v>22006654</v>
      </c>
      <c r="Q2816">
        <v>83685584</v>
      </c>
      <c r="R2816" t="s">
        <v>10005</v>
      </c>
      <c r="S2816">
        <v>83685584</v>
      </c>
      <c r="T2816" t="s">
        <v>14582</v>
      </c>
      <c r="U2816">
        <v>27550289</v>
      </c>
      <c r="V2816" t="s">
        <v>32</v>
      </c>
      <c r="W2816" t="s">
        <v>5404</v>
      </c>
      <c r="X2816" t="s">
        <v>18826</v>
      </c>
      <c r="Y2816" t="s">
        <v>9730</v>
      </c>
    </row>
    <row r="2817" spans="1:25" x14ac:dyDescent="0.25">
      <c r="A2817" t="s">
        <v>13633</v>
      </c>
      <c r="B2817" t="s">
        <v>13667</v>
      </c>
      <c r="C2817" t="s">
        <v>2503</v>
      </c>
      <c r="D2817" t="s">
        <v>197</v>
      </c>
      <c r="E2817" t="s">
        <v>15</v>
      </c>
      <c r="F2817" t="s">
        <v>35</v>
      </c>
      <c r="G2817" t="s">
        <v>12</v>
      </c>
      <c r="H2817" t="s">
        <v>12</v>
      </c>
      <c r="I2817">
        <v>21010</v>
      </c>
      <c r="J2817" t="s">
        <v>11528</v>
      </c>
      <c r="K2817" t="s">
        <v>79</v>
      </c>
      <c r="L2817" t="s">
        <v>197</v>
      </c>
      <c r="M2817" t="s">
        <v>3019</v>
      </c>
      <c r="N2817" t="s">
        <v>2503</v>
      </c>
      <c r="O2817" t="s">
        <v>13535</v>
      </c>
      <c r="P2817">
        <v>44050991</v>
      </c>
      <c r="Q2817" t="s">
        <v>15386</v>
      </c>
      <c r="R2817" t="s">
        <v>14155</v>
      </c>
      <c r="S2817">
        <v>86949968</v>
      </c>
      <c r="T2817" t="s">
        <v>14662</v>
      </c>
      <c r="U2817">
        <v>24780158</v>
      </c>
      <c r="V2817" t="s">
        <v>32</v>
      </c>
      <c r="W2817" t="s">
        <v>2398</v>
      </c>
      <c r="X2817" t="s">
        <v>18827</v>
      </c>
      <c r="Y2817" t="s">
        <v>2503</v>
      </c>
    </row>
    <row r="2818" spans="1:25" x14ac:dyDescent="0.25">
      <c r="A2818" t="s">
        <v>9534</v>
      </c>
      <c r="B2818" t="s">
        <v>9535</v>
      </c>
      <c r="C2818" t="s">
        <v>9536</v>
      </c>
      <c r="D2818" t="s">
        <v>197</v>
      </c>
      <c r="E2818" t="s">
        <v>11</v>
      </c>
      <c r="F2818" t="s">
        <v>35</v>
      </c>
      <c r="G2818" t="s">
        <v>198</v>
      </c>
      <c r="H2818" t="s">
        <v>2</v>
      </c>
      <c r="I2818">
        <v>21401</v>
      </c>
      <c r="J2818" t="s">
        <v>11551</v>
      </c>
      <c r="K2818" t="s">
        <v>79</v>
      </c>
      <c r="L2818" t="s">
        <v>199</v>
      </c>
      <c r="M2818" t="s">
        <v>199</v>
      </c>
      <c r="N2818" t="s">
        <v>9536</v>
      </c>
      <c r="O2818" t="s">
        <v>13535</v>
      </c>
      <c r="P2818">
        <v>41051037</v>
      </c>
      <c r="Q2818" t="s">
        <v>15386</v>
      </c>
      <c r="R2818" t="s">
        <v>13232</v>
      </c>
      <c r="S2818">
        <v>89136789</v>
      </c>
      <c r="T2818" t="s">
        <v>15443</v>
      </c>
      <c r="U2818">
        <v>24711101</v>
      </c>
      <c r="V2818" t="s">
        <v>32</v>
      </c>
      <c r="W2818" t="s">
        <v>882</v>
      </c>
      <c r="X2818" t="s">
        <v>18828</v>
      </c>
      <c r="Y2818" t="s">
        <v>9536</v>
      </c>
    </row>
    <row r="2819" spans="1:25" x14ac:dyDescent="0.25">
      <c r="A2819" t="s">
        <v>9528</v>
      </c>
      <c r="B2819" t="s">
        <v>6795</v>
      </c>
      <c r="C2819" t="s">
        <v>2639</v>
      </c>
      <c r="D2819" t="s">
        <v>197</v>
      </c>
      <c r="E2819" t="s">
        <v>11</v>
      </c>
      <c r="F2819" t="s">
        <v>35</v>
      </c>
      <c r="G2819" t="s">
        <v>198</v>
      </c>
      <c r="H2819" t="s">
        <v>2</v>
      </c>
      <c r="I2819">
        <v>21401</v>
      </c>
      <c r="J2819" t="s">
        <v>11551</v>
      </c>
      <c r="K2819" t="s">
        <v>79</v>
      </c>
      <c r="L2819" t="s">
        <v>199</v>
      </c>
      <c r="M2819" t="s">
        <v>199</v>
      </c>
      <c r="N2819" t="s">
        <v>2639</v>
      </c>
      <c r="O2819" t="s">
        <v>13535</v>
      </c>
      <c r="P2819">
        <v>41051070</v>
      </c>
      <c r="Q2819" t="s">
        <v>15386</v>
      </c>
      <c r="R2819" t="s">
        <v>15930</v>
      </c>
      <c r="S2819">
        <v>61057064</v>
      </c>
      <c r="T2819" t="s">
        <v>15443</v>
      </c>
      <c r="U2819">
        <v>24711101</v>
      </c>
      <c r="V2819" t="s">
        <v>32</v>
      </c>
      <c r="W2819" t="s">
        <v>9773</v>
      </c>
      <c r="X2819" t="s">
        <v>18829</v>
      </c>
      <c r="Y2819" t="s">
        <v>2639</v>
      </c>
    </row>
    <row r="2820" spans="1:25" x14ac:dyDescent="0.25">
      <c r="A2820" t="s">
        <v>9541</v>
      </c>
      <c r="B2820" t="s">
        <v>7068</v>
      </c>
      <c r="C2820" t="s">
        <v>80</v>
      </c>
      <c r="D2820" t="s">
        <v>197</v>
      </c>
      <c r="E2820" t="s">
        <v>4</v>
      </c>
      <c r="F2820" t="s">
        <v>35</v>
      </c>
      <c r="G2820" t="s">
        <v>12</v>
      </c>
      <c r="H2820" t="s">
        <v>2</v>
      </c>
      <c r="I2820">
        <v>21001</v>
      </c>
      <c r="J2820" t="s">
        <v>11434</v>
      </c>
      <c r="K2820" t="s">
        <v>79</v>
      </c>
      <c r="L2820" t="s">
        <v>197</v>
      </c>
      <c r="M2820" t="s">
        <v>11356</v>
      </c>
      <c r="N2820" t="s">
        <v>80</v>
      </c>
      <c r="O2820" t="s">
        <v>13535</v>
      </c>
      <c r="P2820">
        <v>88844171</v>
      </c>
      <c r="Q2820" t="s">
        <v>15386</v>
      </c>
      <c r="R2820" t="s">
        <v>14156</v>
      </c>
      <c r="S2820">
        <v>83392721</v>
      </c>
      <c r="T2820" t="s">
        <v>14473</v>
      </c>
      <c r="U2820">
        <v>88327747</v>
      </c>
      <c r="V2820" t="s">
        <v>32</v>
      </c>
      <c r="W2820" t="s">
        <v>1031</v>
      </c>
      <c r="X2820" t="s">
        <v>18830</v>
      </c>
      <c r="Y2820" t="s">
        <v>80</v>
      </c>
    </row>
    <row r="2821" spans="1:25" x14ac:dyDescent="0.25">
      <c r="A2821" t="s">
        <v>9542</v>
      </c>
      <c r="B2821" t="s">
        <v>9543</v>
      </c>
      <c r="C2821" t="s">
        <v>143</v>
      </c>
      <c r="D2821" t="s">
        <v>197</v>
      </c>
      <c r="E2821" t="s">
        <v>12</v>
      </c>
      <c r="F2821" t="s">
        <v>35</v>
      </c>
      <c r="G2821" t="s">
        <v>198</v>
      </c>
      <c r="H2821" t="s">
        <v>5</v>
      </c>
      <c r="I2821">
        <v>21404</v>
      </c>
      <c r="J2821" t="s">
        <v>11555</v>
      </c>
      <c r="K2821" t="s">
        <v>79</v>
      </c>
      <c r="L2821" t="s">
        <v>199</v>
      </c>
      <c r="M2821" t="s">
        <v>81</v>
      </c>
      <c r="N2821" t="s">
        <v>143</v>
      </c>
      <c r="O2821" t="s">
        <v>13535</v>
      </c>
      <c r="P2821">
        <v>41051067</v>
      </c>
      <c r="Q2821" t="s">
        <v>15386</v>
      </c>
      <c r="R2821" t="s">
        <v>15931</v>
      </c>
      <c r="S2821">
        <v>63883434</v>
      </c>
      <c r="T2821" t="s">
        <v>9210</v>
      </c>
      <c r="U2821">
        <v>61610021</v>
      </c>
      <c r="V2821" t="s">
        <v>32</v>
      </c>
      <c r="W2821" t="s">
        <v>9931</v>
      </c>
      <c r="X2821" t="s">
        <v>18831</v>
      </c>
      <c r="Y2821" t="s">
        <v>143</v>
      </c>
    </row>
    <row r="2822" spans="1:25" x14ac:dyDescent="0.25">
      <c r="A2822" t="s">
        <v>9670</v>
      </c>
      <c r="B2822" t="s">
        <v>9372</v>
      </c>
      <c r="C2822" t="s">
        <v>9671</v>
      </c>
      <c r="D2822" t="s">
        <v>125</v>
      </c>
      <c r="E2822" t="s">
        <v>7</v>
      </c>
      <c r="F2822" t="s">
        <v>124</v>
      </c>
      <c r="G2822" t="s">
        <v>2</v>
      </c>
      <c r="H2822" t="s">
        <v>8</v>
      </c>
      <c r="I2822">
        <v>60107</v>
      </c>
      <c r="J2822" t="s">
        <v>11599</v>
      </c>
      <c r="K2822" t="s">
        <v>125</v>
      </c>
      <c r="L2822" t="s">
        <v>125</v>
      </c>
      <c r="M2822" t="s">
        <v>10959</v>
      </c>
      <c r="N2822" t="s">
        <v>9671</v>
      </c>
      <c r="O2822" t="s">
        <v>13535</v>
      </c>
      <c r="P2822">
        <v>26471279</v>
      </c>
      <c r="Q2822">
        <v>26471279</v>
      </c>
      <c r="R2822" t="s">
        <v>14157</v>
      </c>
      <c r="S2822">
        <v>85707625</v>
      </c>
      <c r="T2822" t="s">
        <v>14551</v>
      </c>
      <c r="U2822">
        <v>26455244</v>
      </c>
      <c r="V2822" t="s">
        <v>32</v>
      </c>
      <c r="W2822" t="s">
        <v>4578</v>
      </c>
      <c r="X2822" t="s">
        <v>18832</v>
      </c>
      <c r="Y2822" t="s">
        <v>9671</v>
      </c>
    </row>
    <row r="2823" spans="1:25" x14ac:dyDescent="0.25">
      <c r="A2823" t="s">
        <v>9693</v>
      </c>
      <c r="B2823" t="s">
        <v>7803</v>
      </c>
      <c r="C2823" t="s">
        <v>9694</v>
      </c>
      <c r="D2823" t="s">
        <v>125</v>
      </c>
      <c r="E2823" t="s">
        <v>5</v>
      </c>
      <c r="F2823" t="s">
        <v>124</v>
      </c>
      <c r="G2823" t="s">
        <v>5</v>
      </c>
      <c r="H2823" t="s">
        <v>2</v>
      </c>
      <c r="I2823">
        <v>60401</v>
      </c>
      <c r="J2823" t="s">
        <v>11414</v>
      </c>
      <c r="K2823" t="s">
        <v>125</v>
      </c>
      <c r="L2823" t="s">
        <v>12948</v>
      </c>
      <c r="M2823" t="s">
        <v>4047</v>
      </c>
      <c r="N2823" t="s">
        <v>9694</v>
      </c>
      <c r="O2823" t="s">
        <v>13535</v>
      </c>
      <c r="P2823">
        <v>26391130</v>
      </c>
      <c r="Q2823" t="s">
        <v>15386</v>
      </c>
      <c r="R2823" t="s">
        <v>14235</v>
      </c>
      <c r="S2823">
        <v>71809273</v>
      </c>
      <c r="T2823" t="s">
        <v>15487</v>
      </c>
      <c r="U2823">
        <v>88207202</v>
      </c>
      <c r="V2823" t="s">
        <v>32</v>
      </c>
      <c r="W2823" t="s">
        <v>10002</v>
      </c>
      <c r="X2823" t="s">
        <v>18833</v>
      </c>
      <c r="Y2823" t="s">
        <v>9694</v>
      </c>
    </row>
    <row r="2824" spans="1:25" x14ac:dyDescent="0.25">
      <c r="A2824" t="s">
        <v>9611</v>
      </c>
      <c r="B2824" t="s">
        <v>6781</v>
      </c>
      <c r="C2824" t="s">
        <v>186</v>
      </c>
      <c r="D2824" t="s">
        <v>788</v>
      </c>
      <c r="E2824" t="s">
        <v>4</v>
      </c>
      <c r="F2824" t="s">
        <v>208</v>
      </c>
      <c r="G2824" t="s">
        <v>5</v>
      </c>
      <c r="H2824" t="s">
        <v>4</v>
      </c>
      <c r="I2824">
        <v>50403</v>
      </c>
      <c r="J2824" t="s">
        <v>11494</v>
      </c>
      <c r="K2824" t="s">
        <v>209</v>
      </c>
      <c r="L2824" t="s">
        <v>12937</v>
      </c>
      <c r="M2824" t="s">
        <v>12995</v>
      </c>
      <c r="N2824" t="s">
        <v>186</v>
      </c>
      <c r="O2824" t="s">
        <v>13535</v>
      </c>
      <c r="P2824">
        <v>26731356</v>
      </c>
      <c r="Q2824" t="s">
        <v>15386</v>
      </c>
      <c r="R2824" t="s">
        <v>9958</v>
      </c>
      <c r="S2824">
        <v>88161753</v>
      </c>
      <c r="T2824" t="s">
        <v>13767</v>
      </c>
      <c r="U2824">
        <v>26711140</v>
      </c>
      <c r="V2824" t="s">
        <v>32</v>
      </c>
      <c r="W2824" t="s">
        <v>3967</v>
      </c>
      <c r="X2824" t="s">
        <v>18834</v>
      </c>
      <c r="Y2824" t="s">
        <v>186</v>
      </c>
    </row>
    <row r="2825" spans="1:25" x14ac:dyDescent="0.25">
      <c r="A2825" t="s">
        <v>9615</v>
      </c>
      <c r="B2825" t="s">
        <v>9616</v>
      </c>
      <c r="C2825" t="s">
        <v>239</v>
      </c>
      <c r="D2825" t="s">
        <v>788</v>
      </c>
      <c r="E2825" t="s">
        <v>4</v>
      </c>
      <c r="F2825" t="s">
        <v>208</v>
      </c>
      <c r="G2825" t="s">
        <v>5</v>
      </c>
      <c r="H2825" t="s">
        <v>4</v>
      </c>
      <c r="I2825">
        <v>50403</v>
      </c>
      <c r="J2825" t="s">
        <v>11494</v>
      </c>
      <c r="K2825" t="s">
        <v>209</v>
      </c>
      <c r="L2825" t="s">
        <v>12937</v>
      </c>
      <c r="M2825" t="s">
        <v>12995</v>
      </c>
      <c r="N2825" t="s">
        <v>239</v>
      </c>
      <c r="O2825" t="s">
        <v>13535</v>
      </c>
      <c r="P2825">
        <v>84372137</v>
      </c>
      <c r="Q2825" t="s">
        <v>15386</v>
      </c>
      <c r="R2825" t="s">
        <v>9960</v>
      </c>
      <c r="S2825">
        <v>84372137</v>
      </c>
      <c r="T2825" t="s">
        <v>13767</v>
      </c>
      <c r="U2825">
        <v>26711140</v>
      </c>
      <c r="V2825" t="s">
        <v>32</v>
      </c>
      <c r="W2825" t="s">
        <v>3992</v>
      </c>
      <c r="X2825" t="s">
        <v>18835</v>
      </c>
      <c r="Y2825" t="s">
        <v>239</v>
      </c>
    </row>
    <row r="2826" spans="1:25" x14ac:dyDescent="0.25">
      <c r="A2826" t="s">
        <v>13634</v>
      </c>
      <c r="B2826" t="s">
        <v>8850</v>
      </c>
      <c r="C2826" t="s">
        <v>69</v>
      </c>
      <c r="D2826" t="s">
        <v>788</v>
      </c>
      <c r="E2826" t="s">
        <v>4</v>
      </c>
      <c r="F2826" t="s">
        <v>208</v>
      </c>
      <c r="G2826" t="s">
        <v>5</v>
      </c>
      <c r="H2826" t="s">
        <v>4</v>
      </c>
      <c r="I2826">
        <v>50403</v>
      </c>
      <c r="J2826" t="s">
        <v>11494</v>
      </c>
      <c r="K2826" t="s">
        <v>209</v>
      </c>
      <c r="L2826" t="s">
        <v>12937</v>
      </c>
      <c r="M2826" t="s">
        <v>12995</v>
      </c>
      <c r="N2826" t="s">
        <v>69</v>
      </c>
      <c r="O2826" t="s">
        <v>13535</v>
      </c>
      <c r="P2826">
        <v>83302354</v>
      </c>
      <c r="Q2826">
        <v>26711140</v>
      </c>
      <c r="R2826" t="s">
        <v>15932</v>
      </c>
      <c r="S2826">
        <v>83302354</v>
      </c>
      <c r="T2826" t="s">
        <v>13767</v>
      </c>
      <c r="U2826">
        <v>26711140</v>
      </c>
      <c r="V2826" t="s">
        <v>32</v>
      </c>
      <c r="W2826" t="s">
        <v>10039</v>
      </c>
      <c r="X2826" t="s">
        <v>18836</v>
      </c>
      <c r="Y2826" t="s">
        <v>69</v>
      </c>
    </row>
    <row r="2827" spans="1:25" x14ac:dyDescent="0.25">
      <c r="A2827" t="s">
        <v>9604</v>
      </c>
      <c r="B2827" t="s">
        <v>8857</v>
      </c>
      <c r="C2827" t="s">
        <v>9605</v>
      </c>
      <c r="D2827" t="s">
        <v>788</v>
      </c>
      <c r="E2827" t="s">
        <v>4</v>
      </c>
      <c r="F2827" t="s">
        <v>208</v>
      </c>
      <c r="G2827" t="s">
        <v>5</v>
      </c>
      <c r="H2827" t="s">
        <v>2</v>
      </c>
      <c r="I2827">
        <v>50401</v>
      </c>
      <c r="J2827" t="s">
        <v>11413</v>
      </c>
      <c r="K2827" t="s">
        <v>209</v>
      </c>
      <c r="L2827" t="s">
        <v>12937</v>
      </c>
      <c r="M2827" t="s">
        <v>12937</v>
      </c>
      <c r="N2827" t="s">
        <v>11155</v>
      </c>
      <c r="O2827" t="s">
        <v>13535</v>
      </c>
      <c r="P2827">
        <v>84632540</v>
      </c>
      <c r="Q2827" t="s">
        <v>15386</v>
      </c>
      <c r="R2827" t="s">
        <v>9956</v>
      </c>
      <c r="S2827">
        <v>84632540</v>
      </c>
      <c r="T2827" t="s">
        <v>13767</v>
      </c>
      <c r="U2827">
        <v>26711140</v>
      </c>
      <c r="V2827" t="s">
        <v>32</v>
      </c>
      <c r="W2827" t="s">
        <v>3864</v>
      </c>
      <c r="X2827" t="s">
        <v>18837</v>
      </c>
      <c r="Y2827" t="s">
        <v>9605</v>
      </c>
    </row>
    <row r="2828" spans="1:25" x14ac:dyDescent="0.25">
      <c r="A2828" t="s">
        <v>9606</v>
      </c>
      <c r="B2828" t="s">
        <v>9607</v>
      </c>
      <c r="C2828" t="s">
        <v>2079</v>
      </c>
      <c r="D2828" t="s">
        <v>788</v>
      </c>
      <c r="E2828" t="s">
        <v>2</v>
      </c>
      <c r="F2828" t="s">
        <v>208</v>
      </c>
      <c r="G2828" t="s">
        <v>12</v>
      </c>
      <c r="H2828" t="s">
        <v>4</v>
      </c>
      <c r="I2828">
        <v>51003</v>
      </c>
      <c r="J2828" t="s">
        <v>11522</v>
      </c>
      <c r="K2828" t="s">
        <v>209</v>
      </c>
      <c r="L2828" t="s">
        <v>661</v>
      </c>
      <c r="M2828" t="s">
        <v>1928</v>
      </c>
      <c r="N2828" t="s">
        <v>2079</v>
      </c>
      <c r="O2828" t="s">
        <v>13535</v>
      </c>
      <c r="P2828">
        <v>26799174</v>
      </c>
      <c r="Q2828">
        <v>83175667</v>
      </c>
      <c r="R2828" t="s">
        <v>9957</v>
      </c>
      <c r="S2828">
        <v>83175667</v>
      </c>
      <c r="T2828" t="s">
        <v>15472</v>
      </c>
      <c r="U2828">
        <v>26799174</v>
      </c>
      <c r="V2828" t="s">
        <v>32</v>
      </c>
      <c r="W2828" t="s">
        <v>9964</v>
      </c>
      <c r="X2828" t="s">
        <v>18838</v>
      </c>
      <c r="Y2828" t="s">
        <v>2079</v>
      </c>
    </row>
    <row r="2829" spans="1:25" x14ac:dyDescent="0.25">
      <c r="A2829" t="s">
        <v>9682</v>
      </c>
      <c r="B2829" t="s">
        <v>9683</v>
      </c>
      <c r="C2829" t="s">
        <v>4705</v>
      </c>
      <c r="D2829" t="s">
        <v>125</v>
      </c>
      <c r="E2829" t="s">
        <v>10</v>
      </c>
      <c r="F2829" t="s">
        <v>124</v>
      </c>
      <c r="G2829" t="s">
        <v>3</v>
      </c>
      <c r="H2829" t="s">
        <v>2</v>
      </c>
      <c r="I2829">
        <v>60201</v>
      </c>
      <c r="J2829" t="s">
        <v>12615</v>
      </c>
      <c r="K2829" t="s">
        <v>125</v>
      </c>
      <c r="L2829" t="s">
        <v>10596</v>
      </c>
      <c r="M2829" t="s">
        <v>4681</v>
      </c>
      <c r="N2829" t="s">
        <v>4705</v>
      </c>
      <c r="O2829" t="s">
        <v>13535</v>
      </c>
      <c r="P2829">
        <v>89602912</v>
      </c>
      <c r="Q2829" t="s">
        <v>15386</v>
      </c>
      <c r="R2829" t="s">
        <v>11879</v>
      </c>
      <c r="S2829">
        <v>89602912</v>
      </c>
      <c r="T2829" t="s">
        <v>15486</v>
      </c>
      <c r="U2829">
        <v>26355272</v>
      </c>
      <c r="V2829" t="s">
        <v>32</v>
      </c>
      <c r="W2829" t="s">
        <v>1778</v>
      </c>
      <c r="X2829" t="s">
        <v>18839</v>
      </c>
      <c r="Y2829" t="s">
        <v>4705</v>
      </c>
    </row>
    <row r="2830" spans="1:25" x14ac:dyDescent="0.25">
      <c r="A2830" t="s">
        <v>9660</v>
      </c>
      <c r="B2830" t="s">
        <v>9661</v>
      </c>
      <c r="C2830" t="s">
        <v>14162</v>
      </c>
      <c r="D2830" t="s">
        <v>125</v>
      </c>
      <c r="E2830" t="s">
        <v>10</v>
      </c>
      <c r="F2830" t="s">
        <v>124</v>
      </c>
      <c r="G2830" t="s">
        <v>3</v>
      </c>
      <c r="H2830" t="s">
        <v>2</v>
      </c>
      <c r="I2830">
        <v>60201</v>
      </c>
      <c r="J2830" t="s">
        <v>12615</v>
      </c>
      <c r="K2830" t="s">
        <v>125</v>
      </c>
      <c r="L2830" t="s">
        <v>10596</v>
      </c>
      <c r="M2830" t="s">
        <v>4681</v>
      </c>
      <c r="N2830" t="s">
        <v>11156</v>
      </c>
      <c r="O2830" t="s">
        <v>13535</v>
      </c>
      <c r="P2830" t="s">
        <v>15386</v>
      </c>
      <c r="Q2830" t="s">
        <v>15386</v>
      </c>
      <c r="R2830" t="s">
        <v>15933</v>
      </c>
      <c r="S2830">
        <v>87157814</v>
      </c>
      <c r="T2830" t="s">
        <v>15486</v>
      </c>
      <c r="U2830">
        <v>26355272</v>
      </c>
      <c r="V2830" t="s">
        <v>32</v>
      </c>
      <c r="W2830" t="s">
        <v>8289</v>
      </c>
      <c r="X2830" t="s">
        <v>18840</v>
      </c>
      <c r="Y2830" t="s">
        <v>14162</v>
      </c>
    </row>
    <row r="2831" spans="1:25" x14ac:dyDescent="0.25">
      <c r="A2831" t="s">
        <v>9496</v>
      </c>
      <c r="B2831" t="s">
        <v>9497</v>
      </c>
      <c r="C2831" t="s">
        <v>1492</v>
      </c>
      <c r="D2831" t="s">
        <v>9019</v>
      </c>
      <c r="E2831" t="s">
        <v>5</v>
      </c>
      <c r="F2831" t="s">
        <v>124</v>
      </c>
      <c r="G2831" t="s">
        <v>4</v>
      </c>
      <c r="H2831" t="s">
        <v>10</v>
      </c>
      <c r="I2831">
        <v>60308</v>
      </c>
      <c r="J2831" t="s">
        <v>11603</v>
      </c>
      <c r="K2831" t="s">
        <v>125</v>
      </c>
      <c r="L2831" t="s">
        <v>1490</v>
      </c>
      <c r="M2831" t="s">
        <v>1701</v>
      </c>
      <c r="N2831" t="s">
        <v>1492</v>
      </c>
      <c r="O2831" t="s">
        <v>13535</v>
      </c>
      <c r="P2831">
        <v>22002165</v>
      </c>
      <c r="Q2831">
        <v>88444530</v>
      </c>
      <c r="R2831" t="s">
        <v>14158</v>
      </c>
      <c r="S2831">
        <v>88444530</v>
      </c>
      <c r="T2831" t="s">
        <v>14744</v>
      </c>
      <c r="U2831">
        <v>27300719</v>
      </c>
      <c r="V2831" t="s">
        <v>32</v>
      </c>
      <c r="W2831" t="s">
        <v>1257</v>
      </c>
      <c r="X2831" t="s">
        <v>18841</v>
      </c>
      <c r="Y2831" t="s">
        <v>1492</v>
      </c>
    </row>
    <row r="2832" spans="1:25" x14ac:dyDescent="0.25">
      <c r="A2832" t="s">
        <v>9507</v>
      </c>
      <c r="B2832" t="s">
        <v>9508</v>
      </c>
      <c r="C2832" t="s">
        <v>9509</v>
      </c>
      <c r="D2832" t="s">
        <v>9019</v>
      </c>
      <c r="E2832" t="s">
        <v>4</v>
      </c>
      <c r="F2832" t="s">
        <v>124</v>
      </c>
      <c r="G2832" t="s">
        <v>4</v>
      </c>
      <c r="H2832" t="s">
        <v>4</v>
      </c>
      <c r="I2832">
        <v>60303</v>
      </c>
      <c r="J2832" t="s">
        <v>11491</v>
      </c>
      <c r="K2832" t="s">
        <v>125</v>
      </c>
      <c r="L2832" t="s">
        <v>1490</v>
      </c>
      <c r="M2832" t="s">
        <v>1569</v>
      </c>
      <c r="N2832" t="s">
        <v>9509</v>
      </c>
      <c r="O2832" t="s">
        <v>13535</v>
      </c>
      <c r="P2832">
        <v>22001896</v>
      </c>
      <c r="Q2832">
        <v>27300744</v>
      </c>
      <c r="R2832" t="s">
        <v>14159</v>
      </c>
      <c r="S2832">
        <v>22001896</v>
      </c>
      <c r="T2832" t="s">
        <v>14808</v>
      </c>
      <c r="U2832">
        <v>27300744</v>
      </c>
      <c r="V2832" t="s">
        <v>32</v>
      </c>
      <c r="W2832" t="s">
        <v>8508</v>
      </c>
      <c r="X2832" t="s">
        <v>18842</v>
      </c>
      <c r="Y2832" t="s">
        <v>9509</v>
      </c>
    </row>
    <row r="2833" spans="1:25" x14ac:dyDescent="0.25">
      <c r="A2833" t="s">
        <v>9503</v>
      </c>
      <c r="B2833" t="s">
        <v>9504</v>
      </c>
      <c r="C2833" t="s">
        <v>9505</v>
      </c>
      <c r="D2833" t="s">
        <v>9019</v>
      </c>
      <c r="E2833" t="s">
        <v>4</v>
      </c>
      <c r="F2833" t="s">
        <v>124</v>
      </c>
      <c r="G2833" t="s">
        <v>4</v>
      </c>
      <c r="H2833" t="s">
        <v>8</v>
      </c>
      <c r="I2833">
        <v>60307</v>
      </c>
      <c r="J2833" t="s">
        <v>12826</v>
      </c>
      <c r="K2833" t="s">
        <v>125</v>
      </c>
      <c r="L2833" t="s">
        <v>1490</v>
      </c>
      <c r="M2833" t="s">
        <v>13089</v>
      </c>
      <c r="N2833" t="s">
        <v>9505</v>
      </c>
      <c r="O2833" t="s">
        <v>13535</v>
      </c>
      <c r="P2833">
        <v>22001069</v>
      </c>
      <c r="Q2833">
        <v>84022562</v>
      </c>
      <c r="R2833" t="s">
        <v>12259</v>
      </c>
      <c r="S2833">
        <v>22001069</v>
      </c>
      <c r="T2833" t="s">
        <v>14808</v>
      </c>
      <c r="U2833">
        <v>27300744</v>
      </c>
      <c r="V2833" t="s">
        <v>32</v>
      </c>
      <c r="W2833" t="s">
        <v>8297</v>
      </c>
      <c r="X2833" t="s">
        <v>18843</v>
      </c>
      <c r="Y2833" t="s">
        <v>9505</v>
      </c>
    </row>
    <row r="2834" spans="1:25" x14ac:dyDescent="0.25">
      <c r="A2834" t="s">
        <v>9515</v>
      </c>
      <c r="B2834" t="s">
        <v>8858</v>
      </c>
      <c r="C2834" t="s">
        <v>9195</v>
      </c>
      <c r="D2834" t="s">
        <v>9019</v>
      </c>
      <c r="E2834" t="s">
        <v>3</v>
      </c>
      <c r="F2834" t="s">
        <v>124</v>
      </c>
      <c r="G2834" t="s">
        <v>4</v>
      </c>
      <c r="H2834" t="s">
        <v>3</v>
      </c>
      <c r="I2834">
        <v>60302</v>
      </c>
      <c r="J2834" t="s">
        <v>12710</v>
      </c>
      <c r="K2834" t="s">
        <v>125</v>
      </c>
      <c r="L2834" t="s">
        <v>1490</v>
      </c>
      <c r="M2834" t="s">
        <v>12880</v>
      </c>
      <c r="N2834" t="s">
        <v>4173</v>
      </c>
      <c r="O2834" t="s">
        <v>13535</v>
      </c>
      <c r="P2834">
        <v>27300654</v>
      </c>
      <c r="Q2834">
        <v>22001028</v>
      </c>
      <c r="R2834" t="s">
        <v>11773</v>
      </c>
      <c r="S2834">
        <v>22001028</v>
      </c>
      <c r="T2834" t="s">
        <v>14441</v>
      </c>
      <c r="U2834">
        <v>27300654</v>
      </c>
      <c r="V2834" t="s">
        <v>32</v>
      </c>
      <c r="W2834" t="s">
        <v>8499</v>
      </c>
      <c r="X2834" t="s">
        <v>18844</v>
      </c>
      <c r="Y2834" t="s">
        <v>9195</v>
      </c>
    </row>
    <row r="2835" spans="1:25" x14ac:dyDescent="0.25">
      <c r="A2835" t="s">
        <v>9860</v>
      </c>
      <c r="B2835" t="s">
        <v>9861</v>
      </c>
      <c r="C2835" t="s">
        <v>9862</v>
      </c>
      <c r="D2835" t="s">
        <v>9019</v>
      </c>
      <c r="E2835" t="s">
        <v>16</v>
      </c>
      <c r="F2835" t="s">
        <v>124</v>
      </c>
      <c r="G2835" t="s">
        <v>4</v>
      </c>
      <c r="H2835" t="s">
        <v>2</v>
      </c>
      <c r="I2835">
        <v>60301</v>
      </c>
      <c r="J2835" t="s">
        <v>11410</v>
      </c>
      <c r="K2835" t="s">
        <v>125</v>
      </c>
      <c r="L2835" t="s">
        <v>1490</v>
      </c>
      <c r="M2835" t="s">
        <v>1490</v>
      </c>
      <c r="N2835" t="s">
        <v>10894</v>
      </c>
      <c r="O2835" t="s">
        <v>13535</v>
      </c>
      <c r="P2835">
        <v>25612457</v>
      </c>
      <c r="Q2835" t="s">
        <v>15386</v>
      </c>
      <c r="R2835" t="s">
        <v>11966</v>
      </c>
      <c r="S2835">
        <v>86947985</v>
      </c>
      <c r="T2835" t="s">
        <v>14710</v>
      </c>
      <c r="U2835">
        <v>85988401</v>
      </c>
      <c r="V2835" t="s">
        <v>32</v>
      </c>
      <c r="W2835" t="s">
        <v>10086</v>
      </c>
      <c r="X2835" t="s">
        <v>18845</v>
      </c>
      <c r="Y2835" t="s">
        <v>9862</v>
      </c>
    </row>
    <row r="2836" spans="1:25" x14ac:dyDescent="0.25">
      <c r="A2836" t="s">
        <v>9830</v>
      </c>
      <c r="B2836" t="s">
        <v>8863</v>
      </c>
      <c r="C2836" t="s">
        <v>1326</v>
      </c>
      <c r="D2836" t="s">
        <v>9019</v>
      </c>
      <c r="E2836" t="s">
        <v>16</v>
      </c>
      <c r="F2836" t="s">
        <v>124</v>
      </c>
      <c r="G2836" t="s">
        <v>4</v>
      </c>
      <c r="H2836" t="s">
        <v>2</v>
      </c>
      <c r="I2836">
        <v>60301</v>
      </c>
      <c r="J2836" t="s">
        <v>11410</v>
      </c>
      <c r="K2836" t="s">
        <v>125</v>
      </c>
      <c r="L2836" t="s">
        <v>1490</v>
      </c>
      <c r="M2836" t="s">
        <v>1490</v>
      </c>
      <c r="N2836" t="s">
        <v>1326</v>
      </c>
      <c r="O2836" t="s">
        <v>13535</v>
      </c>
      <c r="P2836">
        <v>63424689</v>
      </c>
      <c r="Q2836" t="s">
        <v>15386</v>
      </c>
      <c r="R2836" t="s">
        <v>14160</v>
      </c>
      <c r="S2836">
        <v>63424689</v>
      </c>
      <c r="T2836" t="s">
        <v>14710</v>
      </c>
      <c r="U2836">
        <v>85988401</v>
      </c>
      <c r="V2836" t="s">
        <v>32</v>
      </c>
      <c r="W2836" t="s">
        <v>10072</v>
      </c>
      <c r="X2836" t="s">
        <v>18846</v>
      </c>
      <c r="Y2836" t="s">
        <v>1326</v>
      </c>
    </row>
    <row r="2837" spans="1:25" x14ac:dyDescent="0.25">
      <c r="A2837" t="s">
        <v>9510</v>
      </c>
      <c r="B2837" t="s">
        <v>9511</v>
      </c>
      <c r="C2837" t="s">
        <v>9512</v>
      </c>
      <c r="D2837" t="s">
        <v>9019</v>
      </c>
      <c r="E2837" t="s">
        <v>16</v>
      </c>
      <c r="F2837" t="s">
        <v>124</v>
      </c>
      <c r="G2837" t="s">
        <v>4</v>
      </c>
      <c r="H2837" t="s">
        <v>2</v>
      </c>
      <c r="I2837">
        <v>60301</v>
      </c>
      <c r="J2837" t="s">
        <v>11410</v>
      </c>
      <c r="K2837" t="s">
        <v>125</v>
      </c>
      <c r="L2837" t="s">
        <v>1490</v>
      </c>
      <c r="M2837" t="s">
        <v>1490</v>
      </c>
      <c r="N2837" t="s">
        <v>11158</v>
      </c>
      <c r="O2837" t="s">
        <v>13535</v>
      </c>
      <c r="P2837" t="s">
        <v>15386</v>
      </c>
      <c r="Q2837" t="s">
        <v>15386</v>
      </c>
      <c r="R2837" t="s">
        <v>14161</v>
      </c>
      <c r="S2837">
        <v>87918701</v>
      </c>
      <c r="T2837" t="s">
        <v>14710</v>
      </c>
      <c r="U2837">
        <v>85988401</v>
      </c>
      <c r="V2837" t="s">
        <v>32</v>
      </c>
      <c r="W2837" t="s">
        <v>1579</v>
      </c>
      <c r="X2837" t="s">
        <v>18847</v>
      </c>
      <c r="Y2837" t="s">
        <v>9512</v>
      </c>
    </row>
    <row r="2838" spans="1:25" x14ac:dyDescent="0.25">
      <c r="A2838" t="s">
        <v>9608</v>
      </c>
      <c r="B2838" t="s">
        <v>9609</v>
      </c>
      <c r="C2838" t="s">
        <v>9610</v>
      </c>
      <c r="D2838" t="s">
        <v>788</v>
      </c>
      <c r="E2838" t="s">
        <v>5</v>
      </c>
      <c r="F2838" t="s">
        <v>208</v>
      </c>
      <c r="G2838" t="s">
        <v>2</v>
      </c>
      <c r="H2838" t="s">
        <v>2</v>
      </c>
      <c r="I2838">
        <v>50101</v>
      </c>
      <c r="J2838" t="s">
        <v>11403</v>
      </c>
      <c r="K2838" t="s">
        <v>209</v>
      </c>
      <c r="L2838" t="s">
        <v>788</v>
      </c>
      <c r="M2838" t="s">
        <v>788</v>
      </c>
      <c r="N2838" t="s">
        <v>11159</v>
      </c>
      <c r="O2838" t="s">
        <v>13535</v>
      </c>
      <c r="P2838">
        <v>87574096</v>
      </c>
      <c r="Q2838" t="s">
        <v>15386</v>
      </c>
      <c r="R2838" t="s">
        <v>15934</v>
      </c>
      <c r="S2838">
        <v>87574096</v>
      </c>
      <c r="T2838" t="s">
        <v>14525</v>
      </c>
      <c r="U2838">
        <v>87100992</v>
      </c>
      <c r="V2838" t="s">
        <v>32</v>
      </c>
      <c r="W2838" t="s">
        <v>7886</v>
      </c>
      <c r="X2838" t="s">
        <v>18848</v>
      </c>
      <c r="Y2838" t="s">
        <v>9610</v>
      </c>
    </row>
    <row r="2839" spans="1:25" x14ac:dyDescent="0.25">
      <c r="A2839" t="s">
        <v>9651</v>
      </c>
      <c r="B2839" t="s">
        <v>8864</v>
      </c>
      <c r="C2839" t="s">
        <v>216</v>
      </c>
      <c r="D2839" t="s">
        <v>1609</v>
      </c>
      <c r="E2839" t="s">
        <v>3</v>
      </c>
      <c r="F2839" t="s">
        <v>208</v>
      </c>
      <c r="G2839" t="s">
        <v>8</v>
      </c>
      <c r="H2839" t="s">
        <v>2</v>
      </c>
      <c r="I2839">
        <v>50701</v>
      </c>
      <c r="J2839" t="s">
        <v>11427</v>
      </c>
      <c r="K2839" t="s">
        <v>209</v>
      </c>
      <c r="L2839" t="s">
        <v>12945</v>
      </c>
      <c r="M2839" t="s">
        <v>1568</v>
      </c>
      <c r="N2839" t="s">
        <v>216</v>
      </c>
      <c r="O2839" t="s">
        <v>13535</v>
      </c>
      <c r="P2839">
        <v>26620197</v>
      </c>
      <c r="Q2839" t="s">
        <v>15386</v>
      </c>
      <c r="R2839" t="s">
        <v>15935</v>
      </c>
      <c r="S2839">
        <v>86082275</v>
      </c>
      <c r="T2839" t="s">
        <v>15480</v>
      </c>
      <c r="U2839">
        <v>26620685</v>
      </c>
      <c r="V2839" t="s">
        <v>32</v>
      </c>
      <c r="W2839" t="s">
        <v>8192</v>
      </c>
      <c r="X2839" t="s">
        <v>18849</v>
      </c>
      <c r="Y2839" t="s">
        <v>216</v>
      </c>
    </row>
    <row r="2840" spans="1:25" x14ac:dyDescent="0.25">
      <c r="A2840" t="s">
        <v>9645</v>
      </c>
      <c r="B2840" t="s">
        <v>9646</v>
      </c>
      <c r="C2840" t="s">
        <v>14163</v>
      </c>
      <c r="D2840" t="s">
        <v>1609</v>
      </c>
      <c r="E2840" t="s">
        <v>2</v>
      </c>
      <c r="F2840" t="s">
        <v>208</v>
      </c>
      <c r="G2840" t="s">
        <v>7</v>
      </c>
      <c r="H2840" t="s">
        <v>2</v>
      </c>
      <c r="I2840">
        <v>50601</v>
      </c>
      <c r="J2840" t="s">
        <v>11424</v>
      </c>
      <c r="K2840" t="s">
        <v>209</v>
      </c>
      <c r="L2840" t="s">
        <v>1609</v>
      </c>
      <c r="M2840" t="s">
        <v>1609</v>
      </c>
      <c r="N2840" t="s">
        <v>750</v>
      </c>
      <c r="O2840" t="s">
        <v>13535</v>
      </c>
      <c r="P2840">
        <v>87653645</v>
      </c>
      <c r="Q2840">
        <v>87653645</v>
      </c>
      <c r="R2840" t="s">
        <v>15067</v>
      </c>
      <c r="S2840">
        <v>87653645</v>
      </c>
      <c r="T2840" t="s">
        <v>14540</v>
      </c>
      <c r="U2840">
        <v>26692611</v>
      </c>
      <c r="V2840" t="s">
        <v>32</v>
      </c>
      <c r="W2840" t="s">
        <v>1635</v>
      </c>
      <c r="X2840" t="s">
        <v>18850</v>
      </c>
      <c r="Y2840" t="s">
        <v>14163</v>
      </c>
    </row>
    <row r="2841" spans="1:25" x14ac:dyDescent="0.25">
      <c r="A2841" t="s">
        <v>9658</v>
      </c>
      <c r="B2841" t="s">
        <v>7065</v>
      </c>
      <c r="C2841" t="s">
        <v>9659</v>
      </c>
      <c r="D2841" t="s">
        <v>1609</v>
      </c>
      <c r="E2841" t="s">
        <v>6</v>
      </c>
      <c r="F2841" t="s">
        <v>208</v>
      </c>
      <c r="G2841" t="s">
        <v>8</v>
      </c>
      <c r="H2841" t="s">
        <v>3</v>
      </c>
      <c r="I2841">
        <v>50702</v>
      </c>
      <c r="J2841" t="s">
        <v>11459</v>
      </c>
      <c r="K2841" t="s">
        <v>209</v>
      </c>
      <c r="L2841" t="s">
        <v>12945</v>
      </c>
      <c r="M2841" t="s">
        <v>13049</v>
      </c>
      <c r="N2841" t="s">
        <v>11160</v>
      </c>
      <c r="O2841" t="s">
        <v>13535</v>
      </c>
      <c r="P2841">
        <v>22006883</v>
      </c>
      <c r="Q2841" t="s">
        <v>15386</v>
      </c>
      <c r="R2841" t="s">
        <v>15936</v>
      </c>
      <c r="S2841">
        <v>20006883</v>
      </c>
      <c r="T2841" t="s">
        <v>14458</v>
      </c>
      <c r="U2841">
        <v>21005138</v>
      </c>
      <c r="V2841" t="s">
        <v>32</v>
      </c>
      <c r="W2841" t="s">
        <v>4466</v>
      </c>
      <c r="X2841" t="s">
        <v>18851</v>
      </c>
      <c r="Y2841" t="s">
        <v>9659</v>
      </c>
    </row>
    <row r="2842" spans="1:25" x14ac:dyDescent="0.25">
      <c r="A2842" t="s">
        <v>9652</v>
      </c>
      <c r="B2842" t="s">
        <v>8865</v>
      </c>
      <c r="C2842" t="s">
        <v>9653</v>
      </c>
      <c r="D2842" t="s">
        <v>1609</v>
      </c>
      <c r="E2842" t="s">
        <v>5</v>
      </c>
      <c r="F2842" t="s">
        <v>208</v>
      </c>
      <c r="G2842" t="s">
        <v>8</v>
      </c>
      <c r="H2842" t="s">
        <v>5</v>
      </c>
      <c r="I2842">
        <v>50704</v>
      </c>
      <c r="J2842" t="s">
        <v>11564</v>
      </c>
      <c r="K2842" t="s">
        <v>209</v>
      </c>
      <c r="L2842" t="s">
        <v>12945</v>
      </c>
      <c r="M2842" t="s">
        <v>1700</v>
      </c>
      <c r="N2842" t="s">
        <v>9653</v>
      </c>
      <c r="O2842" t="s">
        <v>13535</v>
      </c>
      <c r="P2842">
        <v>22006858</v>
      </c>
      <c r="Q2842" t="s">
        <v>15386</v>
      </c>
      <c r="R2842" t="s">
        <v>15068</v>
      </c>
      <c r="S2842">
        <v>89663808</v>
      </c>
      <c r="T2842" t="s">
        <v>14541</v>
      </c>
      <c r="U2842">
        <v>26686836</v>
      </c>
      <c r="V2842" t="s">
        <v>32</v>
      </c>
      <c r="W2842" t="s">
        <v>2786</v>
      </c>
      <c r="X2842" t="s">
        <v>18852</v>
      </c>
      <c r="Y2842" t="s">
        <v>9653</v>
      </c>
    </row>
    <row r="2843" spans="1:25" x14ac:dyDescent="0.25">
      <c r="A2843" t="s">
        <v>9519</v>
      </c>
      <c r="B2843" t="s">
        <v>8868</v>
      </c>
      <c r="C2843" t="s">
        <v>9520</v>
      </c>
      <c r="D2843" t="s">
        <v>78</v>
      </c>
      <c r="E2843" t="s">
        <v>4</v>
      </c>
      <c r="F2843" t="s">
        <v>35</v>
      </c>
      <c r="G2843" t="s">
        <v>3</v>
      </c>
      <c r="H2843" t="s">
        <v>3</v>
      </c>
      <c r="I2843">
        <v>20202</v>
      </c>
      <c r="J2843" t="s">
        <v>12695</v>
      </c>
      <c r="K2843" t="s">
        <v>79</v>
      </c>
      <c r="L2843" t="s">
        <v>80</v>
      </c>
      <c r="M2843" t="s">
        <v>558</v>
      </c>
      <c r="N2843" t="s">
        <v>848</v>
      </c>
      <c r="O2843" t="s">
        <v>13535</v>
      </c>
      <c r="P2843">
        <v>26363096</v>
      </c>
      <c r="Q2843">
        <v>86886146</v>
      </c>
      <c r="R2843" t="s">
        <v>15937</v>
      </c>
      <c r="S2843">
        <v>26363096</v>
      </c>
      <c r="T2843" t="s">
        <v>14462</v>
      </c>
      <c r="U2843">
        <v>24560275</v>
      </c>
      <c r="V2843" t="s">
        <v>32</v>
      </c>
      <c r="W2843" t="s">
        <v>9905</v>
      </c>
      <c r="X2843" t="s">
        <v>18853</v>
      </c>
      <c r="Y2843" t="s">
        <v>9520</v>
      </c>
    </row>
    <row r="2844" spans="1:25" x14ac:dyDescent="0.25">
      <c r="A2844" t="s">
        <v>9841</v>
      </c>
      <c r="B2844" t="s">
        <v>6827</v>
      </c>
      <c r="C2844" t="s">
        <v>9842</v>
      </c>
      <c r="D2844" t="s">
        <v>9037</v>
      </c>
      <c r="E2844" t="s">
        <v>7</v>
      </c>
      <c r="F2844" t="s">
        <v>83</v>
      </c>
      <c r="G2844" t="s">
        <v>6</v>
      </c>
      <c r="H2844" t="s">
        <v>2</v>
      </c>
      <c r="I2844">
        <v>70501</v>
      </c>
      <c r="J2844" t="s">
        <v>11420</v>
      </c>
      <c r="K2844" t="s">
        <v>82</v>
      </c>
      <c r="L2844" t="s">
        <v>2796</v>
      </c>
      <c r="M2844" t="s">
        <v>2796</v>
      </c>
      <c r="N2844" t="s">
        <v>9842</v>
      </c>
      <c r="O2844" t="s">
        <v>13535</v>
      </c>
      <c r="P2844">
        <v>85469186</v>
      </c>
      <c r="Q2844" t="s">
        <v>15386</v>
      </c>
      <c r="R2844" t="s">
        <v>10065</v>
      </c>
      <c r="S2844">
        <v>85469186</v>
      </c>
      <c r="T2844" t="s">
        <v>14912</v>
      </c>
      <c r="U2844">
        <v>83602028</v>
      </c>
      <c r="V2844" t="s">
        <v>32</v>
      </c>
      <c r="W2844" t="s">
        <v>10078</v>
      </c>
      <c r="X2844" t="s">
        <v>18854</v>
      </c>
      <c r="Y2844" t="s">
        <v>9842</v>
      </c>
    </row>
    <row r="2845" spans="1:25" x14ac:dyDescent="0.25">
      <c r="A2845" t="s">
        <v>9726</v>
      </c>
      <c r="B2845" t="s">
        <v>9727</v>
      </c>
      <c r="C2845" t="s">
        <v>598</v>
      </c>
      <c r="D2845" t="s">
        <v>9037</v>
      </c>
      <c r="E2845" t="s">
        <v>5</v>
      </c>
      <c r="F2845" t="s">
        <v>83</v>
      </c>
      <c r="G2845" t="s">
        <v>5</v>
      </c>
      <c r="H2845" t="s">
        <v>2</v>
      </c>
      <c r="I2845">
        <v>70401</v>
      </c>
      <c r="J2845" t="s">
        <v>11415</v>
      </c>
      <c r="K2845" t="s">
        <v>82</v>
      </c>
      <c r="L2845" t="s">
        <v>12961</v>
      </c>
      <c r="M2845" t="s">
        <v>12964</v>
      </c>
      <c r="N2845" t="s">
        <v>598</v>
      </c>
      <c r="O2845" t="s">
        <v>13535</v>
      </c>
      <c r="P2845" t="s">
        <v>15386</v>
      </c>
      <c r="Q2845" t="s">
        <v>15386</v>
      </c>
      <c r="R2845" t="s">
        <v>10000</v>
      </c>
      <c r="S2845">
        <v>85756749</v>
      </c>
      <c r="T2845" t="s">
        <v>14927</v>
      </c>
      <c r="U2845">
        <v>87119410</v>
      </c>
      <c r="V2845" t="s">
        <v>32</v>
      </c>
      <c r="W2845" t="s">
        <v>3222</v>
      </c>
      <c r="X2845" t="s">
        <v>18855</v>
      </c>
      <c r="Y2845" t="s">
        <v>598</v>
      </c>
    </row>
    <row r="2846" spans="1:25" x14ac:dyDescent="0.25">
      <c r="A2846" t="s">
        <v>9852</v>
      </c>
      <c r="B2846" t="s">
        <v>9853</v>
      </c>
      <c r="C2846" t="s">
        <v>9854</v>
      </c>
      <c r="D2846" t="s">
        <v>9037</v>
      </c>
      <c r="E2846" t="s">
        <v>6</v>
      </c>
      <c r="F2846" t="s">
        <v>83</v>
      </c>
      <c r="G2846" t="s">
        <v>2</v>
      </c>
      <c r="H2846" t="s">
        <v>3</v>
      </c>
      <c r="I2846">
        <v>70102</v>
      </c>
      <c r="J2846" t="s">
        <v>12693</v>
      </c>
      <c r="K2846" t="s">
        <v>82</v>
      </c>
      <c r="L2846" t="s">
        <v>82</v>
      </c>
      <c r="M2846" t="s">
        <v>12981</v>
      </c>
      <c r="N2846" t="s">
        <v>9854</v>
      </c>
      <c r="O2846" t="s">
        <v>13535</v>
      </c>
      <c r="P2846" t="s">
        <v>15386</v>
      </c>
      <c r="Q2846" t="s">
        <v>15386</v>
      </c>
      <c r="R2846" t="s">
        <v>10066</v>
      </c>
      <c r="S2846">
        <v>85114674</v>
      </c>
      <c r="T2846" t="s">
        <v>7759</v>
      </c>
      <c r="U2846">
        <v>83478507</v>
      </c>
      <c r="V2846" t="s">
        <v>32</v>
      </c>
      <c r="W2846" t="s">
        <v>10083</v>
      </c>
      <c r="X2846" t="s">
        <v>18856</v>
      </c>
      <c r="Y2846" t="s">
        <v>9854</v>
      </c>
    </row>
    <row r="2847" spans="1:25" x14ac:dyDescent="0.25">
      <c r="A2847" t="s">
        <v>9835</v>
      </c>
      <c r="B2847" t="s">
        <v>6828</v>
      </c>
      <c r="C2847" t="s">
        <v>9836</v>
      </c>
      <c r="D2847" t="s">
        <v>9037</v>
      </c>
      <c r="E2847" t="s">
        <v>6</v>
      </c>
      <c r="F2847" t="s">
        <v>83</v>
      </c>
      <c r="G2847" t="s">
        <v>2</v>
      </c>
      <c r="H2847" t="s">
        <v>3</v>
      </c>
      <c r="I2847">
        <v>70102</v>
      </c>
      <c r="J2847" t="s">
        <v>12693</v>
      </c>
      <c r="K2847" t="s">
        <v>82</v>
      </c>
      <c r="L2847" t="s">
        <v>82</v>
      </c>
      <c r="M2847" t="s">
        <v>12981</v>
      </c>
      <c r="N2847" t="s">
        <v>9836</v>
      </c>
      <c r="O2847" t="s">
        <v>13535</v>
      </c>
      <c r="P2847">
        <v>87850268</v>
      </c>
      <c r="Q2847">
        <v>85183349</v>
      </c>
      <c r="R2847" t="s">
        <v>15938</v>
      </c>
      <c r="S2847">
        <v>84125968</v>
      </c>
      <c r="T2847" t="s">
        <v>7759</v>
      </c>
      <c r="U2847">
        <v>83478507</v>
      </c>
      <c r="V2847" t="s">
        <v>32</v>
      </c>
      <c r="W2847" t="s">
        <v>10075</v>
      </c>
      <c r="X2847" t="s">
        <v>18857</v>
      </c>
      <c r="Y2847" t="s">
        <v>9836</v>
      </c>
    </row>
    <row r="2848" spans="1:25" x14ac:dyDescent="0.25">
      <c r="A2848" t="s">
        <v>9681</v>
      </c>
      <c r="B2848" t="s">
        <v>8856</v>
      </c>
      <c r="C2848" t="s">
        <v>2503</v>
      </c>
      <c r="D2848" t="s">
        <v>4304</v>
      </c>
      <c r="E2848" t="s">
        <v>5</v>
      </c>
      <c r="F2848" t="s">
        <v>124</v>
      </c>
      <c r="G2848" t="s">
        <v>2</v>
      </c>
      <c r="H2848" t="s">
        <v>5</v>
      </c>
      <c r="I2848">
        <v>60104</v>
      </c>
      <c r="J2848" t="s">
        <v>11534</v>
      </c>
      <c r="K2848" t="s">
        <v>125</v>
      </c>
      <c r="L2848" t="s">
        <v>125</v>
      </c>
      <c r="M2848" t="s">
        <v>4208</v>
      </c>
      <c r="N2848" t="s">
        <v>2503</v>
      </c>
      <c r="O2848" t="s">
        <v>13535</v>
      </c>
      <c r="P2848">
        <v>26502042</v>
      </c>
      <c r="Q2848" t="s">
        <v>15386</v>
      </c>
      <c r="R2848" t="s">
        <v>14164</v>
      </c>
      <c r="S2848">
        <v>86337940</v>
      </c>
      <c r="T2848" t="s">
        <v>14549</v>
      </c>
      <c r="U2848">
        <v>86505339</v>
      </c>
      <c r="V2848" t="s">
        <v>32</v>
      </c>
      <c r="W2848" t="s">
        <v>2763</v>
      </c>
      <c r="X2848" t="s">
        <v>18858</v>
      </c>
      <c r="Y2848" t="s">
        <v>2503</v>
      </c>
    </row>
    <row r="2849" spans="1:25" x14ac:dyDescent="0.25">
      <c r="A2849" t="s">
        <v>9675</v>
      </c>
      <c r="B2849" t="s">
        <v>9676</v>
      </c>
      <c r="C2849" t="s">
        <v>9677</v>
      </c>
      <c r="D2849" t="s">
        <v>4304</v>
      </c>
      <c r="E2849" t="s">
        <v>5</v>
      </c>
      <c r="F2849" t="s">
        <v>124</v>
      </c>
      <c r="G2849" t="s">
        <v>2</v>
      </c>
      <c r="H2849" t="s">
        <v>5</v>
      </c>
      <c r="I2849">
        <v>60104</v>
      </c>
      <c r="J2849" t="s">
        <v>11534</v>
      </c>
      <c r="K2849" t="s">
        <v>125</v>
      </c>
      <c r="L2849" t="s">
        <v>125</v>
      </c>
      <c r="M2849" t="s">
        <v>4208</v>
      </c>
      <c r="N2849" t="s">
        <v>9677</v>
      </c>
      <c r="O2849" t="s">
        <v>13535</v>
      </c>
      <c r="P2849">
        <v>22007169</v>
      </c>
      <c r="Q2849" t="s">
        <v>15386</v>
      </c>
      <c r="R2849" t="s">
        <v>15069</v>
      </c>
      <c r="S2849">
        <v>62268357</v>
      </c>
      <c r="T2849" t="s">
        <v>14549</v>
      </c>
      <c r="U2849">
        <v>86505339</v>
      </c>
      <c r="V2849" t="s">
        <v>32</v>
      </c>
      <c r="W2849" t="s">
        <v>4628</v>
      </c>
      <c r="X2849" t="s">
        <v>18859</v>
      </c>
      <c r="Y2849" t="s">
        <v>9677</v>
      </c>
    </row>
    <row r="2850" spans="1:25" x14ac:dyDescent="0.25">
      <c r="A2850" t="s">
        <v>9667</v>
      </c>
      <c r="B2850" t="s">
        <v>6865</v>
      </c>
      <c r="C2850" t="s">
        <v>186</v>
      </c>
      <c r="D2850" t="s">
        <v>4304</v>
      </c>
      <c r="E2850" t="s">
        <v>4</v>
      </c>
      <c r="F2850" t="s">
        <v>124</v>
      </c>
      <c r="G2850" t="s">
        <v>2</v>
      </c>
      <c r="H2850" t="s">
        <v>5</v>
      </c>
      <c r="I2850">
        <v>60104</v>
      </c>
      <c r="J2850" t="s">
        <v>11534</v>
      </c>
      <c r="K2850" t="s">
        <v>125</v>
      </c>
      <c r="L2850" t="s">
        <v>125</v>
      </c>
      <c r="M2850" t="s">
        <v>4208</v>
      </c>
      <c r="N2850" t="s">
        <v>186</v>
      </c>
      <c r="O2850" t="s">
        <v>13535</v>
      </c>
      <c r="P2850">
        <v>26418905</v>
      </c>
      <c r="Q2850" t="s">
        <v>15386</v>
      </c>
      <c r="R2850" t="s">
        <v>15939</v>
      </c>
      <c r="S2850">
        <v>60638381</v>
      </c>
      <c r="T2850" t="s">
        <v>15559</v>
      </c>
      <c r="U2850">
        <v>26402008</v>
      </c>
      <c r="V2850" t="s">
        <v>32</v>
      </c>
      <c r="W2850" t="s">
        <v>3593</v>
      </c>
      <c r="X2850" t="s">
        <v>18860</v>
      </c>
      <c r="Y2850" t="s">
        <v>186</v>
      </c>
    </row>
    <row r="2851" spans="1:25" x14ac:dyDescent="0.25">
      <c r="A2851" t="s">
        <v>15070</v>
      </c>
      <c r="B2851" t="s">
        <v>9680</v>
      </c>
      <c r="C2851" t="s">
        <v>15071</v>
      </c>
      <c r="D2851" t="s">
        <v>4304</v>
      </c>
      <c r="E2851" t="s">
        <v>4</v>
      </c>
      <c r="F2851" t="s">
        <v>124</v>
      </c>
      <c r="G2851" t="s">
        <v>2</v>
      </c>
      <c r="H2851" t="s">
        <v>5</v>
      </c>
      <c r="I2851">
        <v>60104</v>
      </c>
      <c r="J2851" t="s">
        <v>11534</v>
      </c>
      <c r="K2851" t="s">
        <v>125</v>
      </c>
      <c r="L2851" t="s">
        <v>125</v>
      </c>
      <c r="M2851" t="s">
        <v>4208</v>
      </c>
      <c r="N2851" t="s">
        <v>15071</v>
      </c>
      <c r="O2851" t="s">
        <v>13535</v>
      </c>
      <c r="P2851">
        <v>22007595</v>
      </c>
      <c r="Q2851" t="s">
        <v>15386</v>
      </c>
      <c r="R2851" t="s">
        <v>15072</v>
      </c>
      <c r="S2851">
        <v>22007595</v>
      </c>
      <c r="T2851" t="s">
        <v>15559</v>
      </c>
      <c r="U2851">
        <v>26502008</v>
      </c>
      <c r="V2851" t="s">
        <v>32</v>
      </c>
      <c r="W2851" t="s">
        <v>2762</v>
      </c>
      <c r="X2851" t="s">
        <v>18861</v>
      </c>
      <c r="Y2851" t="s">
        <v>15071</v>
      </c>
    </row>
    <row r="2852" spans="1:25" x14ac:dyDescent="0.25">
      <c r="A2852" t="s">
        <v>9662</v>
      </c>
      <c r="B2852" t="s">
        <v>9663</v>
      </c>
      <c r="C2852" t="s">
        <v>9664</v>
      </c>
      <c r="D2852" t="s">
        <v>4304</v>
      </c>
      <c r="E2852" t="s">
        <v>2</v>
      </c>
      <c r="F2852" t="s">
        <v>124</v>
      </c>
      <c r="G2852" t="s">
        <v>2</v>
      </c>
      <c r="H2852" t="s">
        <v>6</v>
      </c>
      <c r="I2852">
        <v>60105</v>
      </c>
      <c r="J2852" t="s">
        <v>11576</v>
      </c>
      <c r="K2852" t="s">
        <v>125</v>
      </c>
      <c r="L2852" t="s">
        <v>125</v>
      </c>
      <c r="M2852" t="s">
        <v>10595</v>
      </c>
      <c r="N2852" t="s">
        <v>9664</v>
      </c>
      <c r="O2852" t="s">
        <v>13535</v>
      </c>
      <c r="P2852">
        <v>22007489</v>
      </c>
      <c r="Q2852" t="s">
        <v>15386</v>
      </c>
      <c r="R2852" t="s">
        <v>15073</v>
      </c>
      <c r="S2852">
        <v>87960160</v>
      </c>
      <c r="T2852" t="s">
        <v>14550</v>
      </c>
      <c r="U2852">
        <v>21007583</v>
      </c>
      <c r="V2852" t="s">
        <v>32</v>
      </c>
      <c r="W2852" t="s">
        <v>9973</v>
      </c>
      <c r="X2852" t="s">
        <v>18862</v>
      </c>
      <c r="Y2852" t="s">
        <v>9664</v>
      </c>
    </row>
    <row r="2853" spans="1:25" x14ac:dyDescent="0.25">
      <c r="A2853" t="s">
        <v>9668</v>
      </c>
      <c r="B2853" t="s">
        <v>8825</v>
      </c>
      <c r="C2853" t="s">
        <v>9669</v>
      </c>
      <c r="D2853" t="s">
        <v>4304</v>
      </c>
      <c r="E2853" t="s">
        <v>2</v>
      </c>
      <c r="F2853" t="s">
        <v>124</v>
      </c>
      <c r="G2853" t="s">
        <v>2</v>
      </c>
      <c r="H2853" t="s">
        <v>6</v>
      </c>
      <c r="I2853">
        <v>60105</v>
      </c>
      <c r="J2853" t="s">
        <v>11576</v>
      </c>
      <c r="K2853" t="s">
        <v>125</v>
      </c>
      <c r="L2853" t="s">
        <v>125</v>
      </c>
      <c r="M2853" t="s">
        <v>10595</v>
      </c>
      <c r="N2853" t="s">
        <v>9669</v>
      </c>
      <c r="O2853" t="s">
        <v>13535</v>
      </c>
      <c r="P2853">
        <v>22006549</v>
      </c>
      <c r="Q2853" t="s">
        <v>15386</v>
      </c>
      <c r="R2853" t="s">
        <v>13234</v>
      </c>
      <c r="S2853">
        <v>84060872</v>
      </c>
      <c r="T2853" t="s">
        <v>14550</v>
      </c>
      <c r="U2853">
        <v>21007583</v>
      </c>
      <c r="V2853" t="s">
        <v>32</v>
      </c>
      <c r="W2853" t="s">
        <v>4645</v>
      </c>
      <c r="X2853" t="s">
        <v>18863</v>
      </c>
      <c r="Y2853" t="s">
        <v>9669</v>
      </c>
    </row>
    <row r="2854" spans="1:25" x14ac:dyDescent="0.25">
      <c r="A2854" t="s">
        <v>9665</v>
      </c>
      <c r="B2854" t="s">
        <v>7156</v>
      </c>
      <c r="C2854" t="s">
        <v>9666</v>
      </c>
      <c r="D2854" t="s">
        <v>4304</v>
      </c>
      <c r="E2854" t="s">
        <v>4</v>
      </c>
      <c r="F2854" t="s">
        <v>124</v>
      </c>
      <c r="G2854" t="s">
        <v>2</v>
      </c>
      <c r="H2854" t="s">
        <v>6</v>
      </c>
      <c r="I2854">
        <v>60105</v>
      </c>
      <c r="J2854" t="s">
        <v>11576</v>
      </c>
      <c r="K2854" t="s">
        <v>125</v>
      </c>
      <c r="L2854" t="s">
        <v>125</v>
      </c>
      <c r="M2854" t="s">
        <v>10595</v>
      </c>
      <c r="N2854" t="s">
        <v>9666</v>
      </c>
      <c r="O2854" t="s">
        <v>13535</v>
      </c>
      <c r="P2854">
        <v>26502052</v>
      </c>
      <c r="Q2854" t="s">
        <v>15386</v>
      </c>
      <c r="R2854" t="s">
        <v>15940</v>
      </c>
      <c r="S2854">
        <v>22002540</v>
      </c>
      <c r="T2854" t="s">
        <v>15559</v>
      </c>
      <c r="U2854">
        <v>26502008</v>
      </c>
      <c r="V2854" t="s">
        <v>32</v>
      </c>
      <c r="W2854" t="s">
        <v>9974</v>
      </c>
      <c r="X2854" t="s">
        <v>18864</v>
      </c>
      <c r="Y2854" t="s">
        <v>9666</v>
      </c>
    </row>
    <row r="2855" spans="1:25" x14ac:dyDescent="0.25">
      <c r="A2855" t="s">
        <v>9815</v>
      </c>
      <c r="B2855" t="s">
        <v>7060</v>
      </c>
      <c r="C2855" t="s">
        <v>2597</v>
      </c>
      <c r="D2855" t="s">
        <v>9030</v>
      </c>
      <c r="E2855" t="s">
        <v>2</v>
      </c>
      <c r="F2855" t="s">
        <v>35</v>
      </c>
      <c r="G2855" t="s">
        <v>17</v>
      </c>
      <c r="H2855" t="s">
        <v>2</v>
      </c>
      <c r="I2855">
        <v>21301</v>
      </c>
      <c r="J2855" t="s">
        <v>11541</v>
      </c>
      <c r="K2855" t="s">
        <v>79</v>
      </c>
      <c r="L2855" t="s">
        <v>10587</v>
      </c>
      <c r="M2855" t="s">
        <v>10587</v>
      </c>
      <c r="N2855" t="s">
        <v>2597</v>
      </c>
      <c r="O2855" t="s">
        <v>13535</v>
      </c>
      <c r="P2855">
        <v>44057995</v>
      </c>
      <c r="Q2855" t="s">
        <v>15386</v>
      </c>
      <c r="R2855" t="s">
        <v>14166</v>
      </c>
      <c r="S2855">
        <v>86558116</v>
      </c>
      <c r="T2855" t="s">
        <v>14538</v>
      </c>
      <c r="U2855">
        <v>24700533</v>
      </c>
      <c r="V2855" t="s">
        <v>32</v>
      </c>
      <c r="W2855" t="s">
        <v>10054</v>
      </c>
      <c r="X2855" t="s">
        <v>18865</v>
      </c>
      <c r="Y2855" t="s">
        <v>2597</v>
      </c>
    </row>
    <row r="2856" spans="1:25" x14ac:dyDescent="0.25">
      <c r="A2856" t="s">
        <v>9776</v>
      </c>
      <c r="B2856" t="s">
        <v>7134</v>
      </c>
      <c r="C2856" t="s">
        <v>2672</v>
      </c>
      <c r="D2856" t="s">
        <v>9030</v>
      </c>
      <c r="E2856" t="s">
        <v>2</v>
      </c>
      <c r="F2856" t="s">
        <v>35</v>
      </c>
      <c r="G2856" t="s">
        <v>17</v>
      </c>
      <c r="H2856" t="s">
        <v>8</v>
      </c>
      <c r="I2856">
        <v>21307</v>
      </c>
      <c r="J2856" t="s">
        <v>11549</v>
      </c>
      <c r="K2856" t="s">
        <v>79</v>
      </c>
      <c r="L2856" t="s">
        <v>10587</v>
      </c>
      <c r="M2856" t="s">
        <v>12998</v>
      </c>
      <c r="N2856" t="s">
        <v>2672</v>
      </c>
      <c r="O2856" t="s">
        <v>13535</v>
      </c>
      <c r="P2856">
        <v>24708020</v>
      </c>
      <c r="Q2856">
        <v>70129064</v>
      </c>
      <c r="R2856" t="s">
        <v>10025</v>
      </c>
      <c r="S2856">
        <v>89191671</v>
      </c>
      <c r="T2856" t="s">
        <v>14538</v>
      </c>
      <c r="U2856">
        <v>24700533</v>
      </c>
      <c r="V2856" t="s">
        <v>32</v>
      </c>
      <c r="W2856" t="s">
        <v>2268</v>
      </c>
      <c r="X2856" t="s">
        <v>18866</v>
      </c>
      <c r="Y2856" t="s">
        <v>2672</v>
      </c>
    </row>
    <row r="2857" spans="1:25" x14ac:dyDescent="0.25">
      <c r="A2857" t="s">
        <v>9777</v>
      </c>
      <c r="B2857" t="s">
        <v>6934</v>
      </c>
      <c r="C2857" t="s">
        <v>221</v>
      </c>
      <c r="D2857" t="s">
        <v>9030</v>
      </c>
      <c r="E2857" t="s">
        <v>3</v>
      </c>
      <c r="F2857" t="s">
        <v>35</v>
      </c>
      <c r="G2857" t="s">
        <v>17</v>
      </c>
      <c r="H2857" t="s">
        <v>3</v>
      </c>
      <c r="I2857">
        <v>21302</v>
      </c>
      <c r="J2857" t="s">
        <v>11542</v>
      </c>
      <c r="K2857" t="s">
        <v>79</v>
      </c>
      <c r="L2857" t="s">
        <v>10587</v>
      </c>
      <c r="M2857" t="s">
        <v>10749</v>
      </c>
      <c r="N2857" t="s">
        <v>221</v>
      </c>
      <c r="O2857" t="s">
        <v>13535</v>
      </c>
      <c r="P2857">
        <v>72964412</v>
      </c>
      <c r="Q2857" t="s">
        <v>15386</v>
      </c>
      <c r="R2857" t="s">
        <v>15941</v>
      </c>
      <c r="S2857">
        <v>70571970</v>
      </c>
      <c r="T2857" t="s">
        <v>14703</v>
      </c>
      <c r="U2857">
        <v>50860794</v>
      </c>
      <c r="V2857" t="s">
        <v>32</v>
      </c>
      <c r="W2857" t="s">
        <v>8386</v>
      </c>
      <c r="X2857" t="s">
        <v>18867</v>
      </c>
      <c r="Y2857" t="s">
        <v>221</v>
      </c>
    </row>
    <row r="2858" spans="1:25" x14ac:dyDescent="0.25">
      <c r="A2858" t="s">
        <v>9782</v>
      </c>
      <c r="B2858" t="s">
        <v>6859</v>
      </c>
      <c r="C2858" t="s">
        <v>69</v>
      </c>
      <c r="D2858" t="s">
        <v>9030</v>
      </c>
      <c r="E2858" t="s">
        <v>3</v>
      </c>
      <c r="F2858" t="s">
        <v>35</v>
      </c>
      <c r="G2858" t="s">
        <v>17</v>
      </c>
      <c r="H2858" t="s">
        <v>3</v>
      </c>
      <c r="I2858">
        <v>21302</v>
      </c>
      <c r="J2858" t="s">
        <v>11542</v>
      </c>
      <c r="K2858" t="s">
        <v>79</v>
      </c>
      <c r="L2858" t="s">
        <v>10587</v>
      </c>
      <c r="M2858" t="s">
        <v>10749</v>
      </c>
      <c r="N2858" t="s">
        <v>69</v>
      </c>
      <c r="O2858" t="s">
        <v>13535</v>
      </c>
      <c r="P2858">
        <v>44056280</v>
      </c>
      <c r="Q2858" t="s">
        <v>15386</v>
      </c>
      <c r="R2858" t="s">
        <v>14167</v>
      </c>
      <c r="S2858">
        <v>85247945</v>
      </c>
      <c r="T2858" t="s">
        <v>14703</v>
      </c>
      <c r="U2858">
        <v>87657026</v>
      </c>
      <c r="V2858" t="s">
        <v>32</v>
      </c>
      <c r="W2858" t="s">
        <v>3833</v>
      </c>
      <c r="X2858" t="s">
        <v>18868</v>
      </c>
      <c r="Y2858" t="s">
        <v>69</v>
      </c>
    </row>
    <row r="2859" spans="1:25" x14ac:dyDescent="0.25">
      <c r="A2859" t="s">
        <v>9768</v>
      </c>
      <c r="B2859" t="s">
        <v>9769</v>
      </c>
      <c r="C2859" t="s">
        <v>9770</v>
      </c>
      <c r="D2859" t="s">
        <v>9030</v>
      </c>
      <c r="E2859" t="s">
        <v>4</v>
      </c>
      <c r="F2859" t="s">
        <v>35</v>
      </c>
      <c r="G2859" t="s">
        <v>17</v>
      </c>
      <c r="H2859" t="s">
        <v>4</v>
      </c>
      <c r="I2859">
        <v>21303</v>
      </c>
      <c r="J2859" t="s">
        <v>14349</v>
      </c>
      <c r="K2859" t="s">
        <v>79</v>
      </c>
      <c r="L2859" t="s">
        <v>10587</v>
      </c>
      <c r="M2859" t="s">
        <v>13810</v>
      </c>
      <c r="N2859" t="s">
        <v>9770</v>
      </c>
      <c r="O2859" t="s">
        <v>13535</v>
      </c>
      <c r="P2859">
        <v>84402312</v>
      </c>
      <c r="Q2859">
        <v>24701583</v>
      </c>
      <c r="R2859" t="s">
        <v>10022</v>
      </c>
      <c r="S2859">
        <v>86178228</v>
      </c>
      <c r="T2859" t="s">
        <v>14644</v>
      </c>
      <c r="U2859">
        <v>83237385</v>
      </c>
      <c r="V2859" t="s">
        <v>32</v>
      </c>
      <c r="W2859" t="s">
        <v>948</v>
      </c>
      <c r="X2859" t="s">
        <v>18869</v>
      </c>
      <c r="Y2859" t="s">
        <v>9770</v>
      </c>
    </row>
    <row r="2860" spans="1:25" x14ac:dyDescent="0.25">
      <c r="A2860" t="s">
        <v>9778</v>
      </c>
      <c r="B2860" t="s">
        <v>7276</v>
      </c>
      <c r="C2860" t="s">
        <v>13236</v>
      </c>
      <c r="D2860" t="s">
        <v>9030</v>
      </c>
      <c r="E2860" t="s">
        <v>4</v>
      </c>
      <c r="F2860" t="s">
        <v>35</v>
      </c>
      <c r="G2860" t="s">
        <v>17</v>
      </c>
      <c r="H2860" t="s">
        <v>4</v>
      </c>
      <c r="I2860">
        <v>21303</v>
      </c>
      <c r="J2860" t="s">
        <v>14349</v>
      </c>
      <c r="K2860" t="s">
        <v>79</v>
      </c>
      <c r="L2860" t="s">
        <v>10587</v>
      </c>
      <c r="M2860" t="s">
        <v>13810</v>
      </c>
      <c r="N2860" t="s">
        <v>10712</v>
      </c>
      <c r="O2860" t="s">
        <v>13535</v>
      </c>
      <c r="P2860">
        <v>44064351</v>
      </c>
      <c r="Q2860">
        <v>24701583</v>
      </c>
      <c r="R2860" t="s">
        <v>10026</v>
      </c>
      <c r="S2860">
        <v>44064351</v>
      </c>
      <c r="T2860" t="s">
        <v>14644</v>
      </c>
      <c r="U2860">
        <v>24701583</v>
      </c>
      <c r="V2860" t="s">
        <v>32</v>
      </c>
      <c r="W2860" t="s">
        <v>8408</v>
      </c>
      <c r="X2860" t="s">
        <v>18870</v>
      </c>
      <c r="Y2860" t="s">
        <v>13236</v>
      </c>
    </row>
    <row r="2861" spans="1:25" x14ac:dyDescent="0.25">
      <c r="A2861" t="s">
        <v>9798</v>
      </c>
      <c r="B2861" t="s">
        <v>9799</v>
      </c>
      <c r="C2861" t="s">
        <v>4913</v>
      </c>
      <c r="D2861" t="s">
        <v>9030</v>
      </c>
      <c r="E2861" t="s">
        <v>5</v>
      </c>
      <c r="F2861" t="s">
        <v>35</v>
      </c>
      <c r="G2861" t="s">
        <v>17</v>
      </c>
      <c r="H2861" t="s">
        <v>5</v>
      </c>
      <c r="I2861">
        <v>21304</v>
      </c>
      <c r="J2861" t="s">
        <v>11545</v>
      </c>
      <c r="K2861" t="s">
        <v>79</v>
      </c>
      <c r="L2861" t="s">
        <v>10587</v>
      </c>
      <c r="M2861" t="s">
        <v>10588</v>
      </c>
      <c r="N2861" t="s">
        <v>4913</v>
      </c>
      <c r="O2861" t="s">
        <v>13535</v>
      </c>
      <c r="P2861">
        <v>64896661</v>
      </c>
      <c r="Q2861" t="s">
        <v>15386</v>
      </c>
      <c r="R2861" t="s">
        <v>15074</v>
      </c>
      <c r="S2861">
        <v>64896661</v>
      </c>
      <c r="T2861" t="s">
        <v>14539</v>
      </c>
      <c r="U2861">
        <v>21006045</v>
      </c>
      <c r="V2861" t="s">
        <v>32</v>
      </c>
      <c r="W2861" t="s">
        <v>10043</v>
      </c>
      <c r="X2861" t="s">
        <v>18871</v>
      </c>
      <c r="Y2861" t="s">
        <v>4913</v>
      </c>
    </row>
    <row r="2862" spans="1:25" x14ac:dyDescent="0.25">
      <c r="A2862" t="s">
        <v>9780</v>
      </c>
      <c r="B2862" t="s">
        <v>9781</v>
      </c>
      <c r="C2862" t="s">
        <v>90</v>
      </c>
      <c r="D2862" t="s">
        <v>9030</v>
      </c>
      <c r="E2862" t="s">
        <v>5</v>
      </c>
      <c r="F2862" t="s">
        <v>35</v>
      </c>
      <c r="G2862" t="s">
        <v>17</v>
      </c>
      <c r="H2862" t="s">
        <v>5</v>
      </c>
      <c r="I2862">
        <v>21304</v>
      </c>
      <c r="J2862" t="s">
        <v>11545</v>
      </c>
      <c r="K2862" t="s">
        <v>79</v>
      </c>
      <c r="L2862" t="s">
        <v>10587</v>
      </c>
      <c r="M2862" t="s">
        <v>10588</v>
      </c>
      <c r="N2862" t="s">
        <v>90</v>
      </c>
      <c r="O2862" t="s">
        <v>13535</v>
      </c>
      <c r="P2862" t="s">
        <v>15386</v>
      </c>
      <c r="Q2862" t="s">
        <v>15386</v>
      </c>
      <c r="R2862" t="s">
        <v>10031</v>
      </c>
      <c r="S2862">
        <v>83207232</v>
      </c>
      <c r="T2862" t="s">
        <v>14539</v>
      </c>
      <c r="U2862">
        <v>21006045</v>
      </c>
      <c r="V2862" t="s">
        <v>32</v>
      </c>
      <c r="W2862" t="s">
        <v>4373</v>
      </c>
      <c r="X2862" t="s">
        <v>18872</v>
      </c>
      <c r="Y2862" t="s">
        <v>90</v>
      </c>
    </row>
    <row r="2863" spans="1:25" x14ac:dyDescent="0.25">
      <c r="A2863" t="s">
        <v>15943</v>
      </c>
      <c r="B2863" t="s">
        <v>15942</v>
      </c>
      <c r="C2863" t="s">
        <v>4047</v>
      </c>
      <c r="D2863" t="s">
        <v>9030</v>
      </c>
      <c r="E2863" t="s">
        <v>5</v>
      </c>
      <c r="F2863" t="s">
        <v>35</v>
      </c>
      <c r="G2863" t="s">
        <v>17</v>
      </c>
      <c r="H2863" t="s">
        <v>10</v>
      </c>
      <c r="I2863">
        <v>21308</v>
      </c>
      <c r="J2863" t="s">
        <v>11550</v>
      </c>
      <c r="K2863" t="s">
        <v>79</v>
      </c>
      <c r="L2863" t="s">
        <v>10587</v>
      </c>
      <c r="M2863" t="s">
        <v>10725</v>
      </c>
      <c r="N2863" t="s">
        <v>1421</v>
      </c>
      <c r="O2863" t="s">
        <v>13535</v>
      </c>
      <c r="P2863">
        <v>72961714</v>
      </c>
      <c r="Q2863">
        <v>72961714</v>
      </c>
      <c r="R2863" t="s">
        <v>15944</v>
      </c>
      <c r="S2863">
        <v>88038475</v>
      </c>
      <c r="T2863" t="s">
        <v>14539</v>
      </c>
      <c r="U2863">
        <v>21006045</v>
      </c>
      <c r="V2863" t="s">
        <v>32</v>
      </c>
      <c r="W2863" t="s">
        <v>15945</v>
      </c>
      <c r="X2863" t="s">
        <v>18873</v>
      </c>
      <c r="Y2863" t="s">
        <v>4047</v>
      </c>
    </row>
    <row r="2864" spans="1:25" x14ac:dyDescent="0.25">
      <c r="A2864" t="s">
        <v>9757</v>
      </c>
      <c r="B2864" t="s">
        <v>9758</v>
      </c>
      <c r="C2864" t="s">
        <v>9759</v>
      </c>
      <c r="D2864" t="s">
        <v>9030</v>
      </c>
      <c r="E2864" t="s">
        <v>5</v>
      </c>
      <c r="F2864" t="s">
        <v>35</v>
      </c>
      <c r="G2864" t="s">
        <v>17</v>
      </c>
      <c r="H2864" t="s">
        <v>5</v>
      </c>
      <c r="I2864">
        <v>21304</v>
      </c>
      <c r="J2864" t="s">
        <v>11545</v>
      </c>
      <c r="K2864" t="s">
        <v>79</v>
      </c>
      <c r="L2864" t="s">
        <v>10587</v>
      </c>
      <c r="M2864" t="s">
        <v>10588</v>
      </c>
      <c r="N2864" t="s">
        <v>9759</v>
      </c>
      <c r="O2864" t="s">
        <v>13535</v>
      </c>
      <c r="P2864">
        <v>44056299</v>
      </c>
      <c r="Q2864">
        <v>88720123</v>
      </c>
      <c r="R2864" t="s">
        <v>11936</v>
      </c>
      <c r="S2864">
        <v>88720123</v>
      </c>
      <c r="T2864" t="s">
        <v>14539</v>
      </c>
      <c r="U2864">
        <v>83158978</v>
      </c>
      <c r="V2864" t="s">
        <v>32</v>
      </c>
      <c r="W2864" t="s">
        <v>10028</v>
      </c>
      <c r="X2864" t="s">
        <v>18874</v>
      </c>
      <c r="Y2864" t="s">
        <v>9759</v>
      </c>
    </row>
    <row r="2865" spans="1:25" x14ac:dyDescent="0.25">
      <c r="A2865" t="s">
        <v>9846</v>
      </c>
      <c r="B2865" t="s">
        <v>8032</v>
      </c>
      <c r="C2865" t="s">
        <v>9847</v>
      </c>
      <c r="D2865" t="s">
        <v>9030</v>
      </c>
      <c r="E2865" t="s">
        <v>6</v>
      </c>
      <c r="F2865" t="s">
        <v>35</v>
      </c>
      <c r="G2865" t="s">
        <v>179</v>
      </c>
      <c r="H2865" t="s">
        <v>2</v>
      </c>
      <c r="I2865">
        <v>21501</v>
      </c>
      <c r="J2865" t="s">
        <v>11557</v>
      </c>
      <c r="K2865" t="s">
        <v>79</v>
      </c>
      <c r="L2865" t="s">
        <v>180</v>
      </c>
      <c r="M2865" t="s">
        <v>143</v>
      </c>
      <c r="N2865" t="s">
        <v>9847</v>
      </c>
      <c r="O2865" t="s">
        <v>13535</v>
      </c>
      <c r="P2865">
        <v>41051100</v>
      </c>
      <c r="Q2865" t="s">
        <v>15386</v>
      </c>
      <c r="R2865" t="s">
        <v>11161</v>
      </c>
      <c r="S2865">
        <v>61604901</v>
      </c>
      <c r="T2865" t="s">
        <v>14481</v>
      </c>
      <c r="U2865">
        <v>24640011</v>
      </c>
      <c r="V2865" t="s">
        <v>32</v>
      </c>
      <c r="W2865" t="s">
        <v>10080</v>
      </c>
      <c r="X2865" t="s">
        <v>18875</v>
      </c>
      <c r="Y2865" t="s">
        <v>9847</v>
      </c>
    </row>
    <row r="2866" spans="1:25" x14ac:dyDescent="0.25">
      <c r="A2866" t="s">
        <v>15075</v>
      </c>
      <c r="B2866" t="s">
        <v>7091</v>
      </c>
      <c r="C2866" t="s">
        <v>641</v>
      </c>
      <c r="D2866" t="s">
        <v>9030</v>
      </c>
      <c r="E2866" t="s">
        <v>6</v>
      </c>
      <c r="F2866" t="s">
        <v>35</v>
      </c>
      <c r="G2866" t="s">
        <v>179</v>
      </c>
      <c r="H2866" t="s">
        <v>2</v>
      </c>
      <c r="I2866">
        <v>21501</v>
      </c>
      <c r="J2866" t="s">
        <v>11557</v>
      </c>
      <c r="K2866" t="s">
        <v>79</v>
      </c>
      <c r="L2866" t="s">
        <v>180</v>
      </c>
      <c r="M2866" t="s">
        <v>143</v>
      </c>
      <c r="N2866" t="s">
        <v>15946</v>
      </c>
      <c r="O2866" t="s">
        <v>13535</v>
      </c>
      <c r="P2866">
        <v>88052715</v>
      </c>
      <c r="Q2866" t="s">
        <v>15386</v>
      </c>
      <c r="R2866" t="s">
        <v>15076</v>
      </c>
      <c r="S2866">
        <v>88052715</v>
      </c>
      <c r="T2866" t="s">
        <v>14481</v>
      </c>
      <c r="U2866">
        <v>24640011</v>
      </c>
      <c r="V2866" t="s">
        <v>32</v>
      </c>
      <c r="W2866" t="s">
        <v>10037</v>
      </c>
      <c r="X2866" t="s">
        <v>18876</v>
      </c>
      <c r="Y2866" t="s">
        <v>641</v>
      </c>
    </row>
    <row r="2867" spans="1:25" x14ac:dyDescent="0.25">
      <c r="A2867" t="s">
        <v>9544</v>
      </c>
      <c r="B2867" t="s">
        <v>6894</v>
      </c>
      <c r="C2867" t="s">
        <v>9545</v>
      </c>
      <c r="D2867" t="s">
        <v>9030</v>
      </c>
      <c r="E2867" t="s">
        <v>6</v>
      </c>
      <c r="F2867" t="s">
        <v>35</v>
      </c>
      <c r="G2867" t="s">
        <v>198</v>
      </c>
      <c r="H2867" t="s">
        <v>5</v>
      </c>
      <c r="I2867">
        <v>21404</v>
      </c>
      <c r="J2867" t="s">
        <v>11555</v>
      </c>
      <c r="K2867" t="s">
        <v>79</v>
      </c>
      <c r="L2867" t="s">
        <v>199</v>
      </c>
      <c r="M2867" t="s">
        <v>81</v>
      </c>
      <c r="N2867" t="s">
        <v>9545</v>
      </c>
      <c r="O2867" t="s">
        <v>13535</v>
      </c>
      <c r="P2867">
        <v>41051035</v>
      </c>
      <c r="Q2867">
        <v>24640011</v>
      </c>
      <c r="R2867" t="s">
        <v>15077</v>
      </c>
      <c r="S2867">
        <v>89255064</v>
      </c>
      <c r="T2867" t="s">
        <v>14481</v>
      </c>
      <c r="U2867">
        <v>24640011</v>
      </c>
      <c r="V2867" t="s">
        <v>32</v>
      </c>
      <c r="W2867" t="s">
        <v>2959</v>
      </c>
      <c r="X2867" t="s">
        <v>18877</v>
      </c>
      <c r="Y2867" t="s">
        <v>9545</v>
      </c>
    </row>
    <row r="2868" spans="1:25" x14ac:dyDescent="0.25">
      <c r="A2868" t="s">
        <v>9538</v>
      </c>
      <c r="B2868" t="s">
        <v>9539</v>
      </c>
      <c r="C2868" t="s">
        <v>9540</v>
      </c>
      <c r="D2868" t="s">
        <v>9030</v>
      </c>
      <c r="E2868" t="s">
        <v>6</v>
      </c>
      <c r="F2868" t="s">
        <v>35</v>
      </c>
      <c r="G2868" t="s">
        <v>179</v>
      </c>
      <c r="H2868" t="s">
        <v>2</v>
      </c>
      <c r="I2868">
        <v>21501</v>
      </c>
      <c r="J2868" t="s">
        <v>11557</v>
      </c>
      <c r="K2868" t="s">
        <v>79</v>
      </c>
      <c r="L2868" t="s">
        <v>180</v>
      </c>
      <c r="M2868" t="s">
        <v>143</v>
      </c>
      <c r="N2868" t="s">
        <v>9540</v>
      </c>
      <c r="O2868" t="s">
        <v>13535</v>
      </c>
      <c r="P2868">
        <v>41051075</v>
      </c>
      <c r="Q2868" t="s">
        <v>15386</v>
      </c>
      <c r="R2868" t="s">
        <v>13238</v>
      </c>
      <c r="S2868">
        <v>86031561</v>
      </c>
      <c r="T2868" t="s">
        <v>14481</v>
      </c>
      <c r="U2868">
        <v>24640011</v>
      </c>
      <c r="V2868" t="s">
        <v>32</v>
      </c>
      <c r="W2868" t="s">
        <v>2320</v>
      </c>
      <c r="X2868" t="s">
        <v>18878</v>
      </c>
      <c r="Y2868" t="s">
        <v>9540</v>
      </c>
    </row>
    <row r="2869" spans="1:25" x14ac:dyDescent="0.25">
      <c r="A2869" t="s">
        <v>9531</v>
      </c>
      <c r="B2869" t="s">
        <v>9532</v>
      </c>
      <c r="C2869" t="s">
        <v>3038</v>
      </c>
      <c r="D2869" t="s">
        <v>9030</v>
      </c>
      <c r="E2869" t="s">
        <v>6</v>
      </c>
      <c r="F2869" t="s">
        <v>35</v>
      </c>
      <c r="G2869" t="s">
        <v>179</v>
      </c>
      <c r="H2869" t="s">
        <v>2</v>
      </c>
      <c r="I2869">
        <v>21501</v>
      </c>
      <c r="J2869" t="s">
        <v>11557</v>
      </c>
      <c r="K2869" t="s">
        <v>79</v>
      </c>
      <c r="L2869" t="s">
        <v>180</v>
      </c>
      <c r="M2869" t="s">
        <v>143</v>
      </c>
      <c r="N2869" t="s">
        <v>3038</v>
      </c>
      <c r="O2869" t="s">
        <v>13535</v>
      </c>
      <c r="P2869">
        <v>41051102</v>
      </c>
      <c r="Q2869" t="s">
        <v>15386</v>
      </c>
      <c r="R2869" t="s">
        <v>15947</v>
      </c>
      <c r="S2869">
        <v>41051102</v>
      </c>
      <c r="T2869" t="s">
        <v>14481</v>
      </c>
      <c r="U2869">
        <v>24640011</v>
      </c>
      <c r="V2869" t="s">
        <v>32</v>
      </c>
      <c r="W2869" t="s">
        <v>691</v>
      </c>
      <c r="X2869" t="s">
        <v>18879</v>
      </c>
      <c r="Y2869" t="s">
        <v>3038</v>
      </c>
    </row>
    <row r="2870" spans="1:25" x14ac:dyDescent="0.25">
      <c r="A2870" t="s">
        <v>9774</v>
      </c>
      <c r="B2870" t="s">
        <v>7287</v>
      </c>
      <c r="C2870" t="s">
        <v>9775</v>
      </c>
      <c r="D2870" t="s">
        <v>9030</v>
      </c>
      <c r="E2870" t="s">
        <v>7</v>
      </c>
      <c r="F2870" t="s">
        <v>35</v>
      </c>
      <c r="G2870" t="s">
        <v>179</v>
      </c>
      <c r="H2870" t="s">
        <v>3</v>
      </c>
      <c r="I2870">
        <v>21502</v>
      </c>
      <c r="J2870" t="s">
        <v>11558</v>
      </c>
      <c r="K2870" t="s">
        <v>79</v>
      </c>
      <c r="L2870" t="s">
        <v>180</v>
      </c>
      <c r="M2870" t="s">
        <v>10631</v>
      </c>
      <c r="N2870" t="s">
        <v>9775</v>
      </c>
      <c r="O2870" t="s">
        <v>13535</v>
      </c>
      <c r="P2870">
        <v>41050099</v>
      </c>
      <c r="Q2870" t="s">
        <v>15386</v>
      </c>
      <c r="R2870" t="s">
        <v>14168</v>
      </c>
      <c r="S2870">
        <v>41051099</v>
      </c>
      <c r="T2870" t="s">
        <v>15548</v>
      </c>
      <c r="U2870">
        <v>24021628</v>
      </c>
      <c r="V2870" t="s">
        <v>32</v>
      </c>
      <c r="W2870" t="s">
        <v>463</v>
      </c>
      <c r="X2870" t="s">
        <v>18880</v>
      </c>
      <c r="Y2870" t="s">
        <v>9775</v>
      </c>
    </row>
    <row r="2871" spans="1:25" x14ac:dyDescent="0.25">
      <c r="A2871" t="s">
        <v>9760</v>
      </c>
      <c r="B2871" t="s">
        <v>9761</v>
      </c>
      <c r="C2871" t="s">
        <v>9762</v>
      </c>
      <c r="D2871" t="s">
        <v>9030</v>
      </c>
      <c r="E2871" t="s">
        <v>7</v>
      </c>
      <c r="F2871" t="s">
        <v>35</v>
      </c>
      <c r="G2871" t="s">
        <v>179</v>
      </c>
      <c r="H2871" t="s">
        <v>5</v>
      </c>
      <c r="I2871">
        <v>21504</v>
      </c>
      <c r="J2871" t="s">
        <v>11560</v>
      </c>
      <c r="K2871" t="s">
        <v>79</v>
      </c>
      <c r="L2871" t="s">
        <v>180</v>
      </c>
      <c r="M2871" t="s">
        <v>13002</v>
      </c>
      <c r="N2871" t="s">
        <v>9762</v>
      </c>
      <c r="O2871" t="s">
        <v>13535</v>
      </c>
      <c r="P2871">
        <v>41051096</v>
      </c>
      <c r="Q2871" t="s">
        <v>15386</v>
      </c>
      <c r="R2871" t="s">
        <v>15948</v>
      </c>
      <c r="S2871">
        <v>86060069</v>
      </c>
      <c r="T2871" t="s">
        <v>15548</v>
      </c>
      <c r="U2871">
        <v>24021628</v>
      </c>
      <c r="V2871" t="s">
        <v>32</v>
      </c>
      <c r="W2871" t="s">
        <v>1100</v>
      </c>
      <c r="X2871" t="s">
        <v>18881</v>
      </c>
      <c r="Y2871" t="s">
        <v>9762</v>
      </c>
    </row>
    <row r="2872" spans="1:25" x14ac:dyDescent="0.25">
      <c r="A2872" t="s">
        <v>9763</v>
      </c>
      <c r="B2872" t="s">
        <v>6884</v>
      </c>
      <c r="C2872" t="s">
        <v>13239</v>
      </c>
      <c r="D2872" t="s">
        <v>9030</v>
      </c>
      <c r="E2872" t="s">
        <v>7</v>
      </c>
      <c r="F2872" t="s">
        <v>35</v>
      </c>
      <c r="G2872" t="s">
        <v>179</v>
      </c>
      <c r="H2872" t="s">
        <v>5</v>
      </c>
      <c r="I2872">
        <v>21504</v>
      </c>
      <c r="J2872" t="s">
        <v>11560</v>
      </c>
      <c r="K2872" t="s">
        <v>79</v>
      </c>
      <c r="L2872" t="s">
        <v>180</v>
      </c>
      <c r="M2872" t="s">
        <v>13002</v>
      </c>
      <c r="N2872" t="s">
        <v>9764</v>
      </c>
      <c r="O2872" t="s">
        <v>13535</v>
      </c>
      <c r="P2872">
        <v>41051083</v>
      </c>
      <c r="Q2872" t="s">
        <v>15386</v>
      </c>
      <c r="R2872" t="s">
        <v>14169</v>
      </c>
      <c r="S2872">
        <v>83352368</v>
      </c>
      <c r="T2872" t="s">
        <v>15548</v>
      </c>
      <c r="U2872">
        <v>24021628</v>
      </c>
      <c r="V2872" t="s">
        <v>32</v>
      </c>
      <c r="W2872" t="s">
        <v>8416</v>
      </c>
      <c r="X2872" t="s">
        <v>18882</v>
      </c>
      <c r="Y2872" t="s">
        <v>13239</v>
      </c>
    </row>
    <row r="2873" spans="1:25" x14ac:dyDescent="0.25">
      <c r="A2873" t="s">
        <v>9765</v>
      </c>
      <c r="B2873" t="s">
        <v>7151</v>
      </c>
      <c r="C2873" t="s">
        <v>13240</v>
      </c>
      <c r="D2873" t="s">
        <v>9030</v>
      </c>
      <c r="E2873" t="s">
        <v>7</v>
      </c>
      <c r="F2873" t="s">
        <v>35</v>
      </c>
      <c r="G2873" t="s">
        <v>179</v>
      </c>
      <c r="H2873" t="s">
        <v>3</v>
      </c>
      <c r="I2873">
        <v>21502</v>
      </c>
      <c r="J2873" t="s">
        <v>11558</v>
      </c>
      <c r="K2873" t="s">
        <v>79</v>
      </c>
      <c r="L2873" t="s">
        <v>180</v>
      </c>
      <c r="M2873" t="s">
        <v>10631</v>
      </c>
      <c r="N2873" t="s">
        <v>10029</v>
      </c>
      <c r="O2873" t="s">
        <v>13535</v>
      </c>
      <c r="P2873">
        <v>41051085</v>
      </c>
      <c r="Q2873" t="s">
        <v>15386</v>
      </c>
      <c r="R2873" t="s">
        <v>12473</v>
      </c>
      <c r="S2873">
        <v>41051085</v>
      </c>
      <c r="T2873" t="s">
        <v>15548</v>
      </c>
      <c r="U2873">
        <v>24021628</v>
      </c>
      <c r="V2873" t="s">
        <v>32</v>
      </c>
      <c r="W2873" t="s">
        <v>8379</v>
      </c>
      <c r="X2873" t="s">
        <v>18883</v>
      </c>
      <c r="Y2873" t="s">
        <v>13240</v>
      </c>
    </row>
    <row r="2874" spans="1:25" x14ac:dyDescent="0.25">
      <c r="A2874" t="s">
        <v>9766</v>
      </c>
      <c r="B2874" t="s">
        <v>7257</v>
      </c>
      <c r="C2874" t="s">
        <v>9767</v>
      </c>
      <c r="D2874" t="s">
        <v>9030</v>
      </c>
      <c r="E2874" t="s">
        <v>7</v>
      </c>
      <c r="F2874" t="s">
        <v>35</v>
      </c>
      <c r="G2874" t="s">
        <v>179</v>
      </c>
      <c r="H2874" t="s">
        <v>5</v>
      </c>
      <c r="I2874">
        <v>21504</v>
      </c>
      <c r="J2874" t="s">
        <v>11560</v>
      </c>
      <c r="K2874" t="s">
        <v>79</v>
      </c>
      <c r="L2874" t="s">
        <v>180</v>
      </c>
      <c r="M2874" t="s">
        <v>13002</v>
      </c>
      <c r="N2874" t="s">
        <v>2597</v>
      </c>
      <c r="O2874" t="s">
        <v>13535</v>
      </c>
      <c r="P2874" t="s">
        <v>15386</v>
      </c>
      <c r="Q2874" t="s">
        <v>15386</v>
      </c>
      <c r="R2874" t="s">
        <v>10021</v>
      </c>
      <c r="S2874">
        <v>83431395</v>
      </c>
      <c r="T2874" t="s">
        <v>15548</v>
      </c>
      <c r="U2874">
        <v>24021628</v>
      </c>
      <c r="V2874" t="s">
        <v>32</v>
      </c>
      <c r="W2874" t="s">
        <v>7666</v>
      </c>
      <c r="X2874" t="s">
        <v>18884</v>
      </c>
      <c r="Y2874" t="s">
        <v>9767</v>
      </c>
    </row>
    <row r="2875" spans="1:25" x14ac:dyDescent="0.25">
      <c r="A2875" t="s">
        <v>12165</v>
      </c>
      <c r="B2875" t="s">
        <v>12166</v>
      </c>
      <c r="C2875" t="s">
        <v>12167</v>
      </c>
      <c r="D2875" t="s">
        <v>9030</v>
      </c>
      <c r="E2875" t="s">
        <v>7</v>
      </c>
      <c r="F2875" t="s">
        <v>35</v>
      </c>
      <c r="G2875" t="s">
        <v>179</v>
      </c>
      <c r="H2875" t="s">
        <v>3</v>
      </c>
      <c r="I2875">
        <v>21502</v>
      </c>
      <c r="J2875" t="s">
        <v>11558</v>
      </c>
      <c r="K2875" t="s">
        <v>79</v>
      </c>
      <c r="L2875" t="s">
        <v>180</v>
      </c>
      <c r="M2875" t="s">
        <v>10631</v>
      </c>
      <c r="N2875" t="s">
        <v>12293</v>
      </c>
      <c r="O2875" t="s">
        <v>13535</v>
      </c>
      <c r="P2875">
        <v>41051115</v>
      </c>
      <c r="Q2875">
        <v>86564441</v>
      </c>
      <c r="R2875" t="s">
        <v>15078</v>
      </c>
      <c r="S2875">
        <v>84662851</v>
      </c>
      <c r="T2875" t="s">
        <v>15548</v>
      </c>
      <c r="U2875">
        <v>24021628</v>
      </c>
      <c r="V2875" t="s">
        <v>32</v>
      </c>
      <c r="W2875" t="s">
        <v>695</v>
      </c>
      <c r="X2875" t="s">
        <v>18885</v>
      </c>
      <c r="Y2875" t="s">
        <v>12167</v>
      </c>
    </row>
    <row r="2876" spans="1:25" x14ac:dyDescent="0.25">
      <c r="A2876" t="s">
        <v>9787</v>
      </c>
      <c r="B2876" t="s">
        <v>9788</v>
      </c>
      <c r="C2876" t="s">
        <v>944</v>
      </c>
      <c r="D2876" t="s">
        <v>9030</v>
      </c>
      <c r="E2876" t="s">
        <v>8</v>
      </c>
      <c r="F2876" t="s">
        <v>35</v>
      </c>
      <c r="G2876" t="s">
        <v>17</v>
      </c>
      <c r="H2876" t="s">
        <v>4</v>
      </c>
      <c r="I2876">
        <v>21303</v>
      </c>
      <c r="J2876" t="s">
        <v>14349</v>
      </c>
      <c r="K2876" t="s">
        <v>79</v>
      </c>
      <c r="L2876" t="s">
        <v>10587</v>
      </c>
      <c r="M2876" t="s">
        <v>13810</v>
      </c>
      <c r="N2876" t="s">
        <v>944</v>
      </c>
      <c r="O2876" t="s">
        <v>13535</v>
      </c>
      <c r="P2876">
        <v>89689567</v>
      </c>
      <c r="Q2876" t="s">
        <v>15386</v>
      </c>
      <c r="R2876" t="s">
        <v>15949</v>
      </c>
      <c r="S2876">
        <v>89689567</v>
      </c>
      <c r="T2876" t="s">
        <v>14647</v>
      </c>
      <c r="U2876">
        <v>86332081</v>
      </c>
      <c r="V2876" t="s">
        <v>32</v>
      </c>
      <c r="W2876" t="s">
        <v>7501</v>
      </c>
      <c r="X2876" t="s">
        <v>18886</v>
      </c>
      <c r="Y2876" t="s">
        <v>944</v>
      </c>
    </row>
    <row r="2877" spans="1:25" x14ac:dyDescent="0.25">
      <c r="A2877" t="s">
        <v>9772</v>
      </c>
      <c r="B2877" t="s">
        <v>8896</v>
      </c>
      <c r="C2877" t="s">
        <v>683</v>
      </c>
      <c r="D2877" t="s">
        <v>9030</v>
      </c>
      <c r="E2877" t="s">
        <v>8</v>
      </c>
      <c r="F2877" t="s">
        <v>35</v>
      </c>
      <c r="G2877" t="s">
        <v>17</v>
      </c>
      <c r="H2877" t="s">
        <v>4</v>
      </c>
      <c r="I2877">
        <v>21303</v>
      </c>
      <c r="J2877" t="s">
        <v>14349</v>
      </c>
      <c r="K2877" t="s">
        <v>79</v>
      </c>
      <c r="L2877" t="s">
        <v>10587</v>
      </c>
      <c r="M2877" t="s">
        <v>13810</v>
      </c>
      <c r="N2877" t="s">
        <v>683</v>
      </c>
      <c r="O2877" t="s">
        <v>13535</v>
      </c>
      <c r="P2877">
        <v>71787341</v>
      </c>
      <c r="Q2877">
        <v>72451883</v>
      </c>
      <c r="R2877" t="s">
        <v>13241</v>
      </c>
      <c r="S2877">
        <v>71787341</v>
      </c>
      <c r="T2877" t="s">
        <v>14647</v>
      </c>
      <c r="U2877">
        <v>86332081</v>
      </c>
      <c r="V2877" t="s">
        <v>32</v>
      </c>
      <c r="W2877" t="s">
        <v>10030</v>
      </c>
      <c r="X2877" t="s">
        <v>18887</v>
      </c>
      <c r="Y2877" t="s">
        <v>683</v>
      </c>
    </row>
    <row r="2878" spans="1:25" x14ac:dyDescent="0.25">
      <c r="A2878" t="s">
        <v>9575</v>
      </c>
      <c r="B2878" t="s">
        <v>9576</v>
      </c>
      <c r="C2878" t="s">
        <v>3440</v>
      </c>
      <c r="D2878" t="s">
        <v>3398</v>
      </c>
      <c r="E2878" t="s">
        <v>5</v>
      </c>
      <c r="F2878" t="s">
        <v>64</v>
      </c>
      <c r="G2878" t="s">
        <v>6</v>
      </c>
      <c r="H2878" t="s">
        <v>2</v>
      </c>
      <c r="I2878">
        <v>30501</v>
      </c>
      <c r="J2878" t="s">
        <v>11417</v>
      </c>
      <c r="K2878" t="s">
        <v>214</v>
      </c>
      <c r="L2878" t="s">
        <v>3398</v>
      </c>
      <c r="M2878" t="s">
        <v>3398</v>
      </c>
      <c r="N2878" t="s">
        <v>3440</v>
      </c>
      <c r="O2878" t="s">
        <v>13535</v>
      </c>
      <c r="P2878">
        <v>88346909</v>
      </c>
      <c r="Q2878" t="s">
        <v>15386</v>
      </c>
      <c r="R2878" t="s">
        <v>10680</v>
      </c>
      <c r="S2878">
        <v>88346909</v>
      </c>
      <c r="T2878" t="s">
        <v>14507</v>
      </c>
      <c r="U2878">
        <v>25567876</v>
      </c>
      <c r="V2878" t="s">
        <v>32</v>
      </c>
      <c r="W2878" t="s">
        <v>3265</v>
      </c>
      <c r="X2878" t="s">
        <v>18888</v>
      </c>
      <c r="Y2878" t="s">
        <v>3440</v>
      </c>
    </row>
    <row r="2879" spans="1:25" x14ac:dyDescent="0.25">
      <c r="A2879" t="s">
        <v>9579</v>
      </c>
      <c r="B2879" s="233" t="s">
        <v>7125</v>
      </c>
      <c r="C2879" t="s">
        <v>9580</v>
      </c>
      <c r="D2879" t="s">
        <v>3398</v>
      </c>
      <c r="E2879" t="s">
        <v>3</v>
      </c>
      <c r="F2879" t="s">
        <v>64</v>
      </c>
      <c r="G2879" t="s">
        <v>6</v>
      </c>
      <c r="H2879" t="s">
        <v>2</v>
      </c>
      <c r="I2879">
        <v>30501</v>
      </c>
      <c r="J2879" t="s">
        <v>11417</v>
      </c>
      <c r="K2879" t="s">
        <v>214</v>
      </c>
      <c r="L2879" t="s">
        <v>3398</v>
      </c>
      <c r="M2879" t="s">
        <v>3398</v>
      </c>
      <c r="N2879" t="s">
        <v>9580</v>
      </c>
      <c r="O2879" t="s">
        <v>13535</v>
      </c>
      <c r="P2879" t="s">
        <v>15386</v>
      </c>
      <c r="Q2879" t="s">
        <v>15386</v>
      </c>
      <c r="R2879" t="s">
        <v>11833</v>
      </c>
      <c r="S2879">
        <v>87575275</v>
      </c>
      <c r="T2879" t="s">
        <v>15458</v>
      </c>
      <c r="U2879" t="s">
        <v>15461</v>
      </c>
      <c r="V2879" t="s">
        <v>32</v>
      </c>
      <c r="W2879" t="s">
        <v>2812</v>
      </c>
      <c r="X2879" t="s">
        <v>18889</v>
      </c>
      <c r="Y2879" t="s">
        <v>9580</v>
      </c>
    </row>
    <row r="2880" spans="1:25" x14ac:dyDescent="0.25">
      <c r="A2880" t="s">
        <v>15079</v>
      </c>
      <c r="B2880" t="s">
        <v>8869</v>
      </c>
      <c r="C2880" t="s">
        <v>8132</v>
      </c>
      <c r="D2880" t="s">
        <v>3398</v>
      </c>
      <c r="E2880" t="s">
        <v>11</v>
      </c>
      <c r="F2880" t="s">
        <v>64</v>
      </c>
      <c r="G2880" t="s">
        <v>6</v>
      </c>
      <c r="H2880" t="s">
        <v>10</v>
      </c>
      <c r="I2880">
        <v>30508</v>
      </c>
      <c r="J2880" t="s">
        <v>11580</v>
      </c>
      <c r="K2880" t="s">
        <v>214</v>
      </c>
      <c r="L2880" t="s">
        <v>3398</v>
      </c>
      <c r="M2880" t="s">
        <v>3538</v>
      </c>
      <c r="N2880" t="s">
        <v>8132</v>
      </c>
      <c r="O2880" t="s">
        <v>13535</v>
      </c>
      <c r="P2880">
        <v>87561661</v>
      </c>
      <c r="Q2880" t="s">
        <v>15386</v>
      </c>
      <c r="R2880" t="s">
        <v>15080</v>
      </c>
      <c r="S2880">
        <v>87561661</v>
      </c>
      <c r="T2880" t="s">
        <v>14970</v>
      </c>
      <c r="U2880">
        <v>25567876</v>
      </c>
      <c r="V2880" t="s">
        <v>32</v>
      </c>
      <c r="W2880" t="s">
        <v>8267</v>
      </c>
      <c r="X2880" t="s">
        <v>18890</v>
      </c>
      <c r="Y2880" t="s">
        <v>8132</v>
      </c>
    </row>
    <row r="2881" spans="1:25" x14ac:dyDescent="0.25">
      <c r="A2881" t="s">
        <v>13635</v>
      </c>
      <c r="B2881" t="s">
        <v>13668</v>
      </c>
      <c r="C2881" t="s">
        <v>13693</v>
      </c>
      <c r="D2881" t="s">
        <v>3398</v>
      </c>
      <c r="E2881" t="s">
        <v>11</v>
      </c>
      <c r="F2881" t="s">
        <v>64</v>
      </c>
      <c r="G2881" t="s">
        <v>6</v>
      </c>
      <c r="H2881" t="s">
        <v>16</v>
      </c>
      <c r="I2881">
        <v>30512</v>
      </c>
      <c r="J2881" t="s">
        <v>12810</v>
      </c>
      <c r="K2881" t="s">
        <v>214</v>
      </c>
      <c r="L2881" t="s">
        <v>3398</v>
      </c>
      <c r="M2881" t="s">
        <v>14815</v>
      </c>
      <c r="N2881" t="s">
        <v>14171</v>
      </c>
      <c r="O2881" t="s">
        <v>13535</v>
      </c>
      <c r="P2881">
        <v>83457821</v>
      </c>
      <c r="Q2881" t="s">
        <v>15386</v>
      </c>
      <c r="R2881" t="s">
        <v>14172</v>
      </c>
      <c r="S2881">
        <v>83579633</v>
      </c>
      <c r="T2881" t="s">
        <v>14970</v>
      </c>
      <c r="U2881">
        <v>25567876</v>
      </c>
      <c r="V2881" t="s">
        <v>32</v>
      </c>
      <c r="W2881" t="s">
        <v>12169</v>
      </c>
      <c r="X2881" t="s">
        <v>18891</v>
      </c>
      <c r="Y2881" t="s">
        <v>13693</v>
      </c>
    </row>
    <row r="2882" spans="1:25" x14ac:dyDescent="0.25">
      <c r="A2882" t="s">
        <v>9863</v>
      </c>
      <c r="B2882" t="s">
        <v>8870</v>
      </c>
      <c r="C2882" t="s">
        <v>9864</v>
      </c>
      <c r="D2882" t="s">
        <v>3398</v>
      </c>
      <c r="E2882" t="s">
        <v>11</v>
      </c>
      <c r="F2882" t="s">
        <v>64</v>
      </c>
      <c r="G2882" t="s">
        <v>6</v>
      </c>
      <c r="H2882" t="s">
        <v>16</v>
      </c>
      <c r="I2882">
        <v>30512</v>
      </c>
      <c r="J2882" t="s">
        <v>12810</v>
      </c>
      <c r="K2882" t="s">
        <v>214</v>
      </c>
      <c r="L2882" t="s">
        <v>3398</v>
      </c>
      <c r="M2882" t="s">
        <v>14815</v>
      </c>
      <c r="N2882" t="s">
        <v>5173</v>
      </c>
      <c r="O2882" t="s">
        <v>13535</v>
      </c>
      <c r="P2882" t="s">
        <v>15386</v>
      </c>
      <c r="Q2882" t="s">
        <v>15386</v>
      </c>
      <c r="R2882" t="s">
        <v>15950</v>
      </c>
      <c r="S2882">
        <v>83784781</v>
      </c>
      <c r="T2882" t="s">
        <v>14970</v>
      </c>
      <c r="U2882">
        <v>25567876</v>
      </c>
      <c r="V2882" t="s">
        <v>32</v>
      </c>
      <c r="W2882" t="s">
        <v>10087</v>
      </c>
      <c r="X2882" t="s">
        <v>18892</v>
      </c>
      <c r="Y2882" t="s">
        <v>9864</v>
      </c>
    </row>
    <row r="2883" spans="1:25" x14ac:dyDescent="0.25">
      <c r="A2883" t="s">
        <v>9839</v>
      </c>
      <c r="B2883" t="s">
        <v>8878</v>
      </c>
      <c r="C2883" t="s">
        <v>9840</v>
      </c>
      <c r="D2883" t="s">
        <v>3398</v>
      </c>
      <c r="E2883" t="s">
        <v>11</v>
      </c>
      <c r="F2883" t="s">
        <v>83</v>
      </c>
      <c r="G2883" t="s">
        <v>2</v>
      </c>
      <c r="H2883" t="s">
        <v>3</v>
      </c>
      <c r="I2883">
        <v>70102</v>
      </c>
      <c r="J2883" t="s">
        <v>12693</v>
      </c>
      <c r="K2883" t="s">
        <v>82</v>
      </c>
      <c r="L2883" t="s">
        <v>82</v>
      </c>
      <c r="M2883" t="s">
        <v>12981</v>
      </c>
      <c r="N2883" t="s">
        <v>11162</v>
      </c>
      <c r="O2883" t="s">
        <v>13535</v>
      </c>
      <c r="P2883">
        <v>84296682</v>
      </c>
      <c r="Q2883" t="s">
        <v>15386</v>
      </c>
      <c r="R2883" t="s">
        <v>13230</v>
      </c>
      <c r="S2883">
        <v>84296682</v>
      </c>
      <c r="T2883" t="s">
        <v>14970</v>
      </c>
      <c r="U2883">
        <v>25567876</v>
      </c>
      <c r="V2883" t="s">
        <v>32</v>
      </c>
      <c r="W2883" t="s">
        <v>10077</v>
      </c>
      <c r="X2883" t="s">
        <v>18893</v>
      </c>
      <c r="Y2883" t="s">
        <v>9840</v>
      </c>
    </row>
    <row r="2884" spans="1:25" x14ac:dyDescent="0.25">
      <c r="A2884" t="s">
        <v>9858</v>
      </c>
      <c r="B2884" t="s">
        <v>8849</v>
      </c>
      <c r="C2884" t="s">
        <v>9859</v>
      </c>
      <c r="D2884" t="s">
        <v>3398</v>
      </c>
      <c r="E2884" t="s">
        <v>11</v>
      </c>
      <c r="F2884" t="s">
        <v>83</v>
      </c>
      <c r="G2884" t="s">
        <v>2</v>
      </c>
      <c r="H2884" t="s">
        <v>3</v>
      </c>
      <c r="I2884">
        <v>70102</v>
      </c>
      <c r="J2884" t="s">
        <v>12693</v>
      </c>
      <c r="K2884" t="s">
        <v>82</v>
      </c>
      <c r="L2884" t="s">
        <v>82</v>
      </c>
      <c r="M2884" t="s">
        <v>12981</v>
      </c>
      <c r="N2884" t="s">
        <v>3986</v>
      </c>
      <c r="O2884" t="s">
        <v>13535</v>
      </c>
      <c r="P2884">
        <v>83693644</v>
      </c>
      <c r="Q2884" t="s">
        <v>15386</v>
      </c>
      <c r="R2884" t="s">
        <v>15081</v>
      </c>
      <c r="S2884">
        <v>83693644</v>
      </c>
      <c r="T2884" t="s">
        <v>14970</v>
      </c>
      <c r="U2884">
        <v>25567876</v>
      </c>
      <c r="V2884" t="s">
        <v>32</v>
      </c>
      <c r="W2884" t="s">
        <v>10085</v>
      </c>
      <c r="X2884" t="s">
        <v>18894</v>
      </c>
      <c r="Y2884" t="s">
        <v>9859</v>
      </c>
    </row>
    <row r="2885" spans="1:25" x14ac:dyDescent="0.25">
      <c r="A2885" t="s">
        <v>9837</v>
      </c>
      <c r="B2885" t="s">
        <v>6846</v>
      </c>
      <c r="C2885" t="s">
        <v>9838</v>
      </c>
      <c r="D2885" t="s">
        <v>3398</v>
      </c>
      <c r="E2885" t="s">
        <v>11</v>
      </c>
      <c r="F2885" t="s">
        <v>64</v>
      </c>
      <c r="G2885" t="s">
        <v>6</v>
      </c>
      <c r="H2885" t="s">
        <v>16</v>
      </c>
      <c r="I2885">
        <v>30512</v>
      </c>
      <c r="J2885" t="s">
        <v>12810</v>
      </c>
      <c r="K2885" t="s">
        <v>214</v>
      </c>
      <c r="L2885" t="s">
        <v>3398</v>
      </c>
      <c r="M2885" t="s">
        <v>14815</v>
      </c>
      <c r="N2885" t="s">
        <v>9838</v>
      </c>
      <c r="O2885" t="s">
        <v>13535</v>
      </c>
      <c r="P2885">
        <v>88193307</v>
      </c>
      <c r="Q2885" t="s">
        <v>15386</v>
      </c>
      <c r="R2885" t="s">
        <v>15951</v>
      </c>
      <c r="S2885">
        <v>85178429</v>
      </c>
      <c r="T2885" t="s">
        <v>14970</v>
      </c>
      <c r="U2885">
        <v>84033728</v>
      </c>
      <c r="V2885" t="s">
        <v>32</v>
      </c>
      <c r="W2885" t="s">
        <v>10076</v>
      </c>
      <c r="X2885" t="s">
        <v>18895</v>
      </c>
      <c r="Y2885" t="s">
        <v>9838</v>
      </c>
    </row>
    <row r="2886" spans="1:25" x14ac:dyDescent="0.25">
      <c r="A2886" t="s">
        <v>9831</v>
      </c>
      <c r="B2886" t="s">
        <v>8723</v>
      </c>
      <c r="C2886" t="s">
        <v>9832</v>
      </c>
      <c r="D2886" t="s">
        <v>3398</v>
      </c>
      <c r="E2886" t="s">
        <v>11</v>
      </c>
      <c r="F2886" t="s">
        <v>64</v>
      </c>
      <c r="G2886" t="s">
        <v>6</v>
      </c>
      <c r="H2886" t="s">
        <v>16</v>
      </c>
      <c r="I2886">
        <v>30512</v>
      </c>
      <c r="J2886" t="s">
        <v>12810</v>
      </c>
      <c r="K2886" t="s">
        <v>214</v>
      </c>
      <c r="L2886" t="s">
        <v>3398</v>
      </c>
      <c r="M2886" t="s">
        <v>14815</v>
      </c>
      <c r="N2886" t="s">
        <v>11163</v>
      </c>
      <c r="O2886" t="s">
        <v>13535</v>
      </c>
      <c r="P2886">
        <v>87122615</v>
      </c>
      <c r="Q2886" t="s">
        <v>15386</v>
      </c>
      <c r="R2886" t="s">
        <v>15952</v>
      </c>
      <c r="S2886">
        <v>85876371</v>
      </c>
      <c r="T2886" t="s">
        <v>14970</v>
      </c>
      <c r="U2886">
        <v>25560790</v>
      </c>
      <c r="V2886" t="s">
        <v>32</v>
      </c>
      <c r="W2886" t="s">
        <v>10073</v>
      </c>
      <c r="X2886" t="s">
        <v>18896</v>
      </c>
      <c r="Y2886" t="s">
        <v>9832</v>
      </c>
    </row>
    <row r="2887" spans="1:25" x14ac:dyDescent="0.25">
      <c r="A2887" t="s">
        <v>13636</v>
      </c>
      <c r="B2887" t="s">
        <v>13669</v>
      </c>
      <c r="C2887" t="s">
        <v>13694</v>
      </c>
      <c r="D2887" t="s">
        <v>3398</v>
      </c>
      <c r="E2887" t="s">
        <v>11</v>
      </c>
      <c r="F2887" t="s">
        <v>64</v>
      </c>
      <c r="G2887" t="s">
        <v>6</v>
      </c>
      <c r="H2887" t="s">
        <v>3</v>
      </c>
      <c r="I2887">
        <v>30502</v>
      </c>
      <c r="J2887" t="s">
        <v>11450</v>
      </c>
      <c r="K2887" t="s">
        <v>214</v>
      </c>
      <c r="L2887" t="s">
        <v>3398</v>
      </c>
      <c r="M2887" t="s">
        <v>1471</v>
      </c>
      <c r="N2887" t="s">
        <v>14171</v>
      </c>
      <c r="O2887" t="s">
        <v>13535</v>
      </c>
      <c r="P2887">
        <v>72007796</v>
      </c>
      <c r="Q2887" t="s">
        <v>15386</v>
      </c>
      <c r="R2887" t="s">
        <v>14173</v>
      </c>
      <c r="S2887">
        <v>72007796</v>
      </c>
      <c r="T2887" t="s">
        <v>14970</v>
      </c>
      <c r="U2887">
        <v>84033728</v>
      </c>
      <c r="V2887" t="s">
        <v>32</v>
      </c>
      <c r="W2887" t="s">
        <v>13470</v>
      </c>
      <c r="X2887" t="s">
        <v>18897</v>
      </c>
      <c r="Y2887" t="s">
        <v>13694</v>
      </c>
    </row>
    <row r="2888" spans="1:25" x14ac:dyDescent="0.25">
      <c r="A2888" t="s">
        <v>15953</v>
      </c>
      <c r="B2888" s="233" t="s">
        <v>7295</v>
      </c>
      <c r="C2888" t="s">
        <v>15954</v>
      </c>
      <c r="D2888" t="s">
        <v>3398</v>
      </c>
      <c r="E2888" t="s">
        <v>11</v>
      </c>
      <c r="F2888" t="s">
        <v>64</v>
      </c>
      <c r="G2888" t="s">
        <v>6</v>
      </c>
      <c r="H2888" t="s">
        <v>16</v>
      </c>
      <c r="I2888">
        <v>30512</v>
      </c>
      <c r="J2888" t="s">
        <v>12810</v>
      </c>
      <c r="K2888" t="s">
        <v>214</v>
      </c>
      <c r="L2888" t="s">
        <v>3398</v>
      </c>
      <c r="M2888" t="s">
        <v>14815</v>
      </c>
      <c r="N2888" t="s">
        <v>15954</v>
      </c>
      <c r="O2888" t="s">
        <v>13535</v>
      </c>
      <c r="P2888" t="s">
        <v>15386</v>
      </c>
      <c r="Q2888" t="s">
        <v>15386</v>
      </c>
      <c r="R2888" t="s">
        <v>15955</v>
      </c>
      <c r="S2888">
        <v>87641692</v>
      </c>
      <c r="T2888" t="s">
        <v>14970</v>
      </c>
      <c r="U2888">
        <v>25567876</v>
      </c>
      <c r="V2888" t="s">
        <v>32</v>
      </c>
      <c r="W2888" t="s">
        <v>12200</v>
      </c>
      <c r="X2888" t="s">
        <v>18898</v>
      </c>
      <c r="Y2888" t="s">
        <v>15954</v>
      </c>
    </row>
    <row r="2889" spans="1:25" x14ac:dyDescent="0.25">
      <c r="A2889" t="s">
        <v>9802</v>
      </c>
      <c r="B2889" t="s">
        <v>6849</v>
      </c>
      <c r="C2889" t="s">
        <v>14179</v>
      </c>
      <c r="D2889" t="s">
        <v>3398</v>
      </c>
      <c r="E2889" t="s">
        <v>11</v>
      </c>
      <c r="F2889" t="s">
        <v>64</v>
      </c>
      <c r="G2889" t="s">
        <v>6</v>
      </c>
      <c r="H2889" t="s">
        <v>16</v>
      </c>
      <c r="I2889">
        <v>30512</v>
      </c>
      <c r="J2889" t="s">
        <v>12810</v>
      </c>
      <c r="K2889" t="s">
        <v>214</v>
      </c>
      <c r="L2889" t="s">
        <v>3398</v>
      </c>
      <c r="M2889" t="s">
        <v>14815</v>
      </c>
      <c r="N2889" t="s">
        <v>11164</v>
      </c>
      <c r="O2889" t="s">
        <v>13535</v>
      </c>
      <c r="P2889">
        <v>87422100</v>
      </c>
      <c r="Q2889" t="s">
        <v>15386</v>
      </c>
      <c r="R2889" t="s">
        <v>11959</v>
      </c>
      <c r="S2889">
        <v>87422100</v>
      </c>
      <c r="T2889" t="s">
        <v>14970</v>
      </c>
      <c r="U2889">
        <v>25567876</v>
      </c>
      <c r="V2889" t="s">
        <v>32</v>
      </c>
      <c r="W2889" t="s">
        <v>10045</v>
      </c>
      <c r="X2889" t="s">
        <v>18899</v>
      </c>
      <c r="Y2889" t="s">
        <v>14179</v>
      </c>
    </row>
    <row r="2890" spans="1:25" x14ac:dyDescent="0.25">
      <c r="A2890" t="s">
        <v>9823</v>
      </c>
      <c r="B2890" t="s">
        <v>9824</v>
      </c>
      <c r="C2890" t="s">
        <v>14180</v>
      </c>
      <c r="D2890" t="s">
        <v>3398</v>
      </c>
      <c r="E2890" t="s">
        <v>8</v>
      </c>
      <c r="F2890" t="s">
        <v>83</v>
      </c>
      <c r="G2890" t="s">
        <v>2</v>
      </c>
      <c r="H2890" t="s">
        <v>3</v>
      </c>
      <c r="I2890">
        <v>70102</v>
      </c>
      <c r="J2890" t="s">
        <v>12693</v>
      </c>
      <c r="K2890" t="s">
        <v>82</v>
      </c>
      <c r="L2890" t="s">
        <v>82</v>
      </c>
      <c r="M2890" t="s">
        <v>12981</v>
      </c>
      <c r="N2890" t="s">
        <v>11166</v>
      </c>
      <c r="O2890" t="s">
        <v>13535</v>
      </c>
      <c r="P2890" t="s">
        <v>15386</v>
      </c>
      <c r="Q2890" t="s">
        <v>15386</v>
      </c>
      <c r="R2890" t="s">
        <v>15047</v>
      </c>
      <c r="S2890">
        <v>83973275</v>
      </c>
      <c r="T2890" t="s">
        <v>6667</v>
      </c>
      <c r="U2890">
        <v>25567876</v>
      </c>
      <c r="V2890" t="s">
        <v>32</v>
      </c>
      <c r="W2890" t="s">
        <v>10059</v>
      </c>
      <c r="X2890" t="s">
        <v>18900</v>
      </c>
      <c r="Y2890" t="s">
        <v>14180</v>
      </c>
    </row>
    <row r="2891" spans="1:25" x14ac:dyDescent="0.25">
      <c r="A2891" t="s">
        <v>9806</v>
      </c>
      <c r="B2891" t="s">
        <v>9807</v>
      </c>
      <c r="C2891" t="s">
        <v>14181</v>
      </c>
      <c r="D2891" t="s">
        <v>3398</v>
      </c>
      <c r="E2891" t="s">
        <v>8</v>
      </c>
      <c r="F2891" t="s">
        <v>83</v>
      </c>
      <c r="G2891" t="s">
        <v>2</v>
      </c>
      <c r="H2891" t="s">
        <v>3</v>
      </c>
      <c r="I2891">
        <v>70102</v>
      </c>
      <c r="J2891" t="s">
        <v>12693</v>
      </c>
      <c r="K2891" t="s">
        <v>82</v>
      </c>
      <c r="L2891" t="s">
        <v>82</v>
      </c>
      <c r="M2891" t="s">
        <v>12981</v>
      </c>
      <c r="N2891" t="s">
        <v>9808</v>
      </c>
      <c r="O2891" t="s">
        <v>13535</v>
      </c>
      <c r="P2891">
        <v>87283132</v>
      </c>
      <c r="Q2891" t="s">
        <v>15386</v>
      </c>
      <c r="R2891" t="s">
        <v>15956</v>
      </c>
      <c r="S2891">
        <v>87283132</v>
      </c>
      <c r="T2891" t="s">
        <v>6667</v>
      </c>
      <c r="U2891">
        <v>25570765</v>
      </c>
      <c r="V2891" t="s">
        <v>32</v>
      </c>
      <c r="W2891" t="s">
        <v>10048</v>
      </c>
      <c r="X2891" t="s">
        <v>18901</v>
      </c>
      <c r="Y2891" t="s">
        <v>14181</v>
      </c>
    </row>
    <row r="2892" spans="1:25" x14ac:dyDescent="0.25">
      <c r="A2892" t="s">
        <v>9816</v>
      </c>
      <c r="B2892" t="s">
        <v>9817</v>
      </c>
      <c r="C2892" t="s">
        <v>9818</v>
      </c>
      <c r="D2892" t="s">
        <v>3398</v>
      </c>
      <c r="E2892" t="s">
        <v>8</v>
      </c>
      <c r="F2892" t="s">
        <v>83</v>
      </c>
      <c r="G2892" t="s">
        <v>2</v>
      </c>
      <c r="H2892" t="s">
        <v>3</v>
      </c>
      <c r="I2892">
        <v>70102</v>
      </c>
      <c r="J2892" t="s">
        <v>12693</v>
      </c>
      <c r="K2892" t="s">
        <v>82</v>
      </c>
      <c r="L2892" t="s">
        <v>82</v>
      </c>
      <c r="M2892" t="s">
        <v>12981</v>
      </c>
      <c r="N2892" t="s">
        <v>11167</v>
      </c>
      <c r="O2892" t="s">
        <v>13535</v>
      </c>
      <c r="P2892">
        <v>85977530</v>
      </c>
      <c r="Q2892" t="s">
        <v>15386</v>
      </c>
      <c r="R2892" t="s">
        <v>14175</v>
      </c>
      <c r="S2892">
        <v>85977530</v>
      </c>
      <c r="T2892" t="s">
        <v>6667</v>
      </c>
      <c r="U2892">
        <v>25570765</v>
      </c>
      <c r="V2892" t="s">
        <v>32</v>
      </c>
      <c r="W2892" t="s">
        <v>10056</v>
      </c>
      <c r="X2892" t="s">
        <v>18902</v>
      </c>
      <c r="Y2892" t="s">
        <v>9818</v>
      </c>
    </row>
    <row r="2893" spans="1:25" x14ac:dyDescent="0.25">
      <c r="A2893" t="s">
        <v>9800</v>
      </c>
      <c r="B2893" t="s">
        <v>7135</v>
      </c>
      <c r="C2893" t="s">
        <v>9801</v>
      </c>
      <c r="D2893" t="s">
        <v>3398</v>
      </c>
      <c r="E2893" t="s">
        <v>7</v>
      </c>
      <c r="F2893" t="s">
        <v>64</v>
      </c>
      <c r="G2893" t="s">
        <v>6</v>
      </c>
      <c r="H2893" t="s">
        <v>16</v>
      </c>
      <c r="I2893">
        <v>30512</v>
      </c>
      <c r="J2893" t="s">
        <v>12810</v>
      </c>
      <c r="K2893" t="s">
        <v>214</v>
      </c>
      <c r="L2893" t="s">
        <v>3398</v>
      </c>
      <c r="M2893" t="s">
        <v>14815</v>
      </c>
      <c r="N2893" t="s">
        <v>15957</v>
      </c>
      <c r="O2893" t="s">
        <v>13535</v>
      </c>
      <c r="P2893">
        <v>83509966</v>
      </c>
      <c r="Q2893" t="s">
        <v>15386</v>
      </c>
      <c r="R2893" t="s">
        <v>15082</v>
      </c>
      <c r="S2893">
        <v>83509966</v>
      </c>
      <c r="T2893" t="s">
        <v>14012</v>
      </c>
      <c r="U2893">
        <v>25567876</v>
      </c>
      <c r="V2893" t="s">
        <v>32</v>
      </c>
      <c r="W2893" t="s">
        <v>10044</v>
      </c>
      <c r="X2893" t="s">
        <v>18903</v>
      </c>
      <c r="Y2893" t="s">
        <v>9801</v>
      </c>
    </row>
    <row r="2894" spans="1:25" x14ac:dyDescent="0.25">
      <c r="A2894" t="s">
        <v>13637</v>
      </c>
      <c r="B2894" t="s">
        <v>13670</v>
      </c>
      <c r="C2894" t="s">
        <v>13695</v>
      </c>
      <c r="D2894" t="s">
        <v>3398</v>
      </c>
      <c r="E2894" t="s">
        <v>6</v>
      </c>
      <c r="F2894" t="s">
        <v>64</v>
      </c>
      <c r="G2894" t="s">
        <v>6</v>
      </c>
      <c r="H2894" t="s">
        <v>8</v>
      </c>
      <c r="I2894">
        <v>30507</v>
      </c>
      <c r="J2894" t="s">
        <v>11579</v>
      </c>
      <c r="K2894" t="s">
        <v>214</v>
      </c>
      <c r="L2894" t="s">
        <v>3398</v>
      </c>
      <c r="M2894" t="s">
        <v>10665</v>
      </c>
      <c r="N2894" t="s">
        <v>13695</v>
      </c>
      <c r="O2894" t="s">
        <v>13535</v>
      </c>
      <c r="P2894">
        <v>85626516</v>
      </c>
      <c r="Q2894">
        <v>22065814</v>
      </c>
      <c r="R2894" t="s">
        <v>14176</v>
      </c>
      <c r="S2894">
        <v>22065814</v>
      </c>
      <c r="T2894" t="s">
        <v>14504</v>
      </c>
      <c r="U2894" t="s">
        <v>15462</v>
      </c>
      <c r="V2894" t="s">
        <v>32</v>
      </c>
      <c r="W2894" t="s">
        <v>905</v>
      </c>
      <c r="X2894" t="s">
        <v>18904</v>
      </c>
      <c r="Y2894" t="s">
        <v>13695</v>
      </c>
    </row>
    <row r="2895" spans="1:25" x14ac:dyDescent="0.25">
      <c r="A2895" t="s">
        <v>9577</v>
      </c>
      <c r="B2895" t="s">
        <v>7793</v>
      </c>
      <c r="C2895" t="s">
        <v>9578</v>
      </c>
      <c r="D2895" t="s">
        <v>3398</v>
      </c>
      <c r="E2895" t="s">
        <v>6</v>
      </c>
      <c r="F2895" t="s">
        <v>64</v>
      </c>
      <c r="G2895" t="s">
        <v>6</v>
      </c>
      <c r="H2895" t="s">
        <v>8</v>
      </c>
      <c r="I2895">
        <v>30507</v>
      </c>
      <c r="J2895" t="s">
        <v>11579</v>
      </c>
      <c r="K2895" t="s">
        <v>214</v>
      </c>
      <c r="L2895" t="s">
        <v>3398</v>
      </c>
      <c r="M2895" t="s">
        <v>10665</v>
      </c>
      <c r="N2895" t="s">
        <v>51</v>
      </c>
      <c r="O2895" t="s">
        <v>13535</v>
      </c>
      <c r="P2895" t="s">
        <v>15386</v>
      </c>
      <c r="Q2895" t="s">
        <v>15386</v>
      </c>
      <c r="R2895" t="s">
        <v>9941</v>
      </c>
      <c r="S2895">
        <v>83355578</v>
      </c>
      <c r="T2895" t="s">
        <v>14504</v>
      </c>
      <c r="U2895" t="s">
        <v>15462</v>
      </c>
      <c r="V2895" t="s">
        <v>32</v>
      </c>
      <c r="W2895" t="s">
        <v>4324</v>
      </c>
      <c r="X2895" t="s">
        <v>18905</v>
      </c>
      <c r="Y2895" t="s">
        <v>9578</v>
      </c>
    </row>
    <row r="2896" spans="1:25" x14ac:dyDescent="0.25">
      <c r="A2896" t="s">
        <v>9583</v>
      </c>
      <c r="B2896" t="s">
        <v>9584</v>
      </c>
      <c r="C2896" t="s">
        <v>9585</v>
      </c>
      <c r="D2896" t="s">
        <v>3398</v>
      </c>
      <c r="E2896" t="s">
        <v>5</v>
      </c>
      <c r="F2896" t="s">
        <v>64</v>
      </c>
      <c r="G2896" t="s">
        <v>6</v>
      </c>
      <c r="H2896" t="s">
        <v>5</v>
      </c>
      <c r="I2896">
        <v>30504</v>
      </c>
      <c r="J2896" t="s">
        <v>11556</v>
      </c>
      <c r="K2896" t="s">
        <v>214</v>
      </c>
      <c r="L2896" t="s">
        <v>3398</v>
      </c>
      <c r="M2896" t="s">
        <v>207</v>
      </c>
      <c r="N2896" t="s">
        <v>11168</v>
      </c>
      <c r="O2896" t="s">
        <v>13535</v>
      </c>
      <c r="P2896">
        <v>87881919</v>
      </c>
      <c r="Q2896" t="s">
        <v>15386</v>
      </c>
      <c r="R2896" t="s">
        <v>9943</v>
      </c>
      <c r="S2896">
        <v>87881919</v>
      </c>
      <c r="T2896" t="s">
        <v>14507</v>
      </c>
      <c r="U2896">
        <v>25570767</v>
      </c>
      <c r="V2896" t="s">
        <v>32</v>
      </c>
      <c r="W2896" t="s">
        <v>9946</v>
      </c>
      <c r="X2896" t="s">
        <v>18906</v>
      </c>
      <c r="Y2896" t="s">
        <v>9585</v>
      </c>
    </row>
    <row r="2897" spans="1:25" x14ac:dyDescent="0.25">
      <c r="A2897" t="s">
        <v>9565</v>
      </c>
      <c r="B2897" t="s">
        <v>9566</v>
      </c>
      <c r="C2897" t="s">
        <v>9567</v>
      </c>
      <c r="D2897" t="s">
        <v>3398</v>
      </c>
      <c r="E2897" t="s">
        <v>10</v>
      </c>
      <c r="F2897" t="s">
        <v>64</v>
      </c>
      <c r="G2897" t="s">
        <v>6</v>
      </c>
      <c r="H2897" t="s">
        <v>6</v>
      </c>
      <c r="I2897">
        <v>30505</v>
      </c>
      <c r="J2897" t="s">
        <v>11577</v>
      </c>
      <c r="K2897" t="s">
        <v>214</v>
      </c>
      <c r="L2897" t="s">
        <v>3398</v>
      </c>
      <c r="M2897" t="s">
        <v>496</v>
      </c>
      <c r="N2897" t="s">
        <v>9567</v>
      </c>
      <c r="O2897" t="s">
        <v>13535</v>
      </c>
      <c r="P2897">
        <v>87758307</v>
      </c>
      <c r="Q2897">
        <v>88562470</v>
      </c>
      <c r="R2897" t="s">
        <v>12980</v>
      </c>
      <c r="S2897">
        <v>88562470</v>
      </c>
      <c r="T2897" t="s">
        <v>14188</v>
      </c>
      <c r="U2897">
        <v>89463166</v>
      </c>
      <c r="V2897" t="s">
        <v>32</v>
      </c>
      <c r="W2897" t="s">
        <v>4875</v>
      </c>
      <c r="X2897" t="s">
        <v>18907</v>
      </c>
      <c r="Y2897" t="s">
        <v>9567</v>
      </c>
    </row>
    <row r="2898" spans="1:25" x14ac:dyDescent="0.25">
      <c r="A2898" t="s">
        <v>9581</v>
      </c>
      <c r="B2898" t="s">
        <v>8880</v>
      </c>
      <c r="C2898" t="s">
        <v>9582</v>
      </c>
      <c r="D2898" t="s">
        <v>3398</v>
      </c>
      <c r="E2898" t="s">
        <v>6</v>
      </c>
      <c r="F2898" t="s">
        <v>64</v>
      </c>
      <c r="G2898" t="s">
        <v>6</v>
      </c>
      <c r="H2898" t="s">
        <v>3</v>
      </c>
      <c r="I2898">
        <v>30502</v>
      </c>
      <c r="J2898" t="s">
        <v>11450</v>
      </c>
      <c r="K2898" t="s">
        <v>214</v>
      </c>
      <c r="L2898" t="s">
        <v>3398</v>
      </c>
      <c r="M2898" t="s">
        <v>1471</v>
      </c>
      <c r="N2898" t="s">
        <v>9582</v>
      </c>
      <c r="O2898" t="s">
        <v>13535</v>
      </c>
      <c r="P2898">
        <v>85560555</v>
      </c>
      <c r="Q2898" t="s">
        <v>15386</v>
      </c>
      <c r="R2898" t="s">
        <v>9942</v>
      </c>
      <c r="S2898">
        <v>85560555</v>
      </c>
      <c r="T2898" t="s">
        <v>14504</v>
      </c>
      <c r="U2898" t="s">
        <v>15462</v>
      </c>
      <c r="V2898" t="s">
        <v>32</v>
      </c>
      <c r="W2898" t="s">
        <v>2439</v>
      </c>
      <c r="X2898" t="s">
        <v>18908</v>
      </c>
      <c r="Y2898" t="s">
        <v>9582</v>
      </c>
    </row>
    <row r="2899" spans="1:25" x14ac:dyDescent="0.25">
      <c r="A2899" t="s">
        <v>9563</v>
      </c>
      <c r="B2899" t="s">
        <v>9564</v>
      </c>
      <c r="C2899" t="s">
        <v>2469</v>
      </c>
      <c r="D2899" t="s">
        <v>3398</v>
      </c>
      <c r="E2899" t="s">
        <v>4</v>
      </c>
      <c r="F2899" t="s">
        <v>64</v>
      </c>
      <c r="G2899" t="s">
        <v>6</v>
      </c>
      <c r="H2899" t="s">
        <v>12</v>
      </c>
      <c r="I2899">
        <v>30510</v>
      </c>
      <c r="J2899" t="s">
        <v>11582</v>
      </c>
      <c r="K2899" t="s">
        <v>214</v>
      </c>
      <c r="L2899" t="s">
        <v>3398</v>
      </c>
      <c r="M2899" t="s">
        <v>10737</v>
      </c>
      <c r="N2899" t="s">
        <v>2469</v>
      </c>
      <c r="O2899" t="s">
        <v>13535</v>
      </c>
      <c r="P2899">
        <v>25311024</v>
      </c>
      <c r="Q2899" t="s">
        <v>15386</v>
      </c>
      <c r="R2899" t="s">
        <v>14177</v>
      </c>
      <c r="S2899">
        <v>25541174</v>
      </c>
      <c r="T2899" t="s">
        <v>14506</v>
      </c>
      <c r="U2899">
        <v>25567876</v>
      </c>
      <c r="V2899" t="s">
        <v>32</v>
      </c>
      <c r="W2899" t="s">
        <v>3549</v>
      </c>
      <c r="X2899" t="s">
        <v>18909</v>
      </c>
      <c r="Y2899" t="s">
        <v>2469</v>
      </c>
    </row>
    <row r="2900" spans="1:25" x14ac:dyDescent="0.25">
      <c r="A2900" t="s">
        <v>9573</v>
      </c>
      <c r="B2900" t="s">
        <v>7039</v>
      </c>
      <c r="C2900" t="s">
        <v>9574</v>
      </c>
      <c r="D2900" t="s">
        <v>3398</v>
      </c>
      <c r="E2900" t="s">
        <v>4</v>
      </c>
      <c r="F2900" t="s">
        <v>64</v>
      </c>
      <c r="G2900" t="s">
        <v>6</v>
      </c>
      <c r="H2900" t="s">
        <v>2</v>
      </c>
      <c r="I2900">
        <v>30501</v>
      </c>
      <c r="J2900" t="s">
        <v>11417</v>
      </c>
      <c r="K2900" t="s">
        <v>214</v>
      </c>
      <c r="L2900" t="s">
        <v>3398</v>
      </c>
      <c r="M2900" t="s">
        <v>3398</v>
      </c>
      <c r="N2900" t="s">
        <v>10533</v>
      </c>
      <c r="O2900" t="s">
        <v>13535</v>
      </c>
      <c r="P2900">
        <v>88091864</v>
      </c>
      <c r="Q2900" t="s">
        <v>15386</v>
      </c>
      <c r="R2900" t="s">
        <v>14178</v>
      </c>
      <c r="S2900">
        <v>83099305</v>
      </c>
      <c r="T2900" t="s">
        <v>14506</v>
      </c>
      <c r="U2900">
        <v>25311024</v>
      </c>
      <c r="V2900" t="s">
        <v>32</v>
      </c>
      <c r="W2900" t="s">
        <v>3439</v>
      </c>
      <c r="X2900" t="s">
        <v>18910</v>
      </c>
      <c r="Y2900" t="s">
        <v>9574</v>
      </c>
    </row>
    <row r="2901" spans="1:25" x14ac:dyDescent="0.25">
      <c r="A2901" t="s">
        <v>9619</v>
      </c>
      <c r="B2901" t="s">
        <v>8872</v>
      </c>
      <c r="C2901" t="s">
        <v>9479</v>
      </c>
      <c r="D2901" t="s">
        <v>4010</v>
      </c>
      <c r="E2901" t="s">
        <v>3</v>
      </c>
      <c r="F2901" t="s">
        <v>208</v>
      </c>
      <c r="G2901" t="s">
        <v>3</v>
      </c>
      <c r="H2901" t="s">
        <v>8</v>
      </c>
      <c r="I2901">
        <v>50207</v>
      </c>
      <c r="J2901" t="s">
        <v>12823</v>
      </c>
      <c r="K2901" t="s">
        <v>209</v>
      </c>
      <c r="L2901" t="s">
        <v>4010</v>
      </c>
      <c r="M2901" t="s">
        <v>13081</v>
      </c>
      <c r="N2901" t="s">
        <v>9479</v>
      </c>
      <c r="O2901" t="s">
        <v>13535</v>
      </c>
      <c r="P2901">
        <v>60756618</v>
      </c>
      <c r="Q2901" t="s">
        <v>15386</v>
      </c>
      <c r="R2901" t="s">
        <v>15083</v>
      </c>
      <c r="S2901">
        <v>60756618</v>
      </c>
      <c r="T2901" t="s">
        <v>15563</v>
      </c>
      <c r="U2901">
        <v>26869107</v>
      </c>
      <c r="V2901" t="s">
        <v>32</v>
      </c>
      <c r="W2901" t="s">
        <v>7645</v>
      </c>
      <c r="X2901" t="s">
        <v>18911</v>
      </c>
      <c r="Y2901" t="s">
        <v>9479</v>
      </c>
    </row>
    <row r="2902" spans="1:25" x14ac:dyDescent="0.25">
      <c r="A2902" t="s">
        <v>15958</v>
      </c>
      <c r="B2902" t="s">
        <v>8874</v>
      </c>
      <c r="C2902" t="s">
        <v>171</v>
      </c>
      <c r="D2902" t="s">
        <v>4010</v>
      </c>
      <c r="E2902" t="s">
        <v>6</v>
      </c>
      <c r="F2902" t="s">
        <v>208</v>
      </c>
      <c r="G2902" t="s">
        <v>15</v>
      </c>
      <c r="H2902" t="s">
        <v>4</v>
      </c>
      <c r="I2902">
        <v>51103</v>
      </c>
      <c r="J2902" t="s">
        <v>15704</v>
      </c>
      <c r="K2902" t="s">
        <v>209</v>
      </c>
      <c r="L2902" t="s">
        <v>4110</v>
      </c>
      <c r="M2902" t="s">
        <v>4119</v>
      </c>
      <c r="N2902" t="s">
        <v>171</v>
      </c>
      <c r="O2902" t="s">
        <v>13535</v>
      </c>
      <c r="P2902">
        <v>84170609</v>
      </c>
      <c r="Q2902">
        <v>83440660</v>
      </c>
      <c r="R2902" t="s">
        <v>15959</v>
      </c>
      <c r="S2902">
        <v>84170609</v>
      </c>
      <c r="T2902" t="s">
        <v>15476</v>
      </c>
      <c r="U2902">
        <v>63790353</v>
      </c>
      <c r="V2902" t="s">
        <v>32</v>
      </c>
      <c r="W2902" t="s">
        <v>2474</v>
      </c>
      <c r="X2902" t="s">
        <v>18912</v>
      </c>
      <c r="Y2902" t="s">
        <v>171</v>
      </c>
    </row>
    <row r="2903" spans="1:25" x14ac:dyDescent="0.25">
      <c r="A2903" t="s">
        <v>9624</v>
      </c>
      <c r="B2903" t="s">
        <v>9625</v>
      </c>
      <c r="C2903" t="s">
        <v>9626</v>
      </c>
      <c r="D2903" t="s">
        <v>4010</v>
      </c>
      <c r="E2903" t="s">
        <v>5</v>
      </c>
      <c r="F2903" t="s">
        <v>208</v>
      </c>
      <c r="G2903" t="s">
        <v>3</v>
      </c>
      <c r="H2903" t="s">
        <v>4</v>
      </c>
      <c r="I2903">
        <v>50203</v>
      </c>
      <c r="J2903" t="s">
        <v>11483</v>
      </c>
      <c r="K2903" t="s">
        <v>209</v>
      </c>
      <c r="L2903" t="s">
        <v>4010</v>
      </c>
      <c r="M2903" t="s">
        <v>221</v>
      </c>
      <c r="N2903" t="s">
        <v>8474</v>
      </c>
      <c r="O2903" t="s">
        <v>13535</v>
      </c>
      <c r="P2903">
        <v>85759436</v>
      </c>
      <c r="Q2903" t="s">
        <v>15386</v>
      </c>
      <c r="R2903" t="s">
        <v>13243</v>
      </c>
      <c r="S2903">
        <v>85759436</v>
      </c>
      <c r="T2903" t="s">
        <v>14673</v>
      </c>
      <c r="U2903">
        <v>26866764</v>
      </c>
      <c r="V2903" t="s">
        <v>32</v>
      </c>
      <c r="W2903" t="s">
        <v>8342</v>
      </c>
      <c r="X2903" t="s">
        <v>18913</v>
      </c>
      <c r="Y2903" t="s">
        <v>9626</v>
      </c>
    </row>
    <row r="2904" spans="1:25" x14ac:dyDescent="0.25">
      <c r="A2904" t="s">
        <v>9491</v>
      </c>
      <c r="B2904" t="s">
        <v>9492</v>
      </c>
      <c r="C2904" t="s">
        <v>9493</v>
      </c>
      <c r="D2904" t="s">
        <v>1044</v>
      </c>
      <c r="E2904" t="s">
        <v>5</v>
      </c>
      <c r="F2904" t="s">
        <v>32</v>
      </c>
      <c r="G2904" t="s">
        <v>1045</v>
      </c>
      <c r="H2904" t="s">
        <v>11</v>
      </c>
      <c r="I2904">
        <v>11909</v>
      </c>
      <c r="J2904" t="s">
        <v>12739</v>
      </c>
      <c r="K2904" t="s">
        <v>33</v>
      </c>
      <c r="L2904" t="s">
        <v>1044</v>
      </c>
      <c r="M2904" t="s">
        <v>10253</v>
      </c>
      <c r="N2904" t="s">
        <v>9493</v>
      </c>
      <c r="O2904" t="s">
        <v>13535</v>
      </c>
      <c r="P2904">
        <v>27870575</v>
      </c>
      <c r="Q2904" t="s">
        <v>15386</v>
      </c>
      <c r="R2904" t="s">
        <v>15960</v>
      </c>
      <c r="S2904">
        <v>27870575</v>
      </c>
      <c r="T2904" t="s">
        <v>14632</v>
      </c>
      <c r="U2904">
        <v>86384698</v>
      </c>
      <c r="V2904" t="s">
        <v>32</v>
      </c>
      <c r="W2904" t="s">
        <v>1236</v>
      </c>
      <c r="X2904" t="s">
        <v>18914</v>
      </c>
      <c r="Y2904" t="s">
        <v>9493</v>
      </c>
    </row>
    <row r="2905" spans="1:25" x14ac:dyDescent="0.25">
      <c r="A2905" t="s">
        <v>12217</v>
      </c>
      <c r="B2905" t="s">
        <v>7274</v>
      </c>
      <c r="C2905" t="s">
        <v>69</v>
      </c>
      <c r="D2905" t="s">
        <v>788</v>
      </c>
      <c r="E2905" t="s">
        <v>6</v>
      </c>
      <c r="F2905" t="s">
        <v>208</v>
      </c>
      <c r="G2905" t="s">
        <v>12</v>
      </c>
      <c r="H2905" t="s">
        <v>3</v>
      </c>
      <c r="I2905">
        <v>51002</v>
      </c>
      <c r="J2905" t="s">
        <v>11471</v>
      </c>
      <c r="K2905" t="s">
        <v>209</v>
      </c>
      <c r="L2905" t="s">
        <v>661</v>
      </c>
      <c r="M2905" t="s">
        <v>1418</v>
      </c>
      <c r="N2905" t="s">
        <v>69</v>
      </c>
      <c r="O2905" t="s">
        <v>13535</v>
      </c>
      <c r="P2905">
        <v>26777025</v>
      </c>
      <c r="Q2905" t="s">
        <v>15386</v>
      </c>
      <c r="R2905" t="s">
        <v>12472</v>
      </c>
      <c r="S2905">
        <v>86936796</v>
      </c>
      <c r="T2905" t="s">
        <v>14524</v>
      </c>
      <c r="U2905">
        <v>26777025</v>
      </c>
      <c r="V2905" t="s">
        <v>32</v>
      </c>
      <c r="W2905" t="s">
        <v>9185</v>
      </c>
      <c r="X2905" t="s">
        <v>18915</v>
      </c>
      <c r="Y2905" t="s">
        <v>69</v>
      </c>
    </row>
    <row r="2906" spans="1:25" x14ac:dyDescent="0.25">
      <c r="A2906" t="s">
        <v>9678</v>
      </c>
      <c r="B2906" t="s">
        <v>9679</v>
      </c>
      <c r="C2906" t="s">
        <v>9650</v>
      </c>
      <c r="D2906" t="s">
        <v>4304</v>
      </c>
      <c r="E2906" t="s">
        <v>5</v>
      </c>
      <c r="F2906" t="s">
        <v>124</v>
      </c>
      <c r="G2906" t="s">
        <v>2</v>
      </c>
      <c r="H2906" t="s">
        <v>5</v>
      </c>
      <c r="I2906">
        <v>60104</v>
      </c>
      <c r="J2906" t="s">
        <v>11534</v>
      </c>
      <c r="K2906" t="s">
        <v>125</v>
      </c>
      <c r="L2906" t="s">
        <v>125</v>
      </c>
      <c r="M2906" t="s">
        <v>4208</v>
      </c>
      <c r="N2906" t="s">
        <v>2142</v>
      </c>
      <c r="O2906" t="s">
        <v>13535</v>
      </c>
      <c r="P2906">
        <v>26500868</v>
      </c>
      <c r="Q2906">
        <v>85915736</v>
      </c>
      <c r="R2906" t="s">
        <v>13244</v>
      </c>
      <c r="S2906">
        <v>85915736</v>
      </c>
      <c r="T2906" t="s">
        <v>14549</v>
      </c>
      <c r="U2906">
        <v>86505339</v>
      </c>
      <c r="V2906" t="s">
        <v>32</v>
      </c>
      <c r="W2906" t="s">
        <v>9975</v>
      </c>
      <c r="X2906" t="s">
        <v>18916</v>
      </c>
      <c r="Y2906" t="s">
        <v>9650</v>
      </c>
    </row>
    <row r="2907" spans="1:25" x14ac:dyDescent="0.25">
      <c r="A2907" t="s">
        <v>9791</v>
      </c>
      <c r="B2907" t="s">
        <v>9792</v>
      </c>
      <c r="C2907" t="s">
        <v>9793</v>
      </c>
      <c r="D2907" t="s">
        <v>4304</v>
      </c>
      <c r="E2907" t="s">
        <v>3</v>
      </c>
      <c r="F2907" t="s">
        <v>124</v>
      </c>
      <c r="G2907" t="s">
        <v>2</v>
      </c>
      <c r="H2907" t="s">
        <v>15</v>
      </c>
      <c r="I2907">
        <v>60111</v>
      </c>
      <c r="J2907" t="s">
        <v>12830</v>
      </c>
      <c r="K2907" t="s">
        <v>125</v>
      </c>
      <c r="L2907" t="s">
        <v>125</v>
      </c>
      <c r="M2907" t="s">
        <v>10646</v>
      </c>
      <c r="N2907" t="s">
        <v>9793</v>
      </c>
      <c r="O2907" t="s">
        <v>13535</v>
      </c>
      <c r="P2907">
        <v>22002837</v>
      </c>
      <c r="Q2907" t="s">
        <v>15386</v>
      </c>
      <c r="R2907" t="s">
        <v>15084</v>
      </c>
      <c r="S2907">
        <v>85180323</v>
      </c>
      <c r="T2907" t="s">
        <v>15520</v>
      </c>
      <c r="U2907">
        <v>26420211</v>
      </c>
      <c r="V2907" t="s">
        <v>32</v>
      </c>
      <c r="W2907" t="s">
        <v>10040</v>
      </c>
      <c r="X2907" t="s">
        <v>18917</v>
      </c>
      <c r="Y2907" t="s">
        <v>9793</v>
      </c>
    </row>
    <row r="2908" spans="1:25" x14ac:dyDescent="0.25">
      <c r="A2908" t="s">
        <v>9686</v>
      </c>
      <c r="B2908" t="s">
        <v>8876</v>
      </c>
      <c r="C2908" t="s">
        <v>9687</v>
      </c>
      <c r="D2908" t="s">
        <v>4304</v>
      </c>
      <c r="E2908" t="s">
        <v>2</v>
      </c>
      <c r="F2908" t="s">
        <v>124</v>
      </c>
      <c r="G2908" t="s">
        <v>2</v>
      </c>
      <c r="H2908" t="s">
        <v>6</v>
      </c>
      <c r="I2908">
        <v>60105</v>
      </c>
      <c r="J2908" t="s">
        <v>11576</v>
      </c>
      <c r="K2908" t="s">
        <v>125</v>
      </c>
      <c r="L2908" t="s">
        <v>125</v>
      </c>
      <c r="M2908" t="s">
        <v>10595</v>
      </c>
      <c r="N2908" t="s">
        <v>9687</v>
      </c>
      <c r="O2908" t="s">
        <v>13535</v>
      </c>
      <c r="P2908">
        <v>26502016</v>
      </c>
      <c r="Q2908" t="s">
        <v>15386</v>
      </c>
      <c r="R2908" t="s">
        <v>9976</v>
      </c>
      <c r="S2908">
        <v>22006547</v>
      </c>
      <c r="T2908" t="s">
        <v>14550</v>
      </c>
      <c r="U2908">
        <v>21007583</v>
      </c>
      <c r="V2908" t="s">
        <v>32</v>
      </c>
      <c r="W2908" t="s">
        <v>2816</v>
      </c>
      <c r="X2908" t="s">
        <v>18918</v>
      </c>
      <c r="Y2908" t="s">
        <v>9687</v>
      </c>
    </row>
    <row r="2909" spans="1:25" x14ac:dyDescent="0.25">
      <c r="A2909" t="s">
        <v>9637</v>
      </c>
      <c r="B2909" t="s">
        <v>7122</v>
      </c>
      <c r="C2909" t="s">
        <v>9638</v>
      </c>
      <c r="D2909" t="s">
        <v>207</v>
      </c>
      <c r="E2909" t="s">
        <v>3</v>
      </c>
      <c r="F2909" t="s">
        <v>208</v>
      </c>
      <c r="G2909" t="s">
        <v>4</v>
      </c>
      <c r="H2909" t="s">
        <v>4</v>
      </c>
      <c r="I2909">
        <v>50303</v>
      </c>
      <c r="J2909" t="s">
        <v>11489</v>
      </c>
      <c r="K2909" t="s">
        <v>209</v>
      </c>
      <c r="L2909" t="s">
        <v>207</v>
      </c>
      <c r="M2909" t="s">
        <v>12942</v>
      </c>
      <c r="N2909" t="s">
        <v>9638</v>
      </c>
      <c r="O2909" t="s">
        <v>13535</v>
      </c>
      <c r="P2909">
        <v>26588262</v>
      </c>
      <c r="Q2909" t="s">
        <v>15386</v>
      </c>
      <c r="R2909" t="s">
        <v>15961</v>
      </c>
      <c r="S2909">
        <v>62841675</v>
      </c>
      <c r="T2909" t="s">
        <v>15962</v>
      </c>
      <c r="U2909">
        <v>83769266</v>
      </c>
      <c r="V2909" t="s">
        <v>32</v>
      </c>
      <c r="W2909" t="s">
        <v>8404</v>
      </c>
      <c r="X2909" t="s">
        <v>18919</v>
      </c>
      <c r="Y2909" t="s">
        <v>9638</v>
      </c>
    </row>
    <row r="2910" spans="1:25" x14ac:dyDescent="0.25">
      <c r="A2910" t="s">
        <v>9634</v>
      </c>
      <c r="B2910" t="s">
        <v>9635</v>
      </c>
      <c r="C2910" t="s">
        <v>9636</v>
      </c>
      <c r="D2910" t="s">
        <v>207</v>
      </c>
      <c r="E2910" t="s">
        <v>3</v>
      </c>
      <c r="F2910" t="s">
        <v>208</v>
      </c>
      <c r="G2910" t="s">
        <v>4</v>
      </c>
      <c r="H2910" t="s">
        <v>11</v>
      </c>
      <c r="I2910">
        <v>50309</v>
      </c>
      <c r="J2910" t="s">
        <v>11601</v>
      </c>
      <c r="K2910" t="s">
        <v>209</v>
      </c>
      <c r="L2910" t="s">
        <v>207</v>
      </c>
      <c r="M2910" t="s">
        <v>10755</v>
      </c>
      <c r="N2910" t="s">
        <v>9636</v>
      </c>
      <c r="O2910" t="s">
        <v>13535</v>
      </c>
      <c r="P2910" t="s">
        <v>15386</v>
      </c>
      <c r="Q2910" t="s">
        <v>15386</v>
      </c>
      <c r="R2910" t="s">
        <v>14182</v>
      </c>
      <c r="S2910">
        <v>85346141</v>
      </c>
      <c r="T2910" t="s">
        <v>14536</v>
      </c>
      <c r="U2910">
        <v>83769266</v>
      </c>
      <c r="V2910" t="s">
        <v>32</v>
      </c>
      <c r="W2910" t="s">
        <v>9589</v>
      </c>
      <c r="X2910" t="s">
        <v>18920</v>
      </c>
      <c r="Y2910" t="s">
        <v>9636</v>
      </c>
    </row>
    <row r="2911" spans="1:25" x14ac:dyDescent="0.25">
      <c r="A2911" t="s">
        <v>9629</v>
      </c>
      <c r="B2911" t="s">
        <v>9630</v>
      </c>
      <c r="C2911" t="s">
        <v>9631</v>
      </c>
      <c r="D2911" t="s">
        <v>207</v>
      </c>
      <c r="E2911" t="s">
        <v>3</v>
      </c>
      <c r="F2911" t="s">
        <v>208</v>
      </c>
      <c r="G2911" t="s">
        <v>4</v>
      </c>
      <c r="H2911" t="s">
        <v>11</v>
      </c>
      <c r="I2911">
        <v>50309</v>
      </c>
      <c r="J2911" t="s">
        <v>11601</v>
      </c>
      <c r="K2911" t="s">
        <v>209</v>
      </c>
      <c r="L2911" t="s">
        <v>207</v>
      </c>
      <c r="M2911" t="s">
        <v>10755</v>
      </c>
      <c r="N2911" t="s">
        <v>1893</v>
      </c>
      <c r="O2911" t="s">
        <v>13535</v>
      </c>
      <c r="P2911">
        <v>26529106</v>
      </c>
      <c r="Q2911" t="s">
        <v>15386</v>
      </c>
      <c r="R2911" t="s">
        <v>15085</v>
      </c>
      <c r="S2911">
        <v>88548104</v>
      </c>
      <c r="T2911" t="s">
        <v>14536</v>
      </c>
      <c r="U2911">
        <v>83769266</v>
      </c>
      <c r="V2911" t="s">
        <v>32</v>
      </c>
      <c r="W2911" t="s">
        <v>9965</v>
      </c>
      <c r="X2911" t="s">
        <v>18921</v>
      </c>
      <c r="Y2911" t="s">
        <v>9631</v>
      </c>
    </row>
    <row r="2912" spans="1:25" x14ac:dyDescent="0.25">
      <c r="A2912" t="s">
        <v>9794</v>
      </c>
      <c r="B2912" t="s">
        <v>6885</v>
      </c>
      <c r="C2912" t="s">
        <v>9795</v>
      </c>
      <c r="D2912" t="s">
        <v>123</v>
      </c>
      <c r="E2912" t="s">
        <v>198</v>
      </c>
      <c r="F2912" t="s">
        <v>124</v>
      </c>
      <c r="G2912" t="s">
        <v>8</v>
      </c>
      <c r="H2912" t="s">
        <v>5</v>
      </c>
      <c r="I2912">
        <v>60704</v>
      </c>
      <c r="J2912" t="s">
        <v>12798</v>
      </c>
      <c r="K2912" t="s">
        <v>125</v>
      </c>
      <c r="L2912" t="s">
        <v>11123</v>
      </c>
      <c r="M2912" t="s">
        <v>11690</v>
      </c>
      <c r="N2912" t="s">
        <v>9795</v>
      </c>
      <c r="O2912" t="s">
        <v>13535</v>
      </c>
      <c r="P2912" t="s">
        <v>15386</v>
      </c>
      <c r="Q2912" t="s">
        <v>15386</v>
      </c>
      <c r="R2912" t="s">
        <v>14183</v>
      </c>
      <c r="S2912">
        <v>86138609</v>
      </c>
      <c r="T2912" t="s">
        <v>14889</v>
      </c>
      <c r="U2912">
        <v>84062648</v>
      </c>
      <c r="V2912" t="s">
        <v>32</v>
      </c>
      <c r="W2912" t="s">
        <v>10041</v>
      </c>
      <c r="X2912" t="s">
        <v>18922</v>
      </c>
      <c r="Y2912" t="s">
        <v>9795</v>
      </c>
    </row>
    <row r="2913" spans="1:25" x14ac:dyDescent="0.25">
      <c r="A2913" t="s">
        <v>9705</v>
      </c>
      <c r="B2913" t="s">
        <v>9706</v>
      </c>
      <c r="C2913" t="s">
        <v>9707</v>
      </c>
      <c r="D2913" t="s">
        <v>123</v>
      </c>
      <c r="E2913" t="s">
        <v>198</v>
      </c>
      <c r="F2913" t="s">
        <v>124</v>
      </c>
      <c r="G2913" t="s">
        <v>8</v>
      </c>
      <c r="H2913" t="s">
        <v>5</v>
      </c>
      <c r="I2913">
        <v>60704</v>
      </c>
      <c r="J2913" t="s">
        <v>12798</v>
      </c>
      <c r="K2913" t="s">
        <v>125</v>
      </c>
      <c r="L2913" t="s">
        <v>11123</v>
      </c>
      <c r="M2913" t="s">
        <v>11690</v>
      </c>
      <c r="N2913" t="s">
        <v>11169</v>
      </c>
      <c r="O2913" t="s">
        <v>13535</v>
      </c>
      <c r="P2913" t="s">
        <v>15386</v>
      </c>
      <c r="Q2913" t="s">
        <v>15386</v>
      </c>
      <c r="R2913" t="s">
        <v>15963</v>
      </c>
      <c r="S2913">
        <v>85975645</v>
      </c>
      <c r="T2913" t="s">
        <v>14889</v>
      </c>
      <c r="U2913">
        <v>84062648</v>
      </c>
      <c r="V2913" t="s">
        <v>32</v>
      </c>
      <c r="W2913" t="s">
        <v>8812</v>
      </c>
      <c r="X2913" t="s">
        <v>18923</v>
      </c>
      <c r="Y2913" t="s">
        <v>9707</v>
      </c>
    </row>
    <row r="2914" spans="1:25" x14ac:dyDescent="0.25">
      <c r="A2914" t="s">
        <v>9700</v>
      </c>
      <c r="B2914" t="s">
        <v>9701</v>
      </c>
      <c r="C2914" t="s">
        <v>9702</v>
      </c>
      <c r="D2914" t="s">
        <v>123</v>
      </c>
      <c r="E2914" t="s">
        <v>198</v>
      </c>
      <c r="F2914" t="s">
        <v>124</v>
      </c>
      <c r="G2914" t="s">
        <v>8</v>
      </c>
      <c r="H2914" t="s">
        <v>5</v>
      </c>
      <c r="I2914">
        <v>60704</v>
      </c>
      <c r="J2914" t="s">
        <v>12798</v>
      </c>
      <c r="K2914" t="s">
        <v>125</v>
      </c>
      <c r="L2914" t="s">
        <v>11123</v>
      </c>
      <c r="M2914" t="s">
        <v>11690</v>
      </c>
      <c r="N2914" t="s">
        <v>11170</v>
      </c>
      <c r="O2914" t="s">
        <v>13535</v>
      </c>
      <c r="P2914">
        <v>89532132</v>
      </c>
      <c r="Q2914" t="s">
        <v>15386</v>
      </c>
      <c r="R2914" t="s">
        <v>9981</v>
      </c>
      <c r="S2914">
        <v>89532132</v>
      </c>
      <c r="T2914" t="s">
        <v>14889</v>
      </c>
      <c r="U2914">
        <v>84062648</v>
      </c>
      <c r="V2914" t="s">
        <v>32</v>
      </c>
      <c r="W2914" t="s">
        <v>10003</v>
      </c>
      <c r="X2914" t="s">
        <v>18924</v>
      </c>
      <c r="Y2914" t="s">
        <v>9702</v>
      </c>
    </row>
    <row r="2915" spans="1:25" x14ac:dyDescent="0.25">
      <c r="A2915" t="s">
        <v>9809</v>
      </c>
      <c r="B2915" t="s">
        <v>6886</v>
      </c>
      <c r="C2915" t="s">
        <v>10235</v>
      </c>
      <c r="D2915" t="s">
        <v>123</v>
      </c>
      <c r="E2915" t="s">
        <v>17</v>
      </c>
      <c r="F2915" t="s">
        <v>124</v>
      </c>
      <c r="G2915" t="s">
        <v>10</v>
      </c>
      <c r="H2915" t="s">
        <v>5</v>
      </c>
      <c r="I2915">
        <v>60804</v>
      </c>
      <c r="J2915" t="s">
        <v>11570</v>
      </c>
      <c r="K2915" t="s">
        <v>125</v>
      </c>
      <c r="L2915" t="s">
        <v>12955</v>
      </c>
      <c r="M2915" t="s">
        <v>11100</v>
      </c>
      <c r="N2915" t="s">
        <v>9810</v>
      </c>
      <c r="O2915" t="s">
        <v>13535</v>
      </c>
      <c r="P2915">
        <v>89782736</v>
      </c>
      <c r="Q2915" t="s">
        <v>15386</v>
      </c>
      <c r="R2915" t="s">
        <v>15086</v>
      </c>
      <c r="S2915">
        <v>89782736</v>
      </c>
      <c r="T2915" t="s">
        <v>9313</v>
      </c>
      <c r="U2915">
        <v>87794171</v>
      </c>
      <c r="V2915" t="s">
        <v>32</v>
      </c>
      <c r="W2915" t="s">
        <v>10049</v>
      </c>
      <c r="X2915" t="s">
        <v>18925</v>
      </c>
      <c r="Y2915" t="s">
        <v>10235</v>
      </c>
    </row>
    <row r="2916" spans="1:25" x14ac:dyDescent="0.25">
      <c r="A2916" t="s">
        <v>9714</v>
      </c>
      <c r="B2916" t="s">
        <v>8879</v>
      </c>
      <c r="C2916" t="s">
        <v>9715</v>
      </c>
      <c r="D2916" t="s">
        <v>123</v>
      </c>
      <c r="E2916" t="s">
        <v>11</v>
      </c>
      <c r="F2916" t="s">
        <v>124</v>
      </c>
      <c r="G2916" t="s">
        <v>12</v>
      </c>
      <c r="H2916" t="s">
        <v>2</v>
      </c>
      <c r="I2916">
        <v>61001</v>
      </c>
      <c r="J2916" t="s">
        <v>11436</v>
      </c>
      <c r="K2916" t="s">
        <v>125</v>
      </c>
      <c r="L2916" t="s">
        <v>12957</v>
      </c>
      <c r="M2916" t="s">
        <v>12958</v>
      </c>
      <c r="N2916" t="s">
        <v>9715</v>
      </c>
      <c r="O2916" t="s">
        <v>13535</v>
      </c>
      <c r="P2916">
        <v>27831203</v>
      </c>
      <c r="Q2916" t="s">
        <v>15386</v>
      </c>
      <c r="R2916" t="s">
        <v>9997</v>
      </c>
      <c r="S2916">
        <v>28731203</v>
      </c>
      <c r="T2916" t="s">
        <v>14570</v>
      </c>
      <c r="U2916">
        <v>21010746</v>
      </c>
      <c r="V2916" t="s">
        <v>32</v>
      </c>
      <c r="W2916" t="s">
        <v>7953</v>
      </c>
      <c r="X2916" t="s">
        <v>18926</v>
      </c>
      <c r="Y2916" t="s">
        <v>9715</v>
      </c>
    </row>
    <row r="2917" spans="1:25" x14ac:dyDescent="0.25">
      <c r="A2917" t="s">
        <v>9474</v>
      </c>
      <c r="B2917" t="s">
        <v>7290</v>
      </c>
      <c r="C2917" t="s">
        <v>9475</v>
      </c>
      <c r="D2917" t="s">
        <v>311</v>
      </c>
      <c r="E2917" t="s">
        <v>6</v>
      </c>
      <c r="F2917" t="s">
        <v>32</v>
      </c>
      <c r="G2917" t="s">
        <v>8</v>
      </c>
      <c r="H2917" t="s">
        <v>4</v>
      </c>
      <c r="I2917">
        <v>10703</v>
      </c>
      <c r="J2917" t="s">
        <v>12660</v>
      </c>
      <c r="K2917" t="s">
        <v>33</v>
      </c>
      <c r="L2917" t="s">
        <v>12875</v>
      </c>
      <c r="M2917" t="s">
        <v>10486</v>
      </c>
      <c r="N2917" t="s">
        <v>69</v>
      </c>
      <c r="O2917" t="s">
        <v>13535</v>
      </c>
      <c r="P2917">
        <v>24183176</v>
      </c>
      <c r="Q2917" t="s">
        <v>15386</v>
      </c>
      <c r="R2917" t="s">
        <v>15964</v>
      </c>
      <c r="S2917">
        <v>21483176</v>
      </c>
      <c r="T2917" t="s">
        <v>14426</v>
      </c>
      <c r="U2917" t="s">
        <v>15413</v>
      </c>
      <c r="V2917" t="s">
        <v>32</v>
      </c>
      <c r="W2917" t="s">
        <v>980</v>
      </c>
      <c r="X2917" t="s">
        <v>18927</v>
      </c>
      <c r="Y2917" t="s">
        <v>9475</v>
      </c>
    </row>
    <row r="2918" spans="1:25" x14ac:dyDescent="0.25">
      <c r="A2918" t="s">
        <v>9478</v>
      </c>
      <c r="B2918" t="s">
        <v>7312</v>
      </c>
      <c r="C2918" t="s">
        <v>854</v>
      </c>
      <c r="D2918" t="s">
        <v>311</v>
      </c>
      <c r="E2918" t="s">
        <v>4</v>
      </c>
      <c r="F2918" t="s">
        <v>32</v>
      </c>
      <c r="G2918" t="s">
        <v>5</v>
      </c>
      <c r="H2918" t="s">
        <v>11</v>
      </c>
      <c r="I2918">
        <v>10409</v>
      </c>
      <c r="J2918" t="s">
        <v>12646</v>
      </c>
      <c r="K2918" t="s">
        <v>33</v>
      </c>
      <c r="L2918" t="s">
        <v>311</v>
      </c>
      <c r="M2918" t="s">
        <v>11086</v>
      </c>
      <c r="N2918" t="s">
        <v>854</v>
      </c>
      <c r="O2918" t="s">
        <v>13535</v>
      </c>
      <c r="P2918">
        <v>27781080</v>
      </c>
      <c r="Q2918">
        <v>27781027</v>
      </c>
      <c r="R2918" t="s">
        <v>12104</v>
      </c>
      <c r="S2918">
        <v>27781027</v>
      </c>
      <c r="T2918" t="s">
        <v>14567</v>
      </c>
      <c r="U2918">
        <v>27781047</v>
      </c>
      <c r="V2918" t="s">
        <v>32</v>
      </c>
      <c r="W2918" t="s">
        <v>853</v>
      </c>
      <c r="X2918" t="s">
        <v>18928</v>
      </c>
      <c r="Y2918" t="s">
        <v>854</v>
      </c>
    </row>
    <row r="2919" spans="1:25" x14ac:dyDescent="0.25">
      <c r="A2919" t="s">
        <v>9521</v>
      </c>
      <c r="B2919" t="s">
        <v>7264</v>
      </c>
      <c r="C2919" t="s">
        <v>542</v>
      </c>
      <c r="D2919" t="s">
        <v>78</v>
      </c>
      <c r="E2919" t="s">
        <v>8</v>
      </c>
      <c r="F2919" t="s">
        <v>35</v>
      </c>
      <c r="G2919" t="s">
        <v>15</v>
      </c>
      <c r="H2919" t="s">
        <v>5</v>
      </c>
      <c r="I2919">
        <v>21104</v>
      </c>
      <c r="J2919" t="s">
        <v>11535</v>
      </c>
      <c r="K2919" t="s">
        <v>79</v>
      </c>
      <c r="L2919" t="s">
        <v>10532</v>
      </c>
      <c r="M2919" t="s">
        <v>542</v>
      </c>
      <c r="N2919" t="s">
        <v>11171</v>
      </c>
      <c r="O2919" t="s">
        <v>13535</v>
      </c>
      <c r="P2919">
        <v>24631713</v>
      </c>
      <c r="Q2919">
        <v>24633572</v>
      </c>
      <c r="R2919" t="s">
        <v>13245</v>
      </c>
      <c r="S2919">
        <v>24631713</v>
      </c>
      <c r="T2919" t="s">
        <v>14470</v>
      </c>
      <c r="U2919">
        <v>24633545</v>
      </c>
      <c r="V2919" t="s">
        <v>32</v>
      </c>
      <c r="W2919" t="s">
        <v>1585</v>
      </c>
      <c r="X2919" t="s">
        <v>18929</v>
      </c>
      <c r="Y2919" t="s">
        <v>542</v>
      </c>
    </row>
    <row r="2920" spans="1:25" x14ac:dyDescent="0.25">
      <c r="A2920" t="s">
        <v>9529</v>
      </c>
      <c r="B2920" t="s">
        <v>9530</v>
      </c>
      <c r="C2920" t="s">
        <v>2844</v>
      </c>
      <c r="D2920" t="s">
        <v>197</v>
      </c>
      <c r="E2920" t="s">
        <v>16</v>
      </c>
      <c r="F2920" t="s">
        <v>35</v>
      </c>
      <c r="G2920" t="s">
        <v>12</v>
      </c>
      <c r="H2920" t="s">
        <v>15</v>
      </c>
      <c r="I2920">
        <v>21011</v>
      </c>
      <c r="J2920" t="s">
        <v>11529</v>
      </c>
      <c r="K2920" t="s">
        <v>79</v>
      </c>
      <c r="L2920" t="s">
        <v>197</v>
      </c>
      <c r="M2920" t="s">
        <v>11796</v>
      </c>
      <c r="N2920" t="s">
        <v>2844</v>
      </c>
      <c r="O2920" t="s">
        <v>13535</v>
      </c>
      <c r="P2920">
        <v>70590937</v>
      </c>
      <c r="Q2920">
        <v>24673035</v>
      </c>
      <c r="R2920" t="s">
        <v>14185</v>
      </c>
      <c r="S2920">
        <v>72749944</v>
      </c>
      <c r="T2920" t="s">
        <v>14698</v>
      </c>
      <c r="U2920">
        <v>24673035</v>
      </c>
      <c r="V2920" t="s">
        <v>32</v>
      </c>
      <c r="W2920" t="s">
        <v>9930</v>
      </c>
      <c r="X2920" t="s">
        <v>18930</v>
      </c>
      <c r="Y2920" t="s">
        <v>2844</v>
      </c>
    </row>
    <row r="2921" spans="1:25" x14ac:dyDescent="0.25">
      <c r="A2921" t="s">
        <v>9591</v>
      </c>
      <c r="B2921" t="s">
        <v>7000</v>
      </c>
      <c r="C2921" t="s">
        <v>69</v>
      </c>
      <c r="D2921" t="s">
        <v>182</v>
      </c>
      <c r="E2921" t="s">
        <v>3</v>
      </c>
      <c r="F2921" t="s">
        <v>183</v>
      </c>
      <c r="G2921" t="s">
        <v>12</v>
      </c>
      <c r="H2921" t="s">
        <v>4</v>
      </c>
      <c r="I2921">
        <v>41003</v>
      </c>
      <c r="J2921" t="s">
        <v>14359</v>
      </c>
      <c r="K2921" t="s">
        <v>184</v>
      </c>
      <c r="L2921" t="s">
        <v>182</v>
      </c>
      <c r="M2921" t="s">
        <v>10576</v>
      </c>
      <c r="N2921" t="s">
        <v>11173</v>
      </c>
      <c r="O2921" t="s">
        <v>13535</v>
      </c>
      <c r="P2921">
        <v>85191877</v>
      </c>
      <c r="Q2921" t="s">
        <v>15386</v>
      </c>
      <c r="R2921" t="s">
        <v>14186</v>
      </c>
      <c r="S2921">
        <v>85191877</v>
      </c>
      <c r="T2921" t="s">
        <v>14523</v>
      </c>
      <c r="U2921">
        <v>27644108</v>
      </c>
      <c r="V2921" t="s">
        <v>32</v>
      </c>
      <c r="W2921" t="s">
        <v>9149</v>
      </c>
      <c r="X2921" t="s">
        <v>18931</v>
      </c>
      <c r="Y2921" t="s">
        <v>69</v>
      </c>
    </row>
    <row r="2922" spans="1:25" x14ac:dyDescent="0.25">
      <c r="A2922" t="s">
        <v>13246</v>
      </c>
      <c r="B2922" t="s">
        <v>9592</v>
      </c>
      <c r="C2922" t="s">
        <v>13247</v>
      </c>
      <c r="D2922" t="s">
        <v>182</v>
      </c>
      <c r="E2922" t="s">
        <v>4</v>
      </c>
      <c r="F2922" t="s">
        <v>183</v>
      </c>
      <c r="G2922" t="s">
        <v>12</v>
      </c>
      <c r="H2922" t="s">
        <v>3</v>
      </c>
      <c r="I2922">
        <v>41002</v>
      </c>
      <c r="J2922" t="s">
        <v>12745</v>
      </c>
      <c r="K2922" t="s">
        <v>184</v>
      </c>
      <c r="L2922" t="s">
        <v>182</v>
      </c>
      <c r="M2922" t="s">
        <v>1775</v>
      </c>
      <c r="N2922" t="s">
        <v>13247</v>
      </c>
      <c r="O2922" t="s">
        <v>13535</v>
      </c>
      <c r="P2922">
        <v>27666283</v>
      </c>
      <c r="Q2922" t="s">
        <v>15386</v>
      </c>
      <c r="R2922" t="s">
        <v>13248</v>
      </c>
      <c r="S2922">
        <v>85105476</v>
      </c>
      <c r="T2922" t="s">
        <v>14522</v>
      </c>
      <c r="U2922">
        <v>27666283</v>
      </c>
      <c r="V2922" t="s">
        <v>32</v>
      </c>
      <c r="W2922" t="s">
        <v>13053</v>
      </c>
      <c r="X2922" t="s">
        <v>18932</v>
      </c>
      <c r="Y2922" t="s">
        <v>13247</v>
      </c>
    </row>
    <row r="2923" spans="1:25" x14ac:dyDescent="0.25">
      <c r="A2923" t="s">
        <v>9465</v>
      </c>
      <c r="B2923" t="s">
        <v>6931</v>
      </c>
      <c r="C2923" t="s">
        <v>9466</v>
      </c>
      <c r="D2923" t="s">
        <v>47</v>
      </c>
      <c r="E2923" t="s">
        <v>4</v>
      </c>
      <c r="F2923" t="s">
        <v>32</v>
      </c>
      <c r="G2923" t="s">
        <v>7</v>
      </c>
      <c r="H2923" t="s">
        <v>4</v>
      </c>
      <c r="I2923">
        <v>10603</v>
      </c>
      <c r="J2923" t="s">
        <v>12651</v>
      </c>
      <c r="K2923" t="s">
        <v>33</v>
      </c>
      <c r="L2923" t="s">
        <v>454</v>
      </c>
      <c r="M2923" t="s">
        <v>10475</v>
      </c>
      <c r="N2923" t="s">
        <v>9466</v>
      </c>
      <c r="O2923" t="s">
        <v>13535</v>
      </c>
      <c r="P2923">
        <v>25444694</v>
      </c>
      <c r="Q2923" t="s">
        <v>15386</v>
      </c>
      <c r="R2923" t="s">
        <v>14187</v>
      </c>
      <c r="S2923">
        <v>62903409</v>
      </c>
      <c r="T2923" t="s">
        <v>13725</v>
      </c>
      <c r="U2923">
        <v>22301358</v>
      </c>
      <c r="V2923" t="s">
        <v>32</v>
      </c>
      <c r="W2923" t="s">
        <v>371</v>
      </c>
      <c r="X2923" t="s">
        <v>18933</v>
      </c>
      <c r="Y2923" t="s">
        <v>9466</v>
      </c>
    </row>
    <row r="2924" spans="1:25" x14ac:dyDescent="0.25">
      <c r="A2924" t="s">
        <v>9526</v>
      </c>
      <c r="B2924" t="s">
        <v>6895</v>
      </c>
      <c r="C2924" t="s">
        <v>239</v>
      </c>
      <c r="D2924" t="s">
        <v>197</v>
      </c>
      <c r="E2924" t="s">
        <v>12</v>
      </c>
      <c r="F2924" t="s">
        <v>35</v>
      </c>
      <c r="G2924" t="s">
        <v>198</v>
      </c>
      <c r="H2924" t="s">
        <v>4</v>
      </c>
      <c r="I2924">
        <v>21403</v>
      </c>
      <c r="J2924" t="s">
        <v>11554</v>
      </c>
      <c r="K2924" t="s">
        <v>79</v>
      </c>
      <c r="L2924" t="s">
        <v>199</v>
      </c>
      <c r="M2924" t="s">
        <v>12987</v>
      </c>
      <c r="N2924" t="s">
        <v>239</v>
      </c>
      <c r="O2924" t="s">
        <v>13535</v>
      </c>
      <c r="P2924">
        <v>41051061</v>
      </c>
      <c r="Q2924">
        <v>84945043</v>
      </c>
      <c r="R2924" t="s">
        <v>13249</v>
      </c>
      <c r="S2924">
        <v>84945043</v>
      </c>
      <c r="T2924" t="s">
        <v>9210</v>
      </c>
      <c r="U2924">
        <v>61610021</v>
      </c>
      <c r="V2924" t="s">
        <v>32</v>
      </c>
      <c r="W2924" t="s">
        <v>1626</v>
      </c>
      <c r="X2924" t="s">
        <v>18934</v>
      </c>
      <c r="Y2924" t="s">
        <v>239</v>
      </c>
    </row>
    <row r="2925" spans="1:25" x14ac:dyDescent="0.25">
      <c r="A2925" t="s">
        <v>11728</v>
      </c>
      <c r="B2925" t="s">
        <v>11729</v>
      </c>
      <c r="C2925" t="s">
        <v>11730</v>
      </c>
      <c r="D2925" t="s">
        <v>3398</v>
      </c>
      <c r="E2925" t="s">
        <v>11</v>
      </c>
      <c r="F2925" t="s">
        <v>64</v>
      </c>
      <c r="G2925" t="s">
        <v>6</v>
      </c>
      <c r="H2925" t="s">
        <v>16</v>
      </c>
      <c r="I2925">
        <v>30512</v>
      </c>
      <c r="J2925" t="s">
        <v>12810</v>
      </c>
      <c r="K2925" t="s">
        <v>214</v>
      </c>
      <c r="L2925" t="s">
        <v>3398</v>
      </c>
      <c r="M2925" t="s">
        <v>14815</v>
      </c>
      <c r="N2925" t="s">
        <v>11730</v>
      </c>
      <c r="O2925" t="s">
        <v>13535</v>
      </c>
      <c r="P2925">
        <v>85179966</v>
      </c>
      <c r="Q2925" t="s">
        <v>15386</v>
      </c>
      <c r="R2925" t="s">
        <v>13250</v>
      </c>
      <c r="S2925">
        <v>85179966</v>
      </c>
      <c r="T2925" t="s">
        <v>14970</v>
      </c>
      <c r="U2925">
        <v>84033728</v>
      </c>
      <c r="V2925" t="s">
        <v>32</v>
      </c>
      <c r="W2925" t="s">
        <v>11980</v>
      </c>
      <c r="X2925" t="s">
        <v>18935</v>
      </c>
      <c r="Y2925" t="s">
        <v>11730</v>
      </c>
    </row>
    <row r="2926" spans="1:25" x14ac:dyDescent="0.25">
      <c r="A2926" t="s">
        <v>11726</v>
      </c>
      <c r="B2926" t="s">
        <v>8826</v>
      </c>
      <c r="C2926" t="s">
        <v>11727</v>
      </c>
      <c r="D2926" t="s">
        <v>3398</v>
      </c>
      <c r="E2926" t="s">
        <v>11</v>
      </c>
      <c r="F2926" t="s">
        <v>83</v>
      </c>
      <c r="G2926" t="s">
        <v>2</v>
      </c>
      <c r="H2926" t="s">
        <v>3</v>
      </c>
      <c r="I2926">
        <v>70102</v>
      </c>
      <c r="J2926" t="s">
        <v>12693</v>
      </c>
      <c r="K2926" t="s">
        <v>82</v>
      </c>
      <c r="L2926" t="s">
        <v>82</v>
      </c>
      <c r="M2926" t="s">
        <v>12981</v>
      </c>
      <c r="N2926" t="s">
        <v>11961</v>
      </c>
      <c r="O2926" t="s">
        <v>13535</v>
      </c>
      <c r="P2926">
        <v>84862703</v>
      </c>
      <c r="Q2926" t="s">
        <v>15386</v>
      </c>
      <c r="R2926" t="s">
        <v>8716</v>
      </c>
      <c r="S2926">
        <v>84862703</v>
      </c>
      <c r="T2926" t="s">
        <v>14970</v>
      </c>
      <c r="U2926">
        <v>84033728</v>
      </c>
      <c r="V2926" t="s">
        <v>32</v>
      </c>
      <c r="W2926" t="s">
        <v>11979</v>
      </c>
      <c r="X2926" t="s">
        <v>18936</v>
      </c>
      <c r="Y2926" t="s">
        <v>11727</v>
      </c>
    </row>
    <row r="2927" spans="1:25" x14ac:dyDescent="0.25">
      <c r="A2927" t="s">
        <v>9826</v>
      </c>
      <c r="B2927" t="s">
        <v>6907</v>
      </c>
      <c r="C2927" t="s">
        <v>9827</v>
      </c>
      <c r="D2927" t="s">
        <v>3398</v>
      </c>
      <c r="E2927" t="s">
        <v>10</v>
      </c>
      <c r="F2927" t="s">
        <v>64</v>
      </c>
      <c r="G2927" t="s">
        <v>6</v>
      </c>
      <c r="H2927" t="s">
        <v>6</v>
      </c>
      <c r="I2927">
        <v>30505</v>
      </c>
      <c r="J2927" t="s">
        <v>11577</v>
      </c>
      <c r="K2927" t="s">
        <v>214</v>
      </c>
      <c r="L2927" t="s">
        <v>3398</v>
      </c>
      <c r="M2927" t="s">
        <v>496</v>
      </c>
      <c r="N2927" t="s">
        <v>3412</v>
      </c>
      <c r="O2927" t="s">
        <v>13535</v>
      </c>
      <c r="P2927">
        <v>89461767</v>
      </c>
      <c r="Q2927" t="s">
        <v>15386</v>
      </c>
      <c r="R2927" t="s">
        <v>15087</v>
      </c>
      <c r="S2927">
        <v>84009107</v>
      </c>
      <c r="T2927" t="s">
        <v>14188</v>
      </c>
      <c r="U2927" t="s">
        <v>15456</v>
      </c>
      <c r="V2927" t="s">
        <v>32</v>
      </c>
      <c r="W2927" t="s">
        <v>10070</v>
      </c>
      <c r="X2927" t="s">
        <v>18937</v>
      </c>
      <c r="Y2927" t="s">
        <v>9827</v>
      </c>
    </row>
    <row r="2928" spans="1:25" x14ac:dyDescent="0.25">
      <c r="A2928" t="s">
        <v>10236</v>
      </c>
      <c r="B2928" t="s">
        <v>10237</v>
      </c>
      <c r="C2928" t="s">
        <v>9485</v>
      </c>
      <c r="D2928" t="s">
        <v>9019</v>
      </c>
      <c r="E2928" t="s">
        <v>10</v>
      </c>
      <c r="F2928" t="s">
        <v>124</v>
      </c>
      <c r="G2928" t="s">
        <v>6</v>
      </c>
      <c r="H2928" t="s">
        <v>4</v>
      </c>
      <c r="I2928">
        <v>60503</v>
      </c>
      <c r="J2928" t="s">
        <v>11504</v>
      </c>
      <c r="K2928" t="s">
        <v>125</v>
      </c>
      <c r="L2928" t="s">
        <v>12950</v>
      </c>
      <c r="M2928" t="s">
        <v>4853</v>
      </c>
      <c r="N2928" t="s">
        <v>9485</v>
      </c>
      <c r="O2928" t="s">
        <v>13535</v>
      </c>
      <c r="P2928">
        <v>22001178</v>
      </c>
      <c r="Q2928">
        <v>86164909</v>
      </c>
      <c r="R2928" t="s">
        <v>9992</v>
      </c>
      <c r="S2928">
        <v>22001178</v>
      </c>
      <c r="T2928" t="s">
        <v>14638</v>
      </c>
      <c r="U2928">
        <v>27881127</v>
      </c>
      <c r="V2928" t="s">
        <v>32</v>
      </c>
      <c r="W2928" t="s">
        <v>9620</v>
      </c>
      <c r="X2928" t="s">
        <v>18938</v>
      </c>
      <c r="Y2928" t="s">
        <v>9485</v>
      </c>
    </row>
    <row r="2929" spans="1:25" x14ac:dyDescent="0.25">
      <c r="A2929" t="s">
        <v>10238</v>
      </c>
      <c r="B2929" t="s">
        <v>10239</v>
      </c>
      <c r="C2929" t="s">
        <v>10240</v>
      </c>
      <c r="D2929" t="s">
        <v>500</v>
      </c>
      <c r="E2929" t="s">
        <v>4</v>
      </c>
      <c r="F2929" t="s">
        <v>32</v>
      </c>
      <c r="G2929" t="s">
        <v>3082</v>
      </c>
      <c r="H2929" t="s">
        <v>4</v>
      </c>
      <c r="I2929">
        <v>12003</v>
      </c>
      <c r="J2929" t="s">
        <v>14337</v>
      </c>
      <c r="K2929" t="s">
        <v>33</v>
      </c>
      <c r="L2929" t="s">
        <v>10787</v>
      </c>
      <c r="M2929" t="s">
        <v>412</v>
      </c>
      <c r="N2929" t="s">
        <v>10240</v>
      </c>
      <c r="O2929" t="s">
        <v>13535</v>
      </c>
      <c r="P2929">
        <v>22005570</v>
      </c>
      <c r="Q2929">
        <v>22005570</v>
      </c>
      <c r="R2929" t="s">
        <v>14189</v>
      </c>
      <c r="S2929">
        <v>86408463</v>
      </c>
      <c r="T2929" t="s">
        <v>14483</v>
      </c>
      <c r="U2929">
        <v>25467360</v>
      </c>
      <c r="V2929" t="s">
        <v>32</v>
      </c>
      <c r="W2929" t="s">
        <v>834</v>
      </c>
      <c r="X2929" t="s">
        <v>18939</v>
      </c>
      <c r="Y2929" t="s">
        <v>10240</v>
      </c>
    </row>
    <row r="2930" spans="1:25" x14ac:dyDescent="0.25">
      <c r="A2930" t="s">
        <v>10241</v>
      </c>
      <c r="B2930" t="s">
        <v>6932</v>
      </c>
      <c r="C2930" t="s">
        <v>467</v>
      </c>
      <c r="D2930" t="s">
        <v>500</v>
      </c>
      <c r="E2930" t="s">
        <v>2</v>
      </c>
      <c r="F2930" t="s">
        <v>32</v>
      </c>
      <c r="G2930" t="s">
        <v>6</v>
      </c>
      <c r="H2930" t="s">
        <v>3</v>
      </c>
      <c r="I2930">
        <v>10502</v>
      </c>
      <c r="J2930" t="s">
        <v>12647</v>
      </c>
      <c r="K2930" t="s">
        <v>33</v>
      </c>
      <c r="L2930" t="s">
        <v>12839</v>
      </c>
      <c r="M2930" t="s">
        <v>1248</v>
      </c>
      <c r="N2930" t="s">
        <v>467</v>
      </c>
      <c r="O2930" t="s">
        <v>13535</v>
      </c>
      <c r="P2930">
        <v>25463876</v>
      </c>
      <c r="Q2930" t="s">
        <v>15386</v>
      </c>
      <c r="R2930" t="s">
        <v>14190</v>
      </c>
      <c r="S2930">
        <v>86311121</v>
      </c>
      <c r="T2930" t="s">
        <v>14384</v>
      </c>
      <c r="U2930">
        <v>21004869</v>
      </c>
      <c r="V2930" t="s">
        <v>32</v>
      </c>
      <c r="W2930" t="s">
        <v>2895</v>
      </c>
      <c r="X2930" t="s">
        <v>18940</v>
      </c>
      <c r="Y2930" t="s">
        <v>467</v>
      </c>
    </row>
    <row r="2931" spans="1:25" x14ac:dyDescent="0.25">
      <c r="A2931" t="s">
        <v>10242</v>
      </c>
      <c r="B2931" t="s">
        <v>10243</v>
      </c>
      <c r="C2931" t="s">
        <v>3065</v>
      </c>
      <c r="D2931" t="s">
        <v>500</v>
      </c>
      <c r="E2931" t="s">
        <v>2</v>
      </c>
      <c r="F2931" t="s">
        <v>32</v>
      </c>
      <c r="G2931" t="s">
        <v>6</v>
      </c>
      <c r="H2931" t="s">
        <v>2</v>
      </c>
      <c r="I2931">
        <v>10501</v>
      </c>
      <c r="J2931" t="s">
        <v>12636</v>
      </c>
      <c r="K2931" t="s">
        <v>33</v>
      </c>
      <c r="L2931" t="s">
        <v>12839</v>
      </c>
      <c r="M2931" t="s">
        <v>1116</v>
      </c>
      <c r="N2931" t="s">
        <v>3065</v>
      </c>
      <c r="O2931" t="s">
        <v>13535</v>
      </c>
      <c r="P2931">
        <v>25464300</v>
      </c>
      <c r="Q2931" t="s">
        <v>15386</v>
      </c>
      <c r="R2931" t="s">
        <v>15088</v>
      </c>
      <c r="S2931">
        <v>25464300</v>
      </c>
      <c r="T2931" t="s">
        <v>14384</v>
      </c>
      <c r="U2931">
        <v>21004869</v>
      </c>
      <c r="V2931" t="s">
        <v>32</v>
      </c>
      <c r="W2931" t="s">
        <v>3064</v>
      </c>
      <c r="X2931" t="s">
        <v>18941</v>
      </c>
      <c r="Y2931" t="s">
        <v>3065</v>
      </c>
    </row>
    <row r="2932" spans="1:25" x14ac:dyDescent="0.25">
      <c r="A2932" t="s">
        <v>10244</v>
      </c>
      <c r="B2932" t="s">
        <v>10124</v>
      </c>
      <c r="C2932" t="s">
        <v>10245</v>
      </c>
      <c r="D2932" t="s">
        <v>500</v>
      </c>
      <c r="E2932" t="s">
        <v>4</v>
      </c>
      <c r="F2932" t="s">
        <v>32</v>
      </c>
      <c r="G2932" t="s">
        <v>7</v>
      </c>
      <c r="H2932" t="s">
        <v>6</v>
      </c>
      <c r="I2932">
        <v>10605</v>
      </c>
      <c r="J2932" t="s">
        <v>12654</v>
      </c>
      <c r="K2932" t="s">
        <v>33</v>
      </c>
      <c r="L2932" t="s">
        <v>454</v>
      </c>
      <c r="M2932" t="s">
        <v>13022</v>
      </c>
      <c r="N2932" t="s">
        <v>10245</v>
      </c>
      <c r="O2932" t="s">
        <v>13535</v>
      </c>
      <c r="P2932">
        <v>22005260</v>
      </c>
      <c r="Q2932">
        <v>22005260</v>
      </c>
      <c r="R2932" t="s">
        <v>13251</v>
      </c>
      <c r="S2932">
        <v>83670440</v>
      </c>
      <c r="T2932" t="s">
        <v>14483</v>
      </c>
      <c r="U2932">
        <v>25467360</v>
      </c>
      <c r="V2932" t="s">
        <v>32</v>
      </c>
      <c r="W2932" t="s">
        <v>511</v>
      </c>
      <c r="X2932" t="s">
        <v>18942</v>
      </c>
      <c r="Y2932" t="s">
        <v>10245</v>
      </c>
    </row>
    <row r="2933" spans="1:25" x14ac:dyDescent="0.25">
      <c r="A2933" t="s">
        <v>10246</v>
      </c>
      <c r="B2933" t="s">
        <v>8817</v>
      </c>
      <c r="C2933" t="s">
        <v>2639</v>
      </c>
      <c r="D2933" t="s">
        <v>4304</v>
      </c>
      <c r="E2933" t="s">
        <v>3</v>
      </c>
      <c r="F2933" t="s">
        <v>124</v>
      </c>
      <c r="G2933" t="s">
        <v>2</v>
      </c>
      <c r="H2933" t="s">
        <v>15</v>
      </c>
      <c r="I2933">
        <v>60111</v>
      </c>
      <c r="J2933" t="s">
        <v>12830</v>
      </c>
      <c r="K2933" t="s">
        <v>125</v>
      </c>
      <c r="L2933" t="s">
        <v>125</v>
      </c>
      <c r="M2933" t="s">
        <v>10646</v>
      </c>
      <c r="N2933" t="s">
        <v>2639</v>
      </c>
      <c r="O2933" t="s">
        <v>13535</v>
      </c>
      <c r="P2933">
        <v>22001340</v>
      </c>
      <c r="Q2933">
        <v>87012659</v>
      </c>
      <c r="R2933" t="s">
        <v>14191</v>
      </c>
      <c r="S2933">
        <v>22001340</v>
      </c>
      <c r="T2933" t="s">
        <v>15520</v>
      </c>
      <c r="U2933">
        <v>26420211</v>
      </c>
      <c r="V2933" t="s">
        <v>32</v>
      </c>
      <c r="W2933" t="s">
        <v>11230</v>
      </c>
      <c r="X2933" t="s">
        <v>18943</v>
      </c>
      <c r="Y2933" t="s">
        <v>2639</v>
      </c>
    </row>
    <row r="2934" spans="1:25" x14ac:dyDescent="0.25">
      <c r="A2934" t="s">
        <v>10247</v>
      </c>
      <c r="B2934" t="s">
        <v>8881</v>
      </c>
      <c r="C2934" t="s">
        <v>10248</v>
      </c>
      <c r="D2934" t="s">
        <v>4304</v>
      </c>
      <c r="E2934" t="s">
        <v>3</v>
      </c>
      <c r="F2934" t="s">
        <v>124</v>
      </c>
      <c r="G2934" t="s">
        <v>2</v>
      </c>
      <c r="H2934" t="s">
        <v>15</v>
      </c>
      <c r="I2934">
        <v>60111</v>
      </c>
      <c r="J2934" t="s">
        <v>12830</v>
      </c>
      <c r="K2934" t="s">
        <v>125</v>
      </c>
      <c r="L2934" t="s">
        <v>125</v>
      </c>
      <c r="M2934" t="s">
        <v>10646</v>
      </c>
      <c r="N2934" t="s">
        <v>10248</v>
      </c>
      <c r="O2934" t="s">
        <v>13535</v>
      </c>
      <c r="P2934">
        <v>22007861</v>
      </c>
      <c r="Q2934" t="s">
        <v>15386</v>
      </c>
      <c r="R2934" t="s">
        <v>14192</v>
      </c>
      <c r="S2934">
        <v>22007861</v>
      </c>
      <c r="T2934" t="s">
        <v>15520</v>
      </c>
      <c r="U2934">
        <v>26420208</v>
      </c>
      <c r="V2934" t="s">
        <v>32</v>
      </c>
      <c r="W2934" t="s">
        <v>1702</v>
      </c>
      <c r="X2934" t="s">
        <v>18944</v>
      </c>
      <c r="Y2934" t="s">
        <v>10248</v>
      </c>
    </row>
    <row r="2935" spans="1:25" x14ac:dyDescent="0.25">
      <c r="A2935" t="s">
        <v>10249</v>
      </c>
      <c r="B2935" t="s">
        <v>10250</v>
      </c>
      <c r="C2935" t="s">
        <v>220</v>
      </c>
      <c r="D2935" t="s">
        <v>1044</v>
      </c>
      <c r="E2935" t="s">
        <v>3</v>
      </c>
      <c r="F2935" t="s">
        <v>32</v>
      </c>
      <c r="G2935" t="s">
        <v>1045</v>
      </c>
      <c r="H2935" t="s">
        <v>12</v>
      </c>
      <c r="I2935">
        <v>11910</v>
      </c>
      <c r="J2935" t="s">
        <v>12740</v>
      </c>
      <c r="K2935" t="s">
        <v>33</v>
      </c>
      <c r="L2935" t="s">
        <v>1044</v>
      </c>
      <c r="M2935" t="s">
        <v>1090</v>
      </c>
      <c r="N2935" t="s">
        <v>220</v>
      </c>
      <c r="O2935" t="s">
        <v>13535</v>
      </c>
      <c r="P2935">
        <v>89891567</v>
      </c>
      <c r="Q2935">
        <v>86244468</v>
      </c>
      <c r="R2935" t="s">
        <v>15089</v>
      </c>
      <c r="S2935">
        <v>86244468</v>
      </c>
      <c r="T2935" t="s">
        <v>14428</v>
      </c>
      <c r="U2935">
        <v>27719646</v>
      </c>
      <c r="V2935" t="s">
        <v>32</v>
      </c>
      <c r="W2935" t="s">
        <v>885</v>
      </c>
      <c r="X2935" t="s">
        <v>18945</v>
      </c>
      <c r="Y2935" t="s">
        <v>220</v>
      </c>
    </row>
    <row r="2936" spans="1:25" x14ac:dyDescent="0.25">
      <c r="A2936" t="s">
        <v>10251</v>
      </c>
      <c r="B2936" t="s">
        <v>10252</v>
      </c>
      <c r="C2936" t="s">
        <v>10253</v>
      </c>
      <c r="D2936" t="s">
        <v>1044</v>
      </c>
      <c r="E2936" t="s">
        <v>5</v>
      </c>
      <c r="F2936" t="s">
        <v>32</v>
      </c>
      <c r="G2936" t="s">
        <v>1045</v>
      </c>
      <c r="H2936" t="s">
        <v>11</v>
      </c>
      <c r="I2936">
        <v>11909</v>
      </c>
      <c r="J2936" t="s">
        <v>12739</v>
      </c>
      <c r="K2936" t="s">
        <v>33</v>
      </c>
      <c r="L2936" t="s">
        <v>1044</v>
      </c>
      <c r="M2936" t="s">
        <v>10253</v>
      </c>
      <c r="N2936" t="s">
        <v>10253</v>
      </c>
      <c r="O2936" t="s">
        <v>13535</v>
      </c>
      <c r="P2936">
        <v>89316443</v>
      </c>
      <c r="Q2936" t="s">
        <v>15386</v>
      </c>
      <c r="R2936" t="s">
        <v>11751</v>
      </c>
      <c r="S2936">
        <v>89316443</v>
      </c>
      <c r="T2936" t="s">
        <v>14632</v>
      </c>
      <c r="U2936">
        <v>22005213</v>
      </c>
      <c r="V2936" t="s">
        <v>32</v>
      </c>
      <c r="W2936" t="s">
        <v>1223</v>
      </c>
      <c r="X2936" t="s">
        <v>18946</v>
      </c>
      <c r="Y2936" t="s">
        <v>10253</v>
      </c>
    </row>
    <row r="2937" spans="1:25" x14ac:dyDescent="0.25">
      <c r="A2937" t="s">
        <v>10254</v>
      </c>
      <c r="B2937" t="s">
        <v>10255</v>
      </c>
      <c r="C2937" t="s">
        <v>8509</v>
      </c>
      <c r="D2937" t="s">
        <v>1044</v>
      </c>
      <c r="E2937" t="s">
        <v>5</v>
      </c>
      <c r="F2937" t="s">
        <v>124</v>
      </c>
      <c r="G2937" t="s">
        <v>6</v>
      </c>
      <c r="H2937" t="s">
        <v>5</v>
      </c>
      <c r="I2937">
        <v>60504</v>
      </c>
      <c r="J2937" t="s">
        <v>12793</v>
      </c>
      <c r="K2937" t="s">
        <v>125</v>
      </c>
      <c r="L2937" t="s">
        <v>12950</v>
      </c>
      <c r="M2937" t="s">
        <v>13038</v>
      </c>
      <c r="N2937" t="s">
        <v>8509</v>
      </c>
      <c r="O2937" t="s">
        <v>13535</v>
      </c>
      <c r="P2937">
        <v>87789353</v>
      </c>
      <c r="Q2937" t="s">
        <v>15386</v>
      </c>
      <c r="R2937" t="s">
        <v>11175</v>
      </c>
      <c r="S2937">
        <v>87789353</v>
      </c>
      <c r="T2937" t="s">
        <v>14632</v>
      </c>
      <c r="U2937">
        <v>22005213</v>
      </c>
      <c r="V2937" t="s">
        <v>32</v>
      </c>
      <c r="W2937" t="s">
        <v>5660</v>
      </c>
      <c r="X2937" t="s">
        <v>18947</v>
      </c>
      <c r="Y2937" t="s">
        <v>8509</v>
      </c>
    </row>
    <row r="2938" spans="1:25" x14ac:dyDescent="0.25">
      <c r="A2938" t="s">
        <v>10256</v>
      </c>
      <c r="B2938" t="s">
        <v>10257</v>
      </c>
      <c r="C2938" t="s">
        <v>10258</v>
      </c>
      <c r="D2938" t="s">
        <v>311</v>
      </c>
      <c r="E2938" t="s">
        <v>4</v>
      </c>
      <c r="F2938" t="s">
        <v>32</v>
      </c>
      <c r="G2938" t="s">
        <v>5</v>
      </c>
      <c r="H2938" t="s">
        <v>11</v>
      </c>
      <c r="I2938">
        <v>10409</v>
      </c>
      <c r="J2938" t="s">
        <v>12646</v>
      </c>
      <c r="K2938" t="s">
        <v>33</v>
      </c>
      <c r="L2938" t="s">
        <v>311</v>
      </c>
      <c r="M2938" t="s">
        <v>11086</v>
      </c>
      <c r="N2938" t="s">
        <v>15090</v>
      </c>
      <c r="O2938" t="s">
        <v>13535</v>
      </c>
      <c r="P2938">
        <v>89240885</v>
      </c>
      <c r="Q2938" t="s">
        <v>15386</v>
      </c>
      <c r="R2938" t="s">
        <v>14193</v>
      </c>
      <c r="S2938">
        <v>89240885</v>
      </c>
      <c r="T2938" t="s">
        <v>14567</v>
      </c>
      <c r="U2938">
        <v>87621613</v>
      </c>
      <c r="V2938" t="s">
        <v>32</v>
      </c>
      <c r="W2938" t="s">
        <v>845</v>
      </c>
      <c r="X2938" t="s">
        <v>18948</v>
      </c>
      <c r="Y2938" t="s">
        <v>10258</v>
      </c>
    </row>
    <row r="2939" spans="1:25" x14ac:dyDescent="0.25">
      <c r="A2939" t="s">
        <v>10259</v>
      </c>
      <c r="B2939" t="s">
        <v>6994</v>
      </c>
      <c r="C2939" t="s">
        <v>10260</v>
      </c>
      <c r="D2939" t="s">
        <v>311</v>
      </c>
      <c r="E2939" t="s">
        <v>5</v>
      </c>
      <c r="F2939" t="s">
        <v>32</v>
      </c>
      <c r="G2939" t="s">
        <v>5</v>
      </c>
      <c r="H2939" t="s">
        <v>4</v>
      </c>
      <c r="I2939">
        <v>10403</v>
      </c>
      <c r="J2939" t="s">
        <v>12638</v>
      </c>
      <c r="K2939" t="s">
        <v>33</v>
      </c>
      <c r="L2939" t="s">
        <v>311</v>
      </c>
      <c r="M2939" t="s">
        <v>10640</v>
      </c>
      <c r="N2939" t="s">
        <v>10260</v>
      </c>
      <c r="O2939" t="s">
        <v>13535</v>
      </c>
      <c r="P2939">
        <v>24164401</v>
      </c>
      <c r="Q2939" t="s">
        <v>15386</v>
      </c>
      <c r="R2939" t="s">
        <v>15965</v>
      </c>
      <c r="S2939">
        <v>62576811</v>
      </c>
      <c r="T2939" t="s">
        <v>14425</v>
      </c>
      <c r="U2939">
        <v>24161444</v>
      </c>
      <c r="V2939" t="s">
        <v>32</v>
      </c>
      <c r="W2939" t="s">
        <v>400</v>
      </c>
      <c r="X2939" t="s">
        <v>18949</v>
      </c>
      <c r="Y2939" t="s">
        <v>10260</v>
      </c>
    </row>
    <row r="2940" spans="1:25" x14ac:dyDescent="0.25">
      <c r="A2940" t="s">
        <v>10261</v>
      </c>
      <c r="B2940" t="s">
        <v>9964</v>
      </c>
      <c r="C2940" t="s">
        <v>10262</v>
      </c>
      <c r="D2940" t="s">
        <v>1044</v>
      </c>
      <c r="E2940" t="s">
        <v>6</v>
      </c>
      <c r="F2940" t="s">
        <v>32</v>
      </c>
      <c r="G2940" t="s">
        <v>1045</v>
      </c>
      <c r="H2940" t="s">
        <v>5</v>
      </c>
      <c r="I2940">
        <v>11904</v>
      </c>
      <c r="J2940" t="s">
        <v>12733</v>
      </c>
      <c r="K2940" t="s">
        <v>33</v>
      </c>
      <c r="L2940" t="s">
        <v>1044</v>
      </c>
      <c r="M2940" t="s">
        <v>10492</v>
      </c>
      <c r="N2940" t="s">
        <v>11176</v>
      </c>
      <c r="O2940" t="s">
        <v>13535</v>
      </c>
      <c r="P2940">
        <v>44016443</v>
      </c>
      <c r="Q2940" t="s">
        <v>15386</v>
      </c>
      <c r="R2940" t="s">
        <v>11747</v>
      </c>
      <c r="S2940">
        <v>85459592</v>
      </c>
      <c r="T2940" t="s">
        <v>14435</v>
      </c>
      <c r="U2940">
        <v>27725171</v>
      </c>
      <c r="V2940" t="s">
        <v>32</v>
      </c>
      <c r="W2940" t="s">
        <v>1265</v>
      </c>
      <c r="X2940" t="s">
        <v>18950</v>
      </c>
      <c r="Y2940" t="s">
        <v>10262</v>
      </c>
    </row>
    <row r="2941" spans="1:25" x14ac:dyDescent="0.25">
      <c r="A2941" t="s">
        <v>10263</v>
      </c>
      <c r="B2941" t="s">
        <v>7192</v>
      </c>
      <c r="C2941" t="s">
        <v>10264</v>
      </c>
      <c r="D2941" t="s">
        <v>1044</v>
      </c>
      <c r="E2941" t="s">
        <v>7</v>
      </c>
      <c r="F2941" t="s">
        <v>32</v>
      </c>
      <c r="G2941" t="s">
        <v>1045</v>
      </c>
      <c r="H2941" t="s">
        <v>10</v>
      </c>
      <c r="I2941">
        <v>11908</v>
      </c>
      <c r="J2941" t="s">
        <v>12738</v>
      </c>
      <c r="K2941" t="s">
        <v>33</v>
      </c>
      <c r="L2941" t="s">
        <v>1044</v>
      </c>
      <c r="M2941" t="s">
        <v>12878</v>
      </c>
      <c r="N2941" t="s">
        <v>10264</v>
      </c>
      <c r="O2941" t="s">
        <v>13535</v>
      </c>
      <c r="P2941" t="s">
        <v>15386</v>
      </c>
      <c r="Q2941" t="s">
        <v>15386</v>
      </c>
      <c r="R2941" t="s">
        <v>15966</v>
      </c>
      <c r="S2941">
        <v>84153362</v>
      </c>
      <c r="T2941" t="s">
        <v>14437</v>
      </c>
      <c r="U2941">
        <v>27311075</v>
      </c>
      <c r="V2941" t="s">
        <v>32</v>
      </c>
      <c r="W2941" t="s">
        <v>8283</v>
      </c>
      <c r="X2941" t="s">
        <v>18951</v>
      </c>
      <c r="Y2941" t="s">
        <v>10264</v>
      </c>
    </row>
    <row r="2942" spans="1:25" x14ac:dyDescent="0.25">
      <c r="A2942" t="s">
        <v>10265</v>
      </c>
      <c r="B2942" t="s">
        <v>6973</v>
      </c>
      <c r="C2942" t="s">
        <v>10266</v>
      </c>
      <c r="D2942" t="s">
        <v>1044</v>
      </c>
      <c r="E2942" t="s">
        <v>7</v>
      </c>
      <c r="F2942" t="s">
        <v>32</v>
      </c>
      <c r="G2942" t="s">
        <v>1045</v>
      </c>
      <c r="H2942" t="s">
        <v>10</v>
      </c>
      <c r="I2942">
        <v>11908</v>
      </c>
      <c r="J2942" t="s">
        <v>12738</v>
      </c>
      <c r="K2942" t="s">
        <v>33</v>
      </c>
      <c r="L2942" t="s">
        <v>1044</v>
      </c>
      <c r="M2942" t="s">
        <v>12878</v>
      </c>
      <c r="N2942" t="s">
        <v>1421</v>
      </c>
      <c r="O2942" t="s">
        <v>13535</v>
      </c>
      <c r="P2942">
        <v>71216824</v>
      </c>
      <c r="Q2942" t="s">
        <v>15386</v>
      </c>
      <c r="R2942" t="s">
        <v>15967</v>
      </c>
      <c r="S2942">
        <v>89473767</v>
      </c>
      <c r="T2942" t="s">
        <v>14437</v>
      </c>
      <c r="U2942">
        <v>27311075</v>
      </c>
      <c r="V2942" t="s">
        <v>32</v>
      </c>
      <c r="W2942" t="s">
        <v>5089</v>
      </c>
      <c r="X2942" t="s">
        <v>18952</v>
      </c>
      <c r="Y2942" t="s">
        <v>10266</v>
      </c>
    </row>
    <row r="2943" spans="1:25" x14ac:dyDescent="0.25">
      <c r="A2943" t="s">
        <v>10267</v>
      </c>
      <c r="B2943" t="s">
        <v>6974</v>
      </c>
      <c r="C2943" t="s">
        <v>700</v>
      </c>
      <c r="D2943" t="s">
        <v>1044</v>
      </c>
      <c r="E2943" t="s">
        <v>7</v>
      </c>
      <c r="F2943" t="s">
        <v>32</v>
      </c>
      <c r="G2943" t="s">
        <v>1045</v>
      </c>
      <c r="H2943" t="s">
        <v>10</v>
      </c>
      <c r="I2943">
        <v>11908</v>
      </c>
      <c r="J2943" t="s">
        <v>12738</v>
      </c>
      <c r="K2943" t="s">
        <v>33</v>
      </c>
      <c r="L2943" t="s">
        <v>1044</v>
      </c>
      <c r="M2943" t="s">
        <v>12878</v>
      </c>
      <c r="N2943" t="s">
        <v>11178</v>
      </c>
      <c r="O2943" t="s">
        <v>13535</v>
      </c>
      <c r="P2943">
        <v>44047012</v>
      </c>
      <c r="Q2943" t="s">
        <v>15386</v>
      </c>
      <c r="R2943" t="s">
        <v>12260</v>
      </c>
      <c r="S2943">
        <v>44047012</v>
      </c>
      <c r="T2943" t="s">
        <v>14437</v>
      </c>
      <c r="U2943">
        <v>27311405</v>
      </c>
      <c r="V2943" t="s">
        <v>32</v>
      </c>
      <c r="W2943" t="s">
        <v>8427</v>
      </c>
      <c r="X2943" t="s">
        <v>18953</v>
      </c>
      <c r="Y2943" t="s">
        <v>700</v>
      </c>
    </row>
    <row r="2944" spans="1:25" x14ac:dyDescent="0.25">
      <c r="A2944" t="s">
        <v>10268</v>
      </c>
      <c r="B2944" t="s">
        <v>7288</v>
      </c>
      <c r="C2944" t="s">
        <v>1492</v>
      </c>
      <c r="D2944" t="s">
        <v>1044</v>
      </c>
      <c r="E2944" t="s">
        <v>8</v>
      </c>
      <c r="F2944" t="s">
        <v>32</v>
      </c>
      <c r="G2944" t="s">
        <v>1045</v>
      </c>
      <c r="H2944" t="s">
        <v>16</v>
      </c>
      <c r="I2944">
        <v>11912</v>
      </c>
      <c r="J2944" t="s">
        <v>12742</v>
      </c>
      <c r="K2944" t="s">
        <v>33</v>
      </c>
      <c r="L2944" t="s">
        <v>1044</v>
      </c>
      <c r="M2944" t="s">
        <v>87</v>
      </c>
      <c r="N2944" t="s">
        <v>458</v>
      </c>
      <c r="O2944" t="s">
        <v>13535</v>
      </c>
      <c r="P2944">
        <v>85439072</v>
      </c>
      <c r="Q2944" t="s">
        <v>15386</v>
      </c>
      <c r="R2944" t="s">
        <v>15091</v>
      </c>
      <c r="S2944">
        <v>71060983</v>
      </c>
      <c r="T2944" t="s">
        <v>14663</v>
      </c>
      <c r="U2944">
        <v>86133120</v>
      </c>
      <c r="V2944" t="s">
        <v>32</v>
      </c>
      <c r="W2944" t="s">
        <v>1491</v>
      </c>
      <c r="X2944" t="s">
        <v>18954</v>
      </c>
      <c r="Y2944" t="s">
        <v>1492</v>
      </c>
    </row>
    <row r="2945" spans="1:25" x14ac:dyDescent="0.25">
      <c r="A2945" t="s">
        <v>13252</v>
      </c>
      <c r="B2945" t="s">
        <v>13253</v>
      </c>
      <c r="C2945" t="s">
        <v>2848</v>
      </c>
      <c r="D2945" t="s">
        <v>1044</v>
      </c>
      <c r="E2945" t="s">
        <v>10</v>
      </c>
      <c r="F2945" t="s">
        <v>32</v>
      </c>
      <c r="G2945" t="s">
        <v>1045</v>
      </c>
      <c r="H2945" t="s">
        <v>8</v>
      </c>
      <c r="I2945">
        <v>11907</v>
      </c>
      <c r="J2945" t="s">
        <v>12737</v>
      </c>
      <c r="K2945" t="s">
        <v>33</v>
      </c>
      <c r="L2945" t="s">
        <v>1044</v>
      </c>
      <c r="M2945" t="s">
        <v>10292</v>
      </c>
      <c r="N2945" t="s">
        <v>2848</v>
      </c>
      <c r="O2945" t="s">
        <v>13535</v>
      </c>
      <c r="P2945">
        <v>44047002</v>
      </c>
      <c r="Q2945">
        <v>88061841</v>
      </c>
      <c r="R2945" t="s">
        <v>13254</v>
      </c>
      <c r="S2945">
        <v>88061841</v>
      </c>
      <c r="T2945" t="s">
        <v>14439</v>
      </c>
      <c r="U2945">
        <v>27725140</v>
      </c>
      <c r="V2945" t="s">
        <v>32</v>
      </c>
      <c r="W2945" t="s">
        <v>1507</v>
      </c>
      <c r="X2945" t="s">
        <v>18955</v>
      </c>
      <c r="Y2945" t="s">
        <v>2848</v>
      </c>
    </row>
    <row r="2946" spans="1:25" x14ac:dyDescent="0.25">
      <c r="A2946" t="s">
        <v>10269</v>
      </c>
      <c r="B2946" t="s">
        <v>7057</v>
      </c>
      <c r="C2946" t="s">
        <v>438</v>
      </c>
      <c r="D2946" t="s">
        <v>1044</v>
      </c>
      <c r="E2946" t="s">
        <v>10</v>
      </c>
      <c r="F2946" t="s">
        <v>32</v>
      </c>
      <c r="G2946" t="s">
        <v>1045</v>
      </c>
      <c r="H2946" t="s">
        <v>8</v>
      </c>
      <c r="I2946">
        <v>11907</v>
      </c>
      <c r="J2946" t="s">
        <v>12737</v>
      </c>
      <c r="K2946" t="s">
        <v>33</v>
      </c>
      <c r="L2946" t="s">
        <v>1044</v>
      </c>
      <c r="M2946" t="s">
        <v>10292</v>
      </c>
      <c r="N2946" t="s">
        <v>438</v>
      </c>
      <c r="O2946" t="s">
        <v>13535</v>
      </c>
      <c r="P2946">
        <v>71219489</v>
      </c>
      <c r="Q2946" t="s">
        <v>15386</v>
      </c>
      <c r="R2946" t="s">
        <v>12254</v>
      </c>
      <c r="S2946">
        <v>85366411</v>
      </c>
      <c r="T2946" t="s">
        <v>14439</v>
      </c>
      <c r="U2946">
        <v>27725140</v>
      </c>
      <c r="V2946" t="s">
        <v>32</v>
      </c>
      <c r="W2946" t="s">
        <v>1498</v>
      </c>
      <c r="X2946" t="s">
        <v>18956</v>
      </c>
      <c r="Y2946" t="s">
        <v>438</v>
      </c>
    </row>
    <row r="2947" spans="1:25" x14ac:dyDescent="0.25">
      <c r="A2947" t="s">
        <v>10270</v>
      </c>
      <c r="B2947" t="s">
        <v>8889</v>
      </c>
      <c r="C2947" t="s">
        <v>47</v>
      </c>
      <c r="D2947" t="s">
        <v>1044</v>
      </c>
      <c r="E2947" t="s">
        <v>10</v>
      </c>
      <c r="F2947" t="s">
        <v>32</v>
      </c>
      <c r="G2947" t="s">
        <v>1045</v>
      </c>
      <c r="H2947" t="s">
        <v>8</v>
      </c>
      <c r="I2947">
        <v>11907</v>
      </c>
      <c r="J2947" t="s">
        <v>12737</v>
      </c>
      <c r="K2947" t="s">
        <v>33</v>
      </c>
      <c r="L2947" t="s">
        <v>1044</v>
      </c>
      <c r="M2947" t="s">
        <v>10292</v>
      </c>
      <c r="N2947" t="s">
        <v>47</v>
      </c>
      <c r="O2947" t="s">
        <v>13535</v>
      </c>
      <c r="P2947">
        <v>44047004</v>
      </c>
      <c r="Q2947" t="s">
        <v>15386</v>
      </c>
      <c r="R2947" t="s">
        <v>11179</v>
      </c>
      <c r="S2947">
        <v>83676209</v>
      </c>
      <c r="T2947" t="s">
        <v>14439</v>
      </c>
      <c r="U2947">
        <v>27725140</v>
      </c>
      <c r="V2947" t="s">
        <v>32</v>
      </c>
      <c r="W2947" t="s">
        <v>717</v>
      </c>
      <c r="X2947" t="s">
        <v>18957</v>
      </c>
      <c r="Y2947" t="s">
        <v>47</v>
      </c>
    </row>
    <row r="2948" spans="1:25" x14ac:dyDescent="0.25">
      <c r="A2948" t="s">
        <v>10271</v>
      </c>
      <c r="B2948" t="s">
        <v>8945</v>
      </c>
      <c r="C2948" t="s">
        <v>10272</v>
      </c>
      <c r="D2948" t="s">
        <v>1044</v>
      </c>
      <c r="E2948" t="s">
        <v>8</v>
      </c>
      <c r="F2948" t="s">
        <v>32</v>
      </c>
      <c r="G2948" t="s">
        <v>1045</v>
      </c>
      <c r="H2948" t="s">
        <v>7</v>
      </c>
      <c r="I2948">
        <v>11906</v>
      </c>
      <c r="J2948" t="s">
        <v>12735</v>
      </c>
      <c r="K2948" t="s">
        <v>33</v>
      </c>
      <c r="L2948" t="s">
        <v>1044</v>
      </c>
      <c r="M2948" t="s">
        <v>1434</v>
      </c>
      <c r="N2948" t="s">
        <v>10272</v>
      </c>
      <c r="O2948" t="s">
        <v>13535</v>
      </c>
      <c r="P2948">
        <v>44047016</v>
      </c>
      <c r="Q2948" t="s">
        <v>15386</v>
      </c>
      <c r="R2948" t="s">
        <v>12462</v>
      </c>
      <c r="S2948">
        <v>87319233</v>
      </c>
      <c r="T2948" t="s">
        <v>14663</v>
      </c>
      <c r="U2948">
        <v>27725189</v>
      </c>
      <c r="V2948" t="s">
        <v>32</v>
      </c>
      <c r="W2948" t="s">
        <v>1361</v>
      </c>
      <c r="X2948" t="s">
        <v>18958</v>
      </c>
      <c r="Y2948" t="s">
        <v>10272</v>
      </c>
    </row>
    <row r="2949" spans="1:25" x14ac:dyDescent="0.25">
      <c r="A2949" t="s">
        <v>10273</v>
      </c>
      <c r="B2949" t="s">
        <v>10274</v>
      </c>
      <c r="C2949" t="s">
        <v>10264</v>
      </c>
      <c r="D2949" t="s">
        <v>3000</v>
      </c>
      <c r="E2949" t="s">
        <v>7</v>
      </c>
      <c r="F2949" t="s">
        <v>83</v>
      </c>
      <c r="G2949" t="s">
        <v>3</v>
      </c>
      <c r="H2949" t="s">
        <v>6</v>
      </c>
      <c r="I2949">
        <v>70205</v>
      </c>
      <c r="J2949" t="s">
        <v>12809</v>
      </c>
      <c r="K2949" t="s">
        <v>82</v>
      </c>
      <c r="L2949" t="s">
        <v>3001</v>
      </c>
      <c r="M2949" t="s">
        <v>10617</v>
      </c>
      <c r="N2949" t="s">
        <v>10885</v>
      </c>
      <c r="O2949" t="s">
        <v>13535</v>
      </c>
      <c r="P2949">
        <v>44091762</v>
      </c>
      <c r="Q2949" t="s">
        <v>15386</v>
      </c>
      <c r="R2949" t="s">
        <v>14194</v>
      </c>
      <c r="S2949">
        <v>63611759</v>
      </c>
      <c r="T2949" t="s">
        <v>14650</v>
      </c>
      <c r="U2949">
        <v>88756410</v>
      </c>
      <c r="V2949" t="s">
        <v>32</v>
      </c>
      <c r="W2949" t="s">
        <v>5209</v>
      </c>
      <c r="X2949" t="s">
        <v>18959</v>
      </c>
      <c r="Y2949" t="s">
        <v>10264</v>
      </c>
    </row>
    <row r="2950" spans="1:25" x14ac:dyDescent="0.25">
      <c r="A2950" t="s">
        <v>10275</v>
      </c>
      <c r="B2950" t="s">
        <v>7074</v>
      </c>
      <c r="C2950" t="s">
        <v>239</v>
      </c>
      <c r="D2950" t="s">
        <v>3000</v>
      </c>
      <c r="E2950" t="s">
        <v>7</v>
      </c>
      <c r="F2950" t="s">
        <v>83</v>
      </c>
      <c r="G2950" t="s">
        <v>3</v>
      </c>
      <c r="H2950" t="s">
        <v>4</v>
      </c>
      <c r="I2950">
        <v>70203</v>
      </c>
      <c r="J2950" t="s">
        <v>14372</v>
      </c>
      <c r="K2950" t="s">
        <v>82</v>
      </c>
      <c r="L2950" t="s">
        <v>3001</v>
      </c>
      <c r="M2950" t="s">
        <v>12967</v>
      </c>
      <c r="N2950" t="s">
        <v>239</v>
      </c>
      <c r="O2950" t="s">
        <v>13535</v>
      </c>
      <c r="P2950">
        <v>44092720</v>
      </c>
      <c r="Q2950" t="s">
        <v>15386</v>
      </c>
      <c r="R2950" t="s">
        <v>12459</v>
      </c>
      <c r="S2950">
        <v>87754792</v>
      </c>
      <c r="T2950" t="s">
        <v>14650</v>
      </c>
      <c r="U2950">
        <v>88756410</v>
      </c>
      <c r="V2950" t="s">
        <v>32</v>
      </c>
      <c r="W2950" t="s">
        <v>8308</v>
      </c>
      <c r="X2950" t="s">
        <v>18960</v>
      </c>
      <c r="Y2950" t="s">
        <v>239</v>
      </c>
    </row>
    <row r="2951" spans="1:25" x14ac:dyDescent="0.25">
      <c r="A2951" t="s">
        <v>10276</v>
      </c>
      <c r="B2951" t="s">
        <v>6976</v>
      </c>
      <c r="C2951" t="s">
        <v>10277</v>
      </c>
      <c r="D2951" t="s">
        <v>9019</v>
      </c>
      <c r="E2951" t="s">
        <v>7</v>
      </c>
      <c r="F2951" t="s">
        <v>124</v>
      </c>
      <c r="G2951" t="s">
        <v>6</v>
      </c>
      <c r="H2951" t="s">
        <v>2</v>
      </c>
      <c r="I2951">
        <v>60501</v>
      </c>
      <c r="J2951" t="s">
        <v>12642</v>
      </c>
      <c r="K2951" t="s">
        <v>125</v>
      </c>
      <c r="L2951" t="s">
        <v>12950</v>
      </c>
      <c r="M2951" t="s">
        <v>12951</v>
      </c>
      <c r="N2951" t="s">
        <v>11181</v>
      </c>
      <c r="O2951" t="s">
        <v>13535</v>
      </c>
      <c r="P2951">
        <v>27869013</v>
      </c>
      <c r="Q2951" t="s">
        <v>15386</v>
      </c>
      <c r="R2951" t="s">
        <v>11182</v>
      </c>
      <c r="S2951">
        <v>88391326</v>
      </c>
      <c r="T2951" t="s">
        <v>14557</v>
      </c>
      <c r="U2951">
        <v>27869013</v>
      </c>
      <c r="V2951" t="s">
        <v>32</v>
      </c>
      <c r="W2951" t="s">
        <v>1423</v>
      </c>
      <c r="X2951" t="s">
        <v>18961</v>
      </c>
      <c r="Y2951" t="s">
        <v>10277</v>
      </c>
    </row>
    <row r="2952" spans="1:25" x14ac:dyDescent="0.25">
      <c r="A2952" t="s">
        <v>10278</v>
      </c>
      <c r="B2952" t="s">
        <v>10279</v>
      </c>
      <c r="C2952" t="s">
        <v>10280</v>
      </c>
      <c r="D2952" t="s">
        <v>9019</v>
      </c>
      <c r="E2952" t="s">
        <v>5</v>
      </c>
      <c r="F2952" t="s">
        <v>124</v>
      </c>
      <c r="G2952" t="s">
        <v>4</v>
      </c>
      <c r="H2952" t="s">
        <v>4</v>
      </c>
      <c r="I2952">
        <v>60303</v>
      </c>
      <c r="J2952" t="s">
        <v>11491</v>
      </c>
      <c r="K2952" t="s">
        <v>125</v>
      </c>
      <c r="L2952" t="s">
        <v>1490</v>
      </c>
      <c r="M2952" t="s">
        <v>1569</v>
      </c>
      <c r="N2952" t="s">
        <v>10280</v>
      </c>
      <c r="O2952" t="s">
        <v>13535</v>
      </c>
      <c r="P2952">
        <v>22001382</v>
      </c>
      <c r="Q2952">
        <v>85185565</v>
      </c>
      <c r="R2952" t="s">
        <v>15968</v>
      </c>
      <c r="S2952">
        <v>85185565</v>
      </c>
      <c r="T2952" t="s">
        <v>14744</v>
      </c>
      <c r="U2952">
        <v>27300719</v>
      </c>
      <c r="V2952" t="s">
        <v>32</v>
      </c>
      <c r="W2952" t="s">
        <v>1371</v>
      </c>
      <c r="X2952" t="s">
        <v>18962</v>
      </c>
      <c r="Y2952" t="s">
        <v>10280</v>
      </c>
    </row>
    <row r="2953" spans="1:25" x14ac:dyDescent="0.25">
      <c r="A2953" t="s">
        <v>10281</v>
      </c>
      <c r="B2953" t="s">
        <v>10282</v>
      </c>
      <c r="C2953" t="s">
        <v>1606</v>
      </c>
      <c r="D2953" t="s">
        <v>9019</v>
      </c>
      <c r="E2953" t="s">
        <v>3</v>
      </c>
      <c r="F2953" t="s">
        <v>124</v>
      </c>
      <c r="G2953" t="s">
        <v>4</v>
      </c>
      <c r="H2953" t="s">
        <v>11</v>
      </c>
      <c r="I2953">
        <v>60309</v>
      </c>
      <c r="J2953" t="s">
        <v>11604</v>
      </c>
      <c r="K2953" t="s">
        <v>125</v>
      </c>
      <c r="L2953" t="s">
        <v>1490</v>
      </c>
      <c r="M2953" t="s">
        <v>13034</v>
      </c>
      <c r="N2953" t="s">
        <v>1606</v>
      </c>
      <c r="O2953" t="s">
        <v>13535</v>
      </c>
      <c r="P2953">
        <v>22001100</v>
      </c>
      <c r="Q2953" t="s">
        <v>15386</v>
      </c>
      <c r="R2953" t="s">
        <v>11183</v>
      </c>
      <c r="S2953">
        <v>22001100</v>
      </c>
      <c r="T2953" t="s">
        <v>14441</v>
      </c>
      <c r="U2953">
        <v>27300654</v>
      </c>
      <c r="V2953" t="s">
        <v>32</v>
      </c>
      <c r="W2953" t="s">
        <v>1605</v>
      </c>
      <c r="X2953" t="s">
        <v>18963</v>
      </c>
      <c r="Y2953" t="s">
        <v>1606</v>
      </c>
    </row>
    <row r="2954" spans="1:25" x14ac:dyDescent="0.25">
      <c r="A2954" t="s">
        <v>10283</v>
      </c>
      <c r="B2954" t="s">
        <v>6970</v>
      </c>
      <c r="C2954" t="s">
        <v>9046</v>
      </c>
      <c r="D2954" t="s">
        <v>9019</v>
      </c>
      <c r="E2954" t="s">
        <v>3</v>
      </c>
      <c r="F2954" t="s">
        <v>124</v>
      </c>
      <c r="G2954" t="s">
        <v>4</v>
      </c>
      <c r="H2954" t="s">
        <v>3</v>
      </c>
      <c r="I2954">
        <v>60302</v>
      </c>
      <c r="J2954" t="s">
        <v>12710</v>
      </c>
      <c r="K2954" t="s">
        <v>125</v>
      </c>
      <c r="L2954" t="s">
        <v>1490</v>
      </c>
      <c r="M2954" t="s">
        <v>12880</v>
      </c>
      <c r="N2954" t="s">
        <v>11184</v>
      </c>
      <c r="O2954" t="s">
        <v>13535</v>
      </c>
      <c r="P2954">
        <v>22001391</v>
      </c>
      <c r="Q2954">
        <v>83417790</v>
      </c>
      <c r="R2954" t="s">
        <v>10896</v>
      </c>
      <c r="S2954">
        <v>83417790</v>
      </c>
      <c r="T2954" t="s">
        <v>14441</v>
      </c>
      <c r="U2954">
        <v>84641001</v>
      </c>
      <c r="V2954" t="s">
        <v>32</v>
      </c>
      <c r="W2954" t="s">
        <v>11231</v>
      </c>
      <c r="X2954" t="s">
        <v>18964</v>
      </c>
      <c r="Y2954" t="s">
        <v>9046</v>
      </c>
    </row>
    <row r="2955" spans="1:25" x14ac:dyDescent="0.25">
      <c r="A2955" t="s">
        <v>10284</v>
      </c>
      <c r="B2955" t="s">
        <v>8888</v>
      </c>
      <c r="C2955" t="s">
        <v>1157</v>
      </c>
      <c r="D2955" t="s">
        <v>9019</v>
      </c>
      <c r="E2955" t="s">
        <v>3</v>
      </c>
      <c r="F2955" t="s">
        <v>124</v>
      </c>
      <c r="G2955" t="s">
        <v>4</v>
      </c>
      <c r="H2955" t="s">
        <v>3</v>
      </c>
      <c r="I2955">
        <v>60302</v>
      </c>
      <c r="J2955" t="s">
        <v>12710</v>
      </c>
      <c r="K2955" t="s">
        <v>125</v>
      </c>
      <c r="L2955" t="s">
        <v>1490</v>
      </c>
      <c r="M2955" t="s">
        <v>12880</v>
      </c>
      <c r="N2955" t="s">
        <v>69</v>
      </c>
      <c r="O2955" t="s">
        <v>13535</v>
      </c>
      <c r="P2955">
        <v>22006162</v>
      </c>
      <c r="Q2955">
        <v>86748326</v>
      </c>
      <c r="R2955" t="s">
        <v>14195</v>
      </c>
      <c r="S2955">
        <v>85161070</v>
      </c>
      <c r="T2955" t="s">
        <v>14441</v>
      </c>
      <c r="U2955">
        <v>27300159</v>
      </c>
      <c r="V2955" t="s">
        <v>32</v>
      </c>
      <c r="W2955" t="s">
        <v>11232</v>
      </c>
      <c r="X2955" t="s">
        <v>18965</v>
      </c>
      <c r="Y2955" t="s">
        <v>1157</v>
      </c>
    </row>
    <row r="2956" spans="1:25" x14ac:dyDescent="0.25">
      <c r="A2956" t="s">
        <v>10285</v>
      </c>
      <c r="B2956" t="s">
        <v>9890</v>
      </c>
      <c r="C2956" t="s">
        <v>10286</v>
      </c>
      <c r="D2956" t="s">
        <v>47</v>
      </c>
      <c r="E2956" t="s">
        <v>5</v>
      </c>
      <c r="F2956" t="s">
        <v>32</v>
      </c>
      <c r="G2956" t="s">
        <v>4</v>
      </c>
      <c r="H2956" t="s">
        <v>3</v>
      </c>
      <c r="I2956">
        <v>10302</v>
      </c>
      <c r="J2956" t="s">
        <v>12620</v>
      </c>
      <c r="K2956" t="s">
        <v>33</v>
      </c>
      <c r="L2956" t="s">
        <v>47</v>
      </c>
      <c r="M2956" t="s">
        <v>51</v>
      </c>
      <c r="N2956" t="s">
        <v>10286</v>
      </c>
      <c r="O2956" t="s">
        <v>13535</v>
      </c>
      <c r="P2956">
        <v>25480520</v>
      </c>
      <c r="Q2956">
        <v>25480520</v>
      </c>
      <c r="R2956" t="s">
        <v>14196</v>
      </c>
      <c r="S2956">
        <v>86779639</v>
      </c>
      <c r="T2956" t="s">
        <v>15403</v>
      </c>
      <c r="U2956">
        <v>25480522</v>
      </c>
      <c r="V2956" t="s">
        <v>32</v>
      </c>
      <c r="W2956" t="s">
        <v>401</v>
      </c>
      <c r="X2956" t="s">
        <v>18966</v>
      </c>
      <c r="Y2956" t="s">
        <v>10286</v>
      </c>
    </row>
    <row r="2957" spans="1:25" x14ac:dyDescent="0.25">
      <c r="A2957" t="s">
        <v>10287</v>
      </c>
      <c r="B2957" t="s">
        <v>10288</v>
      </c>
      <c r="C2957" t="s">
        <v>9287</v>
      </c>
      <c r="D2957" t="s">
        <v>9019</v>
      </c>
      <c r="E2957" t="s">
        <v>16</v>
      </c>
      <c r="F2957" t="s">
        <v>124</v>
      </c>
      <c r="G2957" t="s">
        <v>4</v>
      </c>
      <c r="H2957" t="s">
        <v>2</v>
      </c>
      <c r="I2957">
        <v>60301</v>
      </c>
      <c r="J2957" t="s">
        <v>11410</v>
      </c>
      <c r="K2957" t="s">
        <v>125</v>
      </c>
      <c r="L2957" t="s">
        <v>1490</v>
      </c>
      <c r="M2957" t="s">
        <v>1490</v>
      </c>
      <c r="N2957" t="s">
        <v>9287</v>
      </c>
      <c r="O2957" t="s">
        <v>13535</v>
      </c>
      <c r="P2957">
        <v>22007586</v>
      </c>
      <c r="Q2957">
        <v>89874772</v>
      </c>
      <c r="R2957" t="s">
        <v>15092</v>
      </c>
      <c r="S2957">
        <v>89874772</v>
      </c>
      <c r="T2957" t="s">
        <v>14710</v>
      </c>
      <c r="U2957">
        <v>85988401</v>
      </c>
      <c r="V2957" t="s">
        <v>32</v>
      </c>
      <c r="W2957" t="s">
        <v>1555</v>
      </c>
      <c r="X2957" t="s">
        <v>18967</v>
      </c>
      <c r="Y2957" t="s">
        <v>9287</v>
      </c>
    </row>
    <row r="2958" spans="1:25" x14ac:dyDescent="0.25">
      <c r="A2958" t="s">
        <v>10289</v>
      </c>
      <c r="B2958" t="s">
        <v>6947</v>
      </c>
      <c r="C2958" t="s">
        <v>657</v>
      </c>
      <c r="D2958" t="s">
        <v>9030</v>
      </c>
      <c r="E2958" t="s">
        <v>2</v>
      </c>
      <c r="F2958" t="s">
        <v>35</v>
      </c>
      <c r="G2958" t="s">
        <v>17</v>
      </c>
      <c r="H2958" t="s">
        <v>8</v>
      </c>
      <c r="I2958">
        <v>21307</v>
      </c>
      <c r="J2958" t="s">
        <v>11549</v>
      </c>
      <c r="K2958" t="s">
        <v>79</v>
      </c>
      <c r="L2958" t="s">
        <v>10587</v>
      </c>
      <c r="M2958" t="s">
        <v>12998</v>
      </c>
      <c r="N2958" t="s">
        <v>11186</v>
      </c>
      <c r="O2958" t="s">
        <v>13535</v>
      </c>
      <c r="P2958">
        <v>44056276</v>
      </c>
      <c r="Q2958" t="s">
        <v>15386</v>
      </c>
      <c r="R2958" t="s">
        <v>14197</v>
      </c>
      <c r="S2958">
        <v>44056276</v>
      </c>
      <c r="T2958" t="s">
        <v>14538</v>
      </c>
      <c r="U2958">
        <v>24700533</v>
      </c>
      <c r="V2958" t="s">
        <v>32</v>
      </c>
      <c r="W2958" t="s">
        <v>3441</v>
      </c>
      <c r="X2958" t="s">
        <v>18968</v>
      </c>
      <c r="Y2958" t="s">
        <v>657</v>
      </c>
    </row>
    <row r="2959" spans="1:25" x14ac:dyDescent="0.25">
      <c r="A2959" t="s">
        <v>10290</v>
      </c>
      <c r="B2959" t="s">
        <v>8884</v>
      </c>
      <c r="C2959" t="s">
        <v>51</v>
      </c>
      <c r="D2959" t="s">
        <v>9030</v>
      </c>
      <c r="E2959" t="s">
        <v>5</v>
      </c>
      <c r="F2959" t="s">
        <v>35</v>
      </c>
      <c r="G2959" t="s">
        <v>17</v>
      </c>
      <c r="H2959" t="s">
        <v>5</v>
      </c>
      <c r="I2959">
        <v>21304</v>
      </c>
      <c r="J2959" t="s">
        <v>11545</v>
      </c>
      <c r="K2959" t="s">
        <v>79</v>
      </c>
      <c r="L2959" t="s">
        <v>10587</v>
      </c>
      <c r="M2959" t="s">
        <v>10588</v>
      </c>
      <c r="N2959" t="s">
        <v>51</v>
      </c>
      <c r="O2959" t="s">
        <v>13535</v>
      </c>
      <c r="P2959">
        <v>70152781</v>
      </c>
      <c r="Q2959">
        <v>86836702</v>
      </c>
      <c r="R2959" t="s">
        <v>11188</v>
      </c>
      <c r="S2959">
        <v>86836702</v>
      </c>
      <c r="T2959" t="s">
        <v>14539</v>
      </c>
      <c r="U2959">
        <v>83158978</v>
      </c>
      <c r="V2959" t="s">
        <v>32</v>
      </c>
      <c r="W2959" t="s">
        <v>2979</v>
      </c>
      <c r="X2959" t="s">
        <v>18969</v>
      </c>
      <c r="Y2959" t="s">
        <v>51</v>
      </c>
    </row>
    <row r="2960" spans="1:25" x14ac:dyDescent="0.25">
      <c r="A2960" t="s">
        <v>13256</v>
      </c>
      <c r="B2960" t="s">
        <v>7252</v>
      </c>
      <c r="C2960" t="s">
        <v>186</v>
      </c>
      <c r="D2960" t="s">
        <v>9030</v>
      </c>
      <c r="E2960" t="s">
        <v>5</v>
      </c>
      <c r="F2960" t="s">
        <v>35</v>
      </c>
      <c r="G2960" t="s">
        <v>17</v>
      </c>
      <c r="H2960" t="s">
        <v>5</v>
      </c>
      <c r="I2960">
        <v>21304</v>
      </c>
      <c r="J2960" t="s">
        <v>11545</v>
      </c>
      <c r="K2960" t="s">
        <v>79</v>
      </c>
      <c r="L2960" t="s">
        <v>10587</v>
      </c>
      <c r="M2960" t="s">
        <v>10588</v>
      </c>
      <c r="N2960" t="s">
        <v>186</v>
      </c>
      <c r="O2960" t="s">
        <v>13535</v>
      </c>
      <c r="P2960">
        <v>44051988</v>
      </c>
      <c r="Q2960">
        <v>50107012</v>
      </c>
      <c r="R2960" t="s">
        <v>14198</v>
      </c>
      <c r="S2960">
        <v>50107012</v>
      </c>
      <c r="T2960" t="s">
        <v>14539</v>
      </c>
      <c r="U2960">
        <v>83158978</v>
      </c>
      <c r="V2960" t="s">
        <v>32</v>
      </c>
      <c r="W2960" t="s">
        <v>3831</v>
      </c>
      <c r="X2960" t="s">
        <v>18970</v>
      </c>
      <c r="Y2960" t="s">
        <v>186</v>
      </c>
    </row>
    <row r="2961" spans="1:25" x14ac:dyDescent="0.25">
      <c r="A2961" t="s">
        <v>10291</v>
      </c>
      <c r="B2961" t="s">
        <v>6968</v>
      </c>
      <c r="C2961" t="s">
        <v>10292</v>
      </c>
      <c r="D2961" t="s">
        <v>9030</v>
      </c>
      <c r="E2961" t="s">
        <v>6</v>
      </c>
      <c r="F2961" t="s">
        <v>35</v>
      </c>
      <c r="G2961" t="s">
        <v>179</v>
      </c>
      <c r="H2961" t="s">
        <v>4</v>
      </c>
      <c r="I2961">
        <v>21503</v>
      </c>
      <c r="J2961" t="s">
        <v>11559</v>
      </c>
      <c r="K2961" t="s">
        <v>79</v>
      </c>
      <c r="L2961" t="s">
        <v>180</v>
      </c>
      <c r="M2961" t="s">
        <v>13029</v>
      </c>
      <c r="N2961" t="s">
        <v>10292</v>
      </c>
      <c r="O2961" t="s">
        <v>13535</v>
      </c>
      <c r="P2961">
        <v>41051076</v>
      </c>
      <c r="Q2961" t="s">
        <v>15386</v>
      </c>
      <c r="R2961" t="s">
        <v>15093</v>
      </c>
      <c r="S2961">
        <v>86420409</v>
      </c>
      <c r="T2961" t="s">
        <v>14481</v>
      </c>
      <c r="U2961">
        <v>24640011</v>
      </c>
      <c r="V2961" t="s">
        <v>32</v>
      </c>
      <c r="W2961" t="s">
        <v>9587</v>
      </c>
      <c r="X2961" t="s">
        <v>18971</v>
      </c>
      <c r="Y2961" t="s">
        <v>10292</v>
      </c>
    </row>
    <row r="2962" spans="1:25" x14ac:dyDescent="0.25">
      <c r="A2962" t="s">
        <v>10294</v>
      </c>
      <c r="B2962" t="s">
        <v>9951</v>
      </c>
      <c r="C2962" t="s">
        <v>156</v>
      </c>
      <c r="D2962" t="s">
        <v>9030</v>
      </c>
      <c r="E2962" t="s">
        <v>6</v>
      </c>
      <c r="F2962" t="s">
        <v>35</v>
      </c>
      <c r="G2962" t="s">
        <v>179</v>
      </c>
      <c r="H2962" t="s">
        <v>2</v>
      </c>
      <c r="I2962">
        <v>21501</v>
      </c>
      <c r="J2962" t="s">
        <v>11557</v>
      </c>
      <c r="K2962" t="s">
        <v>79</v>
      </c>
      <c r="L2962" t="s">
        <v>180</v>
      </c>
      <c r="M2962" t="s">
        <v>143</v>
      </c>
      <c r="N2962" t="s">
        <v>156</v>
      </c>
      <c r="O2962" t="s">
        <v>13535</v>
      </c>
      <c r="P2962">
        <v>41051080</v>
      </c>
      <c r="Q2962" t="s">
        <v>15386</v>
      </c>
      <c r="R2962" t="s">
        <v>11189</v>
      </c>
      <c r="S2962">
        <v>87453071</v>
      </c>
      <c r="T2962" t="s">
        <v>14481</v>
      </c>
      <c r="U2962">
        <v>24640011</v>
      </c>
      <c r="V2962" t="s">
        <v>32</v>
      </c>
      <c r="W2962" t="s">
        <v>1670</v>
      </c>
      <c r="X2962" t="s">
        <v>18972</v>
      </c>
      <c r="Y2962" t="s">
        <v>156</v>
      </c>
    </row>
    <row r="2963" spans="1:25" x14ac:dyDescent="0.25">
      <c r="A2963" t="s">
        <v>10295</v>
      </c>
      <c r="B2963" t="s">
        <v>7240</v>
      </c>
      <c r="C2963" t="s">
        <v>10296</v>
      </c>
      <c r="D2963" t="s">
        <v>9030</v>
      </c>
      <c r="E2963" t="s">
        <v>6</v>
      </c>
      <c r="F2963" t="s">
        <v>35</v>
      </c>
      <c r="G2963" t="s">
        <v>12</v>
      </c>
      <c r="H2963" t="s">
        <v>12</v>
      </c>
      <c r="I2963">
        <v>21010</v>
      </c>
      <c r="J2963" t="s">
        <v>11528</v>
      </c>
      <c r="K2963" t="s">
        <v>79</v>
      </c>
      <c r="L2963" t="s">
        <v>197</v>
      </c>
      <c r="M2963" t="s">
        <v>3019</v>
      </c>
      <c r="N2963" t="s">
        <v>10296</v>
      </c>
      <c r="O2963" t="s">
        <v>13535</v>
      </c>
      <c r="P2963">
        <v>24640036</v>
      </c>
      <c r="Q2963" t="s">
        <v>15386</v>
      </c>
      <c r="R2963" t="s">
        <v>13258</v>
      </c>
      <c r="S2963">
        <v>89416430</v>
      </c>
      <c r="T2963" t="s">
        <v>14481</v>
      </c>
      <c r="U2963">
        <v>83620080</v>
      </c>
      <c r="V2963" t="s">
        <v>32</v>
      </c>
      <c r="W2963" t="s">
        <v>304</v>
      </c>
      <c r="X2963" t="s">
        <v>18973</v>
      </c>
      <c r="Y2963" t="s">
        <v>10296</v>
      </c>
    </row>
    <row r="2964" spans="1:25" x14ac:dyDescent="0.25">
      <c r="A2964" t="s">
        <v>10297</v>
      </c>
      <c r="B2964" t="s">
        <v>10298</v>
      </c>
      <c r="C2964" t="s">
        <v>10299</v>
      </c>
      <c r="D2964" t="s">
        <v>9030</v>
      </c>
      <c r="E2964" t="s">
        <v>7</v>
      </c>
      <c r="F2964" t="s">
        <v>35</v>
      </c>
      <c r="G2964" t="s">
        <v>179</v>
      </c>
      <c r="H2964" t="s">
        <v>2</v>
      </c>
      <c r="I2964">
        <v>21501</v>
      </c>
      <c r="J2964" t="s">
        <v>11557</v>
      </c>
      <c r="K2964" t="s">
        <v>79</v>
      </c>
      <c r="L2964" t="s">
        <v>180</v>
      </c>
      <c r="M2964" t="s">
        <v>143</v>
      </c>
      <c r="N2964" t="s">
        <v>10299</v>
      </c>
      <c r="O2964" t="s">
        <v>13535</v>
      </c>
      <c r="P2964">
        <v>41051054</v>
      </c>
      <c r="Q2964">
        <v>24621628</v>
      </c>
      <c r="R2964" t="s">
        <v>11191</v>
      </c>
      <c r="S2964">
        <v>63733204</v>
      </c>
      <c r="T2964" t="s">
        <v>15548</v>
      </c>
      <c r="U2964">
        <v>24021628</v>
      </c>
      <c r="V2964" t="s">
        <v>32</v>
      </c>
      <c r="W2964" t="s">
        <v>8159</v>
      </c>
      <c r="X2964" t="s">
        <v>18974</v>
      </c>
      <c r="Y2964" t="s">
        <v>10299</v>
      </c>
    </row>
    <row r="2965" spans="1:25" x14ac:dyDescent="0.25">
      <c r="A2965" t="s">
        <v>10300</v>
      </c>
      <c r="B2965" t="s">
        <v>8882</v>
      </c>
      <c r="C2965" t="s">
        <v>10301</v>
      </c>
      <c r="D2965" t="s">
        <v>9030</v>
      </c>
      <c r="E2965" t="s">
        <v>10</v>
      </c>
      <c r="F2965" t="s">
        <v>35</v>
      </c>
      <c r="G2965" t="s">
        <v>17</v>
      </c>
      <c r="H2965" t="s">
        <v>8</v>
      </c>
      <c r="I2965">
        <v>21307</v>
      </c>
      <c r="J2965" t="s">
        <v>11549</v>
      </c>
      <c r="K2965" t="s">
        <v>79</v>
      </c>
      <c r="L2965" t="s">
        <v>10587</v>
      </c>
      <c r="M2965" t="s">
        <v>12998</v>
      </c>
      <c r="N2965" t="s">
        <v>10301</v>
      </c>
      <c r="O2965" t="s">
        <v>13535</v>
      </c>
      <c r="P2965">
        <v>44056207</v>
      </c>
      <c r="Q2965" t="s">
        <v>15386</v>
      </c>
      <c r="R2965" t="s">
        <v>11939</v>
      </c>
      <c r="S2965">
        <v>84649278</v>
      </c>
      <c r="T2965" t="s">
        <v>14664</v>
      </c>
      <c r="U2965">
        <v>87067098</v>
      </c>
      <c r="V2965" t="s">
        <v>32</v>
      </c>
      <c r="W2965" t="s">
        <v>4376</v>
      </c>
      <c r="X2965" t="s">
        <v>18975</v>
      </c>
      <c r="Y2965" t="s">
        <v>10301</v>
      </c>
    </row>
    <row r="2966" spans="1:25" x14ac:dyDescent="0.25">
      <c r="A2966" t="s">
        <v>10302</v>
      </c>
      <c r="B2966" t="s">
        <v>6938</v>
      </c>
      <c r="C2966" t="s">
        <v>10303</v>
      </c>
      <c r="D2966" t="s">
        <v>9030</v>
      </c>
      <c r="E2966" t="s">
        <v>10</v>
      </c>
      <c r="F2966" t="s">
        <v>35</v>
      </c>
      <c r="G2966" t="s">
        <v>17</v>
      </c>
      <c r="H2966" t="s">
        <v>8</v>
      </c>
      <c r="I2966">
        <v>21307</v>
      </c>
      <c r="J2966" t="s">
        <v>11549</v>
      </c>
      <c r="K2966" t="s">
        <v>79</v>
      </c>
      <c r="L2966" t="s">
        <v>10587</v>
      </c>
      <c r="M2966" t="s">
        <v>12998</v>
      </c>
      <c r="N2966" t="s">
        <v>10303</v>
      </c>
      <c r="O2966" t="s">
        <v>13535</v>
      </c>
      <c r="P2966">
        <v>44056305</v>
      </c>
      <c r="Q2966" t="s">
        <v>15386</v>
      </c>
      <c r="R2966" t="s">
        <v>14199</v>
      </c>
      <c r="S2966">
        <v>86862455</v>
      </c>
      <c r="T2966" t="s">
        <v>14664</v>
      </c>
      <c r="U2966">
        <v>87067098</v>
      </c>
      <c r="V2966" t="s">
        <v>32</v>
      </c>
      <c r="W2966" t="s">
        <v>7482</v>
      </c>
      <c r="X2966" t="s">
        <v>18976</v>
      </c>
      <c r="Y2966" t="s">
        <v>10303</v>
      </c>
    </row>
    <row r="2967" spans="1:25" x14ac:dyDescent="0.25">
      <c r="A2967" t="s">
        <v>10304</v>
      </c>
      <c r="B2967" t="s">
        <v>6998</v>
      </c>
      <c r="C2967" t="s">
        <v>13259</v>
      </c>
      <c r="D2967" t="s">
        <v>9030</v>
      </c>
      <c r="E2967" t="s">
        <v>10</v>
      </c>
      <c r="F2967" t="s">
        <v>35</v>
      </c>
      <c r="G2967" t="s">
        <v>198</v>
      </c>
      <c r="H2967" t="s">
        <v>3</v>
      </c>
      <c r="I2967">
        <v>21402</v>
      </c>
      <c r="J2967" t="s">
        <v>11552</v>
      </c>
      <c r="K2967" t="s">
        <v>79</v>
      </c>
      <c r="L2967" t="s">
        <v>199</v>
      </c>
      <c r="M2967" t="s">
        <v>10836</v>
      </c>
      <c r="N2967" t="s">
        <v>9110</v>
      </c>
      <c r="O2967" t="s">
        <v>13535</v>
      </c>
      <c r="P2967">
        <v>85046063</v>
      </c>
      <c r="Q2967" t="s">
        <v>15386</v>
      </c>
      <c r="R2967" t="s">
        <v>15094</v>
      </c>
      <c r="S2967">
        <v>85046063</v>
      </c>
      <c r="T2967" t="s">
        <v>14664</v>
      </c>
      <c r="U2967">
        <v>72805138</v>
      </c>
      <c r="V2967" t="s">
        <v>32</v>
      </c>
      <c r="W2967" t="s">
        <v>8451</v>
      </c>
      <c r="X2967" t="s">
        <v>18977</v>
      </c>
      <c r="Y2967" t="s">
        <v>13259</v>
      </c>
    </row>
    <row r="2968" spans="1:25" x14ac:dyDescent="0.25">
      <c r="A2968" t="s">
        <v>10305</v>
      </c>
      <c r="B2968" t="s">
        <v>6991</v>
      </c>
      <c r="C2968" t="s">
        <v>143</v>
      </c>
      <c r="D2968" t="s">
        <v>788</v>
      </c>
      <c r="E2968" t="s">
        <v>6</v>
      </c>
      <c r="F2968" t="s">
        <v>208</v>
      </c>
      <c r="G2968" t="s">
        <v>12</v>
      </c>
      <c r="H2968" t="s">
        <v>3</v>
      </c>
      <c r="I2968">
        <v>51002</v>
      </c>
      <c r="J2968" t="s">
        <v>11471</v>
      </c>
      <c r="K2968" t="s">
        <v>209</v>
      </c>
      <c r="L2968" t="s">
        <v>661</v>
      </c>
      <c r="M2968" t="s">
        <v>1418</v>
      </c>
      <c r="N2968" t="s">
        <v>143</v>
      </c>
      <c r="O2968" t="s">
        <v>13535</v>
      </c>
      <c r="P2968">
        <v>87057177</v>
      </c>
      <c r="Q2968" t="s">
        <v>15386</v>
      </c>
      <c r="R2968" t="s">
        <v>15969</v>
      </c>
      <c r="S2968">
        <v>87120945</v>
      </c>
      <c r="T2968" t="s">
        <v>14524</v>
      </c>
      <c r="U2968">
        <v>26777022</v>
      </c>
      <c r="V2968" t="s">
        <v>32</v>
      </c>
      <c r="W2968" t="s">
        <v>3610</v>
      </c>
      <c r="X2968" t="s">
        <v>18978</v>
      </c>
      <c r="Y2968" t="s">
        <v>143</v>
      </c>
    </row>
    <row r="2969" spans="1:25" x14ac:dyDescent="0.25">
      <c r="A2969" t="s">
        <v>10306</v>
      </c>
      <c r="B2969" t="s">
        <v>7001</v>
      </c>
      <c r="C2969" t="s">
        <v>10307</v>
      </c>
      <c r="D2969" t="s">
        <v>788</v>
      </c>
      <c r="E2969" t="s">
        <v>4</v>
      </c>
      <c r="F2969" t="s">
        <v>208</v>
      </c>
      <c r="G2969" t="s">
        <v>5</v>
      </c>
      <c r="H2969" t="s">
        <v>4</v>
      </c>
      <c r="I2969">
        <v>50403</v>
      </c>
      <c r="J2969" t="s">
        <v>11494</v>
      </c>
      <c r="K2969" t="s">
        <v>209</v>
      </c>
      <c r="L2969" t="s">
        <v>12937</v>
      </c>
      <c r="M2969" t="s">
        <v>12995</v>
      </c>
      <c r="N2969" t="s">
        <v>590</v>
      </c>
      <c r="O2969" t="s">
        <v>13535</v>
      </c>
      <c r="P2969">
        <v>83185098</v>
      </c>
      <c r="Q2969">
        <v>22007611</v>
      </c>
      <c r="R2969" t="s">
        <v>15970</v>
      </c>
      <c r="S2969">
        <v>83185098</v>
      </c>
      <c r="T2969" t="s">
        <v>13767</v>
      </c>
      <c r="U2969">
        <v>26711140</v>
      </c>
      <c r="V2969" t="s">
        <v>32</v>
      </c>
      <c r="W2969" t="s">
        <v>787</v>
      </c>
      <c r="X2969" t="s">
        <v>18979</v>
      </c>
      <c r="Y2969" t="s">
        <v>10307</v>
      </c>
    </row>
    <row r="2970" spans="1:25" x14ac:dyDescent="0.25">
      <c r="A2970" t="s">
        <v>15095</v>
      </c>
      <c r="B2970" t="s">
        <v>7081</v>
      </c>
      <c r="C2970" t="s">
        <v>81</v>
      </c>
      <c r="D2970" t="s">
        <v>788</v>
      </c>
      <c r="E2970" t="s">
        <v>5</v>
      </c>
      <c r="F2970" t="s">
        <v>208</v>
      </c>
      <c r="G2970" t="s">
        <v>5</v>
      </c>
      <c r="H2970" t="s">
        <v>4</v>
      </c>
      <c r="I2970">
        <v>50403</v>
      </c>
      <c r="J2970" t="s">
        <v>11494</v>
      </c>
      <c r="K2970" t="s">
        <v>209</v>
      </c>
      <c r="L2970" t="s">
        <v>12937</v>
      </c>
      <c r="M2970" t="s">
        <v>12995</v>
      </c>
      <c r="N2970" t="s">
        <v>81</v>
      </c>
      <c r="O2970" t="s">
        <v>13535</v>
      </c>
      <c r="P2970">
        <v>22007604</v>
      </c>
      <c r="Q2970">
        <v>83104670</v>
      </c>
      <c r="R2970" t="s">
        <v>15971</v>
      </c>
      <c r="S2970">
        <v>83104670</v>
      </c>
      <c r="T2970" t="s">
        <v>14525</v>
      </c>
      <c r="U2970">
        <v>87100992</v>
      </c>
      <c r="V2970" t="s">
        <v>32</v>
      </c>
      <c r="W2970" t="s">
        <v>3721</v>
      </c>
      <c r="X2970" t="s">
        <v>18980</v>
      </c>
      <c r="Y2970" t="s">
        <v>81</v>
      </c>
    </row>
    <row r="2971" spans="1:25" x14ac:dyDescent="0.25">
      <c r="A2971" t="s">
        <v>10308</v>
      </c>
      <c r="B2971" t="s">
        <v>6939</v>
      </c>
      <c r="C2971" t="s">
        <v>10309</v>
      </c>
      <c r="D2971" t="s">
        <v>82</v>
      </c>
      <c r="E2971" t="s">
        <v>6</v>
      </c>
      <c r="F2971" t="s">
        <v>83</v>
      </c>
      <c r="G2971" t="s">
        <v>4</v>
      </c>
      <c r="H2971" t="s">
        <v>8</v>
      </c>
      <c r="I2971">
        <v>70307</v>
      </c>
      <c r="J2971" t="s">
        <v>12827</v>
      </c>
      <c r="K2971" t="s">
        <v>82</v>
      </c>
      <c r="L2971" t="s">
        <v>12861</v>
      </c>
      <c r="M2971" t="s">
        <v>12862</v>
      </c>
      <c r="N2971" t="s">
        <v>10309</v>
      </c>
      <c r="O2971" t="s">
        <v>13535</v>
      </c>
      <c r="P2971">
        <v>22002921</v>
      </c>
      <c r="Q2971">
        <v>86260784</v>
      </c>
      <c r="R2971" t="s">
        <v>15972</v>
      </c>
      <c r="S2971">
        <v>22002921</v>
      </c>
      <c r="T2971" t="s">
        <v>15405</v>
      </c>
      <c r="U2971">
        <v>27687141</v>
      </c>
      <c r="V2971" t="s">
        <v>32</v>
      </c>
      <c r="W2971" t="s">
        <v>10417</v>
      </c>
      <c r="X2971" t="s">
        <v>18981</v>
      </c>
      <c r="Y2971" t="s">
        <v>10309</v>
      </c>
    </row>
    <row r="2972" spans="1:25" x14ac:dyDescent="0.25">
      <c r="A2972" t="s">
        <v>10310</v>
      </c>
      <c r="B2972" t="s">
        <v>7806</v>
      </c>
      <c r="C2972" t="s">
        <v>10311</v>
      </c>
      <c r="D2972" t="s">
        <v>82</v>
      </c>
      <c r="E2972" t="s">
        <v>10</v>
      </c>
      <c r="F2972" t="s">
        <v>83</v>
      </c>
      <c r="G2972" t="s">
        <v>5</v>
      </c>
      <c r="H2972" t="s">
        <v>3</v>
      </c>
      <c r="I2972">
        <v>70402</v>
      </c>
      <c r="J2972" t="s">
        <v>11449</v>
      </c>
      <c r="K2972" t="s">
        <v>82</v>
      </c>
      <c r="L2972" t="s">
        <v>12961</v>
      </c>
      <c r="M2972" t="s">
        <v>10611</v>
      </c>
      <c r="N2972" t="s">
        <v>10311</v>
      </c>
      <c r="O2972" t="s">
        <v>13535</v>
      </c>
      <c r="P2972" t="s">
        <v>15386</v>
      </c>
      <c r="Q2972" t="s">
        <v>15386</v>
      </c>
      <c r="R2972" t="s">
        <v>15973</v>
      </c>
      <c r="S2972">
        <v>84388564</v>
      </c>
      <c r="T2972" t="s">
        <v>14582</v>
      </c>
      <c r="U2972">
        <v>86949102</v>
      </c>
      <c r="V2972" t="s">
        <v>32</v>
      </c>
      <c r="W2972" t="s">
        <v>8256</v>
      </c>
      <c r="X2972" t="s">
        <v>18982</v>
      </c>
      <c r="Y2972" t="s">
        <v>10311</v>
      </c>
    </row>
    <row r="2973" spans="1:25" x14ac:dyDescent="0.25">
      <c r="A2973" t="s">
        <v>10312</v>
      </c>
      <c r="B2973" t="s">
        <v>7159</v>
      </c>
      <c r="C2973" t="s">
        <v>10313</v>
      </c>
      <c r="D2973" t="s">
        <v>207</v>
      </c>
      <c r="E2973" t="s">
        <v>3</v>
      </c>
      <c r="F2973" t="s">
        <v>208</v>
      </c>
      <c r="G2973" t="s">
        <v>4</v>
      </c>
      <c r="H2973" t="s">
        <v>4</v>
      </c>
      <c r="I2973">
        <v>50303</v>
      </c>
      <c r="J2973" t="s">
        <v>11489</v>
      </c>
      <c r="K2973" t="s">
        <v>209</v>
      </c>
      <c r="L2973" t="s">
        <v>207</v>
      </c>
      <c r="M2973" t="s">
        <v>12942</v>
      </c>
      <c r="N2973" t="s">
        <v>11192</v>
      </c>
      <c r="O2973" t="s">
        <v>13535</v>
      </c>
      <c r="P2973">
        <v>26580872</v>
      </c>
      <c r="Q2973" t="s">
        <v>15386</v>
      </c>
      <c r="R2973" t="s">
        <v>11950</v>
      </c>
      <c r="S2973">
        <v>85688644</v>
      </c>
      <c r="T2973" t="s">
        <v>14536</v>
      </c>
      <c r="U2973">
        <v>83769266</v>
      </c>
      <c r="V2973" t="s">
        <v>32</v>
      </c>
      <c r="W2973" t="s">
        <v>11234</v>
      </c>
      <c r="X2973" t="s">
        <v>18983</v>
      </c>
      <c r="Y2973" t="s">
        <v>10313</v>
      </c>
    </row>
    <row r="2974" spans="1:25" x14ac:dyDescent="0.25">
      <c r="A2974" t="s">
        <v>10314</v>
      </c>
      <c r="B2974" t="s">
        <v>6982</v>
      </c>
      <c r="C2974" t="s">
        <v>4243</v>
      </c>
      <c r="D2974" t="s">
        <v>207</v>
      </c>
      <c r="E2974" t="s">
        <v>3</v>
      </c>
      <c r="F2974" t="s">
        <v>208</v>
      </c>
      <c r="G2974" t="s">
        <v>4</v>
      </c>
      <c r="H2974" t="s">
        <v>4</v>
      </c>
      <c r="I2974">
        <v>50303</v>
      </c>
      <c r="J2974" t="s">
        <v>11489</v>
      </c>
      <c r="K2974" t="s">
        <v>209</v>
      </c>
      <c r="L2974" t="s">
        <v>207</v>
      </c>
      <c r="M2974" t="s">
        <v>12942</v>
      </c>
      <c r="N2974" t="s">
        <v>1505</v>
      </c>
      <c r="O2974" t="s">
        <v>13535</v>
      </c>
      <c r="P2974">
        <v>85170053</v>
      </c>
      <c r="Q2974" t="s">
        <v>15386</v>
      </c>
      <c r="R2974" t="s">
        <v>11193</v>
      </c>
      <c r="S2974">
        <v>85170053</v>
      </c>
      <c r="T2974" t="s">
        <v>15974</v>
      </c>
      <c r="U2974">
        <v>83769266</v>
      </c>
      <c r="V2974" t="s">
        <v>32</v>
      </c>
      <c r="W2974" t="s">
        <v>1359</v>
      </c>
      <c r="X2974" t="s">
        <v>18984</v>
      </c>
      <c r="Y2974" t="s">
        <v>4243</v>
      </c>
    </row>
    <row r="2975" spans="1:25" x14ac:dyDescent="0.25">
      <c r="A2975" t="s">
        <v>10315</v>
      </c>
      <c r="B2975" t="s">
        <v>6980</v>
      </c>
      <c r="C2975" t="s">
        <v>10316</v>
      </c>
      <c r="D2975" t="s">
        <v>207</v>
      </c>
      <c r="E2975" t="s">
        <v>6</v>
      </c>
      <c r="F2975" t="s">
        <v>208</v>
      </c>
      <c r="G2975" t="s">
        <v>6</v>
      </c>
      <c r="H2975" t="s">
        <v>2</v>
      </c>
      <c r="I2975">
        <v>50501</v>
      </c>
      <c r="J2975" t="s">
        <v>11419</v>
      </c>
      <c r="K2975" t="s">
        <v>209</v>
      </c>
      <c r="L2975" t="s">
        <v>12943</v>
      </c>
      <c r="M2975" t="s">
        <v>1772</v>
      </c>
      <c r="N2975" t="s">
        <v>10316</v>
      </c>
      <c r="O2975" t="s">
        <v>13535</v>
      </c>
      <c r="P2975">
        <v>26887343</v>
      </c>
      <c r="Q2975" t="s">
        <v>15386</v>
      </c>
      <c r="R2975" t="s">
        <v>12379</v>
      </c>
      <c r="S2975">
        <v>62250935</v>
      </c>
      <c r="T2975" t="s">
        <v>15479</v>
      </c>
      <c r="U2975">
        <v>26886206</v>
      </c>
      <c r="V2975" t="s">
        <v>32</v>
      </c>
      <c r="W2975" t="s">
        <v>2436</v>
      </c>
      <c r="X2975" t="s">
        <v>18985</v>
      </c>
      <c r="Y2975" t="s">
        <v>10316</v>
      </c>
    </row>
    <row r="2976" spans="1:25" x14ac:dyDescent="0.25">
      <c r="A2976" t="s">
        <v>10317</v>
      </c>
      <c r="B2976" t="s">
        <v>7157</v>
      </c>
      <c r="C2976" t="s">
        <v>2773</v>
      </c>
      <c r="D2976" t="s">
        <v>197</v>
      </c>
      <c r="E2976" t="s">
        <v>16</v>
      </c>
      <c r="F2976" t="s">
        <v>35</v>
      </c>
      <c r="G2976" t="s">
        <v>12</v>
      </c>
      <c r="H2976" t="s">
        <v>15</v>
      </c>
      <c r="I2976">
        <v>21011</v>
      </c>
      <c r="J2976" t="s">
        <v>11529</v>
      </c>
      <c r="K2976" t="s">
        <v>79</v>
      </c>
      <c r="L2976" t="s">
        <v>197</v>
      </c>
      <c r="M2976" t="s">
        <v>11796</v>
      </c>
      <c r="N2976" t="s">
        <v>2773</v>
      </c>
      <c r="O2976" t="s">
        <v>13535</v>
      </c>
      <c r="P2976">
        <v>71158915</v>
      </c>
      <c r="Q2976" t="s">
        <v>15386</v>
      </c>
      <c r="R2976" t="s">
        <v>15096</v>
      </c>
      <c r="S2976">
        <v>71313254</v>
      </c>
      <c r="T2976" t="s">
        <v>14698</v>
      </c>
      <c r="U2976">
        <v>24673035</v>
      </c>
      <c r="V2976" t="s">
        <v>32</v>
      </c>
      <c r="W2976" t="s">
        <v>2772</v>
      </c>
      <c r="X2976" t="s">
        <v>18986</v>
      </c>
      <c r="Y2976" t="s">
        <v>2773</v>
      </c>
    </row>
    <row r="2977" spans="1:25" x14ac:dyDescent="0.25">
      <c r="A2977" t="s">
        <v>10318</v>
      </c>
      <c r="B2977" t="s">
        <v>7106</v>
      </c>
      <c r="C2977" t="s">
        <v>10319</v>
      </c>
      <c r="D2977" t="s">
        <v>197</v>
      </c>
      <c r="E2977" t="s">
        <v>15</v>
      </c>
      <c r="F2977" t="s">
        <v>35</v>
      </c>
      <c r="G2977" t="s">
        <v>12</v>
      </c>
      <c r="H2977" t="s">
        <v>16</v>
      </c>
      <c r="I2977">
        <v>21012</v>
      </c>
      <c r="J2977" t="s">
        <v>11530</v>
      </c>
      <c r="K2977" t="s">
        <v>79</v>
      </c>
      <c r="L2977" t="s">
        <v>197</v>
      </c>
      <c r="M2977" t="s">
        <v>292</v>
      </c>
      <c r="N2977" t="s">
        <v>10319</v>
      </c>
      <c r="O2977" t="s">
        <v>13535</v>
      </c>
      <c r="P2977" t="s">
        <v>15386</v>
      </c>
      <c r="Q2977" t="s">
        <v>15386</v>
      </c>
      <c r="R2977" t="s">
        <v>11194</v>
      </c>
      <c r="S2977">
        <v>60064813</v>
      </c>
      <c r="T2977" t="s">
        <v>14662</v>
      </c>
      <c r="U2977">
        <v>24780158</v>
      </c>
      <c r="V2977" t="s">
        <v>32</v>
      </c>
      <c r="W2977" t="s">
        <v>2741</v>
      </c>
      <c r="X2977" t="s">
        <v>18987</v>
      </c>
      <c r="Y2977" t="s">
        <v>10319</v>
      </c>
    </row>
    <row r="2978" spans="1:25" x14ac:dyDescent="0.25">
      <c r="A2978" t="s">
        <v>10320</v>
      </c>
      <c r="B2978" t="s">
        <v>10321</v>
      </c>
      <c r="C2978" t="s">
        <v>239</v>
      </c>
      <c r="D2978" t="s">
        <v>197</v>
      </c>
      <c r="E2978" t="s">
        <v>12</v>
      </c>
      <c r="F2978" t="s">
        <v>35</v>
      </c>
      <c r="G2978" t="s">
        <v>198</v>
      </c>
      <c r="H2978" t="s">
        <v>5</v>
      </c>
      <c r="I2978">
        <v>21404</v>
      </c>
      <c r="J2978" t="s">
        <v>11555</v>
      </c>
      <c r="K2978" t="s">
        <v>79</v>
      </c>
      <c r="L2978" t="s">
        <v>199</v>
      </c>
      <c r="M2978" t="s">
        <v>81</v>
      </c>
      <c r="N2978" t="s">
        <v>239</v>
      </c>
      <c r="O2978" t="s">
        <v>13535</v>
      </c>
      <c r="P2978">
        <v>41051062</v>
      </c>
      <c r="Q2978" t="s">
        <v>15386</v>
      </c>
      <c r="R2978" t="s">
        <v>11795</v>
      </c>
      <c r="S2978">
        <v>85929019</v>
      </c>
      <c r="T2978" t="s">
        <v>9210</v>
      </c>
      <c r="U2978">
        <v>61610021</v>
      </c>
      <c r="V2978" t="s">
        <v>32</v>
      </c>
      <c r="W2978" t="s">
        <v>2947</v>
      </c>
      <c r="X2978" t="s">
        <v>18988</v>
      </c>
      <c r="Y2978" t="s">
        <v>239</v>
      </c>
    </row>
    <row r="2979" spans="1:25" x14ac:dyDescent="0.25">
      <c r="A2979" t="s">
        <v>10322</v>
      </c>
      <c r="B2979" t="s">
        <v>10323</v>
      </c>
      <c r="C2979" t="s">
        <v>10324</v>
      </c>
      <c r="D2979" t="s">
        <v>197</v>
      </c>
      <c r="E2979" t="s">
        <v>10</v>
      </c>
      <c r="F2979" t="s">
        <v>35</v>
      </c>
      <c r="G2979" t="s">
        <v>198</v>
      </c>
      <c r="H2979" t="s">
        <v>5</v>
      </c>
      <c r="I2979">
        <v>21404</v>
      </c>
      <c r="J2979" t="s">
        <v>11555</v>
      </c>
      <c r="K2979" t="s">
        <v>79</v>
      </c>
      <c r="L2979" t="s">
        <v>199</v>
      </c>
      <c r="M2979" t="s">
        <v>81</v>
      </c>
      <c r="N2979" t="s">
        <v>10324</v>
      </c>
      <c r="O2979" t="s">
        <v>13535</v>
      </c>
      <c r="P2979">
        <v>41051060</v>
      </c>
      <c r="Q2979" t="s">
        <v>15386</v>
      </c>
      <c r="R2979" t="s">
        <v>13257</v>
      </c>
      <c r="S2979">
        <v>72998863</v>
      </c>
      <c r="T2979" t="s">
        <v>14480</v>
      </c>
      <c r="U2979">
        <v>24777082</v>
      </c>
      <c r="V2979" t="s">
        <v>32</v>
      </c>
      <c r="W2979" t="s">
        <v>2960</v>
      </c>
      <c r="X2979" t="s">
        <v>18989</v>
      </c>
      <c r="Y2979" t="s">
        <v>10324</v>
      </c>
    </row>
    <row r="2980" spans="1:25" x14ac:dyDescent="0.25">
      <c r="A2980" t="s">
        <v>10325</v>
      </c>
      <c r="B2980" t="s">
        <v>8886</v>
      </c>
      <c r="C2980" t="s">
        <v>10326</v>
      </c>
      <c r="D2980" t="s">
        <v>197</v>
      </c>
      <c r="E2980" t="s">
        <v>10</v>
      </c>
      <c r="F2980" t="s">
        <v>35</v>
      </c>
      <c r="G2980" t="s">
        <v>198</v>
      </c>
      <c r="H2980" t="s">
        <v>5</v>
      </c>
      <c r="I2980">
        <v>21404</v>
      </c>
      <c r="J2980" t="s">
        <v>11555</v>
      </c>
      <c r="K2980" t="s">
        <v>79</v>
      </c>
      <c r="L2980" t="s">
        <v>199</v>
      </c>
      <c r="M2980" t="s">
        <v>81</v>
      </c>
      <c r="N2980" t="s">
        <v>657</v>
      </c>
      <c r="O2980" t="s">
        <v>13535</v>
      </c>
      <c r="P2980">
        <v>41051038</v>
      </c>
      <c r="Q2980" t="s">
        <v>15386</v>
      </c>
      <c r="R2980" t="s">
        <v>11196</v>
      </c>
      <c r="S2980">
        <v>85291661</v>
      </c>
      <c r="T2980" t="s">
        <v>14480</v>
      </c>
      <c r="U2980">
        <v>24777082</v>
      </c>
      <c r="V2980" t="s">
        <v>32</v>
      </c>
      <c r="W2980" t="s">
        <v>1343</v>
      </c>
      <c r="X2980" t="s">
        <v>18990</v>
      </c>
      <c r="Y2980" t="s">
        <v>10326</v>
      </c>
    </row>
    <row r="2981" spans="1:25" x14ac:dyDescent="0.25">
      <c r="A2981" t="s">
        <v>10327</v>
      </c>
      <c r="B2981" t="s">
        <v>10328</v>
      </c>
      <c r="C2981" t="s">
        <v>10329</v>
      </c>
      <c r="D2981" t="s">
        <v>197</v>
      </c>
      <c r="E2981" t="s">
        <v>6</v>
      </c>
      <c r="F2981" t="s">
        <v>35</v>
      </c>
      <c r="G2981" t="s">
        <v>12</v>
      </c>
      <c r="H2981" t="s">
        <v>7</v>
      </c>
      <c r="I2981">
        <v>21006</v>
      </c>
      <c r="J2981" t="s">
        <v>11525</v>
      </c>
      <c r="K2981" t="s">
        <v>79</v>
      </c>
      <c r="L2981" t="s">
        <v>197</v>
      </c>
      <c r="M2981" t="s">
        <v>10536</v>
      </c>
      <c r="N2981" t="s">
        <v>316</v>
      </c>
      <c r="O2981" t="s">
        <v>13535</v>
      </c>
      <c r="P2981">
        <v>24041233</v>
      </c>
      <c r="Q2981" t="s">
        <v>15386</v>
      </c>
      <c r="R2981" t="s">
        <v>11816</v>
      </c>
      <c r="S2981">
        <v>85406706</v>
      </c>
      <c r="T2981" t="s">
        <v>14476</v>
      </c>
      <c r="U2981">
        <v>24603899</v>
      </c>
      <c r="V2981" t="s">
        <v>32</v>
      </c>
      <c r="W2981" t="s">
        <v>2085</v>
      </c>
      <c r="X2981" t="s">
        <v>18991</v>
      </c>
      <c r="Y2981" t="s">
        <v>10329</v>
      </c>
    </row>
    <row r="2982" spans="1:25" x14ac:dyDescent="0.25">
      <c r="A2982" t="s">
        <v>10330</v>
      </c>
      <c r="B2982" t="s">
        <v>8885</v>
      </c>
      <c r="C2982" t="s">
        <v>10331</v>
      </c>
      <c r="D2982" t="s">
        <v>125</v>
      </c>
      <c r="E2982" t="s">
        <v>4</v>
      </c>
      <c r="F2982" t="s">
        <v>124</v>
      </c>
      <c r="G2982" t="s">
        <v>2</v>
      </c>
      <c r="H2982" t="s">
        <v>4</v>
      </c>
      <c r="I2982">
        <v>60103</v>
      </c>
      <c r="J2982" t="s">
        <v>11481</v>
      </c>
      <c r="K2982" t="s">
        <v>125</v>
      </c>
      <c r="L2982" t="s">
        <v>125</v>
      </c>
      <c r="M2982" t="s">
        <v>10797</v>
      </c>
      <c r="N2982" t="s">
        <v>10331</v>
      </c>
      <c r="O2982" t="s">
        <v>13535</v>
      </c>
      <c r="P2982">
        <v>26388009</v>
      </c>
      <c r="Q2982">
        <v>22007525</v>
      </c>
      <c r="R2982" t="s">
        <v>15975</v>
      </c>
      <c r="S2982">
        <v>83329203</v>
      </c>
      <c r="T2982" t="s">
        <v>14606</v>
      </c>
      <c r="U2982" t="s">
        <v>15558</v>
      </c>
      <c r="V2982" t="s">
        <v>32</v>
      </c>
      <c r="W2982" t="s">
        <v>11235</v>
      </c>
      <c r="X2982" t="s">
        <v>18992</v>
      </c>
      <c r="Y2982" t="s">
        <v>10331</v>
      </c>
    </row>
    <row r="2983" spans="1:25" x14ac:dyDescent="0.25">
      <c r="A2983" t="s">
        <v>10332</v>
      </c>
      <c r="B2983" t="s">
        <v>8887</v>
      </c>
      <c r="C2983" t="s">
        <v>51</v>
      </c>
      <c r="D2983" t="s">
        <v>1235</v>
      </c>
      <c r="E2983" t="s">
        <v>7</v>
      </c>
      <c r="F2983" t="s">
        <v>124</v>
      </c>
      <c r="G2983" t="s">
        <v>11</v>
      </c>
      <c r="H2983" t="s">
        <v>2</v>
      </c>
      <c r="I2983">
        <v>60901</v>
      </c>
      <c r="J2983" t="s">
        <v>11433</v>
      </c>
      <c r="K2983" t="s">
        <v>125</v>
      </c>
      <c r="L2983" t="s">
        <v>499</v>
      </c>
      <c r="M2983" t="s">
        <v>499</v>
      </c>
      <c r="N2983" t="s">
        <v>11197</v>
      </c>
      <c r="O2983" t="s">
        <v>13535</v>
      </c>
      <c r="P2983">
        <v>87050634</v>
      </c>
      <c r="Q2983" t="s">
        <v>15386</v>
      </c>
      <c r="R2983" t="s">
        <v>11198</v>
      </c>
      <c r="S2983">
        <v>87050634</v>
      </c>
      <c r="T2983" t="s">
        <v>6537</v>
      </c>
      <c r="U2983">
        <v>27770062</v>
      </c>
      <c r="V2983" t="s">
        <v>32</v>
      </c>
      <c r="W2983" t="s">
        <v>9724</v>
      </c>
      <c r="X2983" t="s">
        <v>18993</v>
      </c>
      <c r="Y2983" t="s">
        <v>51</v>
      </c>
    </row>
    <row r="2984" spans="1:25" x14ac:dyDescent="0.25">
      <c r="A2984" t="s">
        <v>10333</v>
      </c>
      <c r="B2984" t="s">
        <v>10334</v>
      </c>
      <c r="C2984" t="s">
        <v>221</v>
      </c>
      <c r="D2984" t="s">
        <v>1235</v>
      </c>
      <c r="E2984" t="s">
        <v>7</v>
      </c>
      <c r="F2984" t="s">
        <v>124</v>
      </c>
      <c r="G2984" t="s">
        <v>11</v>
      </c>
      <c r="H2984" t="s">
        <v>2</v>
      </c>
      <c r="I2984">
        <v>60901</v>
      </c>
      <c r="J2984" t="s">
        <v>11433</v>
      </c>
      <c r="K2984" t="s">
        <v>125</v>
      </c>
      <c r="L2984" t="s">
        <v>499</v>
      </c>
      <c r="M2984" t="s">
        <v>499</v>
      </c>
      <c r="N2984" t="s">
        <v>221</v>
      </c>
      <c r="O2984" t="s">
        <v>13535</v>
      </c>
      <c r="P2984">
        <v>27792028</v>
      </c>
      <c r="Q2984" t="s">
        <v>15386</v>
      </c>
      <c r="R2984" t="s">
        <v>11199</v>
      </c>
      <c r="S2984">
        <v>83205829</v>
      </c>
      <c r="T2984" t="s">
        <v>6537</v>
      </c>
      <c r="U2984">
        <v>27770062</v>
      </c>
      <c r="V2984" t="s">
        <v>32</v>
      </c>
      <c r="W2984" t="s">
        <v>2539</v>
      </c>
      <c r="X2984" t="s">
        <v>18994</v>
      </c>
      <c r="Y2984" t="s">
        <v>221</v>
      </c>
    </row>
    <row r="2985" spans="1:25" x14ac:dyDescent="0.25">
      <c r="A2985" t="s">
        <v>10335</v>
      </c>
      <c r="B2985" t="s">
        <v>10336</v>
      </c>
      <c r="C2985" t="s">
        <v>10337</v>
      </c>
      <c r="D2985" t="s">
        <v>1235</v>
      </c>
      <c r="E2985" t="s">
        <v>3</v>
      </c>
      <c r="F2985" t="s">
        <v>124</v>
      </c>
      <c r="G2985" t="s">
        <v>7</v>
      </c>
      <c r="H2985" t="s">
        <v>4</v>
      </c>
      <c r="I2985">
        <v>60603</v>
      </c>
      <c r="J2985" t="s">
        <v>15389</v>
      </c>
      <c r="K2985" t="s">
        <v>125</v>
      </c>
      <c r="L2985" t="s">
        <v>12841</v>
      </c>
      <c r="M2985" t="s">
        <v>10437</v>
      </c>
      <c r="N2985" t="s">
        <v>10337</v>
      </c>
      <c r="O2985" t="s">
        <v>13535</v>
      </c>
      <c r="P2985">
        <v>22006038</v>
      </c>
      <c r="Q2985" t="s">
        <v>15386</v>
      </c>
      <c r="R2985" t="s">
        <v>15097</v>
      </c>
      <c r="S2985">
        <v>86132144</v>
      </c>
      <c r="T2985" t="s">
        <v>11853</v>
      </c>
      <c r="U2985">
        <v>87903430</v>
      </c>
      <c r="V2985" t="s">
        <v>32</v>
      </c>
      <c r="W2985" t="s">
        <v>1327</v>
      </c>
      <c r="X2985" t="s">
        <v>18995</v>
      </c>
      <c r="Y2985" t="s">
        <v>10337</v>
      </c>
    </row>
    <row r="2986" spans="1:25" x14ac:dyDescent="0.25">
      <c r="A2986" t="s">
        <v>10338</v>
      </c>
      <c r="B2986" t="s">
        <v>10339</v>
      </c>
      <c r="C2986" t="s">
        <v>10340</v>
      </c>
      <c r="D2986" t="s">
        <v>1235</v>
      </c>
      <c r="E2986" t="s">
        <v>3</v>
      </c>
      <c r="F2986" t="s">
        <v>124</v>
      </c>
      <c r="G2986" t="s">
        <v>7</v>
      </c>
      <c r="H2986" t="s">
        <v>3</v>
      </c>
      <c r="I2986">
        <v>60602</v>
      </c>
      <c r="J2986" t="s">
        <v>15406</v>
      </c>
      <c r="K2986" t="s">
        <v>125</v>
      </c>
      <c r="L2986" t="s">
        <v>12841</v>
      </c>
      <c r="M2986" t="s">
        <v>1104</v>
      </c>
      <c r="N2986" t="s">
        <v>11200</v>
      </c>
      <c r="O2986" t="s">
        <v>13535</v>
      </c>
      <c r="P2986">
        <v>88586026</v>
      </c>
      <c r="Q2986" t="s">
        <v>15386</v>
      </c>
      <c r="R2986" t="s">
        <v>11935</v>
      </c>
      <c r="S2986">
        <v>88586026</v>
      </c>
      <c r="T2986" t="s">
        <v>11853</v>
      </c>
      <c r="U2986">
        <v>87903430</v>
      </c>
      <c r="V2986" t="s">
        <v>32</v>
      </c>
      <c r="W2986" t="s">
        <v>4753</v>
      </c>
      <c r="X2986" t="s">
        <v>18996</v>
      </c>
      <c r="Y2986" t="s">
        <v>10340</v>
      </c>
    </row>
    <row r="2987" spans="1:25" x14ac:dyDescent="0.25">
      <c r="A2987" t="s">
        <v>10341</v>
      </c>
      <c r="B2987" t="s">
        <v>10342</v>
      </c>
      <c r="C2987" t="s">
        <v>10343</v>
      </c>
      <c r="D2987" t="s">
        <v>1235</v>
      </c>
      <c r="E2987" t="s">
        <v>2</v>
      </c>
      <c r="F2987" t="s">
        <v>124</v>
      </c>
      <c r="G2987" t="s">
        <v>7</v>
      </c>
      <c r="H2987" t="s">
        <v>2</v>
      </c>
      <c r="I2987">
        <v>60601</v>
      </c>
      <c r="J2987" t="s">
        <v>15488</v>
      </c>
      <c r="K2987" t="s">
        <v>125</v>
      </c>
      <c r="L2987" t="s">
        <v>12841</v>
      </c>
      <c r="M2987" t="s">
        <v>12841</v>
      </c>
      <c r="N2987" t="s">
        <v>10343</v>
      </c>
      <c r="O2987" t="s">
        <v>13535</v>
      </c>
      <c r="P2987">
        <v>27773692</v>
      </c>
      <c r="Q2987" t="s">
        <v>15386</v>
      </c>
      <c r="R2987" t="s">
        <v>15976</v>
      </c>
      <c r="S2987">
        <v>85053272</v>
      </c>
      <c r="T2987" t="s">
        <v>14386</v>
      </c>
      <c r="U2987">
        <v>27740318</v>
      </c>
      <c r="V2987" t="s">
        <v>32</v>
      </c>
      <c r="W2987" t="s">
        <v>11236</v>
      </c>
      <c r="X2987" t="s">
        <v>18997</v>
      </c>
      <c r="Y2987" t="s">
        <v>10343</v>
      </c>
    </row>
    <row r="2988" spans="1:25" x14ac:dyDescent="0.25">
      <c r="A2988" t="s">
        <v>13260</v>
      </c>
      <c r="B2988" t="s">
        <v>8721</v>
      </c>
      <c r="C2988" t="s">
        <v>2784</v>
      </c>
      <c r="D2988" t="s">
        <v>1235</v>
      </c>
      <c r="E2988" t="s">
        <v>3</v>
      </c>
      <c r="F2988" t="s">
        <v>124</v>
      </c>
      <c r="G2988" t="s">
        <v>7</v>
      </c>
      <c r="H2988" t="s">
        <v>3</v>
      </c>
      <c r="I2988">
        <v>60602</v>
      </c>
      <c r="J2988" t="s">
        <v>15406</v>
      </c>
      <c r="K2988" t="s">
        <v>125</v>
      </c>
      <c r="L2988" t="s">
        <v>12841</v>
      </c>
      <c r="M2988" t="s">
        <v>1104</v>
      </c>
      <c r="N2988" t="s">
        <v>2784</v>
      </c>
      <c r="O2988" t="s">
        <v>13535</v>
      </c>
      <c r="P2988">
        <v>22006037</v>
      </c>
      <c r="Q2988" t="s">
        <v>15386</v>
      </c>
      <c r="R2988" t="s">
        <v>13261</v>
      </c>
      <c r="S2988">
        <v>62301263</v>
      </c>
      <c r="T2988" t="s">
        <v>11853</v>
      </c>
      <c r="U2988">
        <v>87903430</v>
      </c>
      <c r="V2988" t="s">
        <v>32</v>
      </c>
      <c r="W2988" t="s">
        <v>10212</v>
      </c>
      <c r="X2988" t="s">
        <v>18998</v>
      </c>
      <c r="Y2988" t="s">
        <v>2784</v>
      </c>
    </row>
    <row r="2989" spans="1:25" x14ac:dyDescent="0.25">
      <c r="A2989" t="s">
        <v>10344</v>
      </c>
      <c r="B2989" t="s">
        <v>6997</v>
      </c>
      <c r="C2989" t="s">
        <v>10345</v>
      </c>
      <c r="D2989" t="s">
        <v>78</v>
      </c>
      <c r="E2989" t="s">
        <v>2</v>
      </c>
      <c r="F2989" t="s">
        <v>35</v>
      </c>
      <c r="G2989" t="s">
        <v>3</v>
      </c>
      <c r="H2989" t="s">
        <v>7</v>
      </c>
      <c r="I2989">
        <v>20206</v>
      </c>
      <c r="J2989" t="s">
        <v>12753</v>
      </c>
      <c r="K2989" t="s">
        <v>79</v>
      </c>
      <c r="L2989" t="s">
        <v>80</v>
      </c>
      <c r="M2989" t="s">
        <v>143</v>
      </c>
      <c r="N2989" t="s">
        <v>10345</v>
      </c>
      <c r="O2989" t="s">
        <v>13535</v>
      </c>
      <c r="P2989">
        <v>24477992</v>
      </c>
      <c r="Q2989" t="s">
        <v>15386</v>
      </c>
      <c r="R2989" t="s">
        <v>15098</v>
      </c>
      <c r="S2989">
        <v>83191799</v>
      </c>
      <c r="T2989" t="s">
        <v>14460</v>
      </c>
      <c r="U2989">
        <v>24456978</v>
      </c>
      <c r="V2989" t="s">
        <v>32</v>
      </c>
      <c r="W2989" t="s">
        <v>798</v>
      </c>
      <c r="X2989" t="s">
        <v>18999</v>
      </c>
      <c r="Y2989" t="s">
        <v>10345</v>
      </c>
    </row>
    <row r="2990" spans="1:25" x14ac:dyDescent="0.25">
      <c r="A2990" t="s">
        <v>10346</v>
      </c>
      <c r="B2990" t="s">
        <v>10347</v>
      </c>
      <c r="C2990" t="s">
        <v>10348</v>
      </c>
      <c r="D2990" t="s">
        <v>78</v>
      </c>
      <c r="E2990" t="s">
        <v>4</v>
      </c>
      <c r="F2990" t="s">
        <v>35</v>
      </c>
      <c r="G2990" t="s">
        <v>3</v>
      </c>
      <c r="H2990" t="s">
        <v>6</v>
      </c>
      <c r="I2990">
        <v>20205</v>
      </c>
      <c r="J2990" t="s">
        <v>12752</v>
      </c>
      <c r="K2990" t="s">
        <v>79</v>
      </c>
      <c r="L2990" t="s">
        <v>80</v>
      </c>
      <c r="M2990" t="s">
        <v>10622</v>
      </c>
      <c r="N2990" t="s">
        <v>10348</v>
      </c>
      <c r="O2990" t="s">
        <v>13535</v>
      </c>
      <c r="P2990">
        <v>21002341</v>
      </c>
      <c r="Q2990" t="s">
        <v>15386</v>
      </c>
      <c r="R2990" t="s">
        <v>11202</v>
      </c>
      <c r="S2990">
        <v>85035039</v>
      </c>
      <c r="T2990" t="s">
        <v>14462</v>
      </c>
      <c r="U2990">
        <v>24560275</v>
      </c>
      <c r="V2990" t="s">
        <v>32</v>
      </c>
      <c r="W2990" t="s">
        <v>49</v>
      </c>
      <c r="X2990" t="s">
        <v>19000</v>
      </c>
      <c r="Y2990" t="s">
        <v>10348</v>
      </c>
    </row>
    <row r="2991" spans="1:25" x14ac:dyDescent="0.25">
      <c r="A2991" t="s">
        <v>15099</v>
      </c>
      <c r="B2991" t="s">
        <v>10349</v>
      </c>
      <c r="C2991" t="s">
        <v>15100</v>
      </c>
      <c r="D2991" t="s">
        <v>125</v>
      </c>
      <c r="E2991" t="s">
        <v>5</v>
      </c>
      <c r="F2991" t="s">
        <v>124</v>
      </c>
      <c r="G2991" t="s">
        <v>5</v>
      </c>
      <c r="H2991" t="s">
        <v>3</v>
      </c>
      <c r="I2991">
        <v>60402</v>
      </c>
      <c r="J2991" t="s">
        <v>15705</v>
      </c>
      <c r="K2991" t="s">
        <v>125</v>
      </c>
      <c r="L2991" t="s">
        <v>12948</v>
      </c>
      <c r="M2991" t="s">
        <v>215</v>
      </c>
      <c r="N2991" t="s">
        <v>15100</v>
      </c>
      <c r="O2991" t="s">
        <v>13535</v>
      </c>
      <c r="P2991">
        <v>22006642</v>
      </c>
      <c r="Q2991" t="s">
        <v>15386</v>
      </c>
      <c r="R2991" t="s">
        <v>15101</v>
      </c>
      <c r="S2991">
        <v>87064202</v>
      </c>
      <c r="T2991" t="s">
        <v>15487</v>
      </c>
      <c r="U2991">
        <v>88207202</v>
      </c>
      <c r="V2991" t="s">
        <v>32</v>
      </c>
      <c r="W2991" t="s">
        <v>8144</v>
      </c>
      <c r="X2991" t="s">
        <v>19001</v>
      </c>
      <c r="Y2991" t="s">
        <v>15100</v>
      </c>
    </row>
    <row r="2992" spans="1:25" x14ac:dyDescent="0.25">
      <c r="A2992" t="s">
        <v>15102</v>
      </c>
      <c r="B2992" t="s">
        <v>10350</v>
      </c>
      <c r="C2992" t="s">
        <v>15103</v>
      </c>
      <c r="D2992" t="s">
        <v>47</v>
      </c>
      <c r="E2992" t="s">
        <v>4</v>
      </c>
      <c r="F2992" t="s">
        <v>32</v>
      </c>
      <c r="G2992" t="s">
        <v>7</v>
      </c>
      <c r="H2992" t="s">
        <v>3</v>
      </c>
      <c r="I2992">
        <v>10602</v>
      </c>
      <c r="J2992" t="s">
        <v>12649</v>
      </c>
      <c r="K2992" t="s">
        <v>33</v>
      </c>
      <c r="L2992" t="s">
        <v>454</v>
      </c>
      <c r="M2992" t="s">
        <v>10636</v>
      </c>
      <c r="N2992" t="s">
        <v>15103</v>
      </c>
      <c r="O2992" t="s">
        <v>13535</v>
      </c>
      <c r="P2992">
        <v>22300209</v>
      </c>
      <c r="Q2992" t="s">
        <v>15386</v>
      </c>
      <c r="R2992" t="s">
        <v>15104</v>
      </c>
      <c r="S2992">
        <v>88866216</v>
      </c>
      <c r="T2992" t="s">
        <v>13725</v>
      </c>
      <c r="U2992">
        <v>22301358</v>
      </c>
      <c r="V2992" t="s">
        <v>32</v>
      </c>
      <c r="W2992" t="s">
        <v>12485</v>
      </c>
      <c r="X2992" t="s">
        <v>19002</v>
      </c>
      <c r="Y2992" t="s">
        <v>15103</v>
      </c>
    </row>
    <row r="2993" spans="1:25" x14ac:dyDescent="0.25">
      <c r="A2993" t="s">
        <v>10351</v>
      </c>
      <c r="B2993" t="s">
        <v>10352</v>
      </c>
      <c r="C2993" t="s">
        <v>1326</v>
      </c>
      <c r="D2993" t="s">
        <v>214</v>
      </c>
      <c r="E2993" t="s">
        <v>5</v>
      </c>
      <c r="F2993" t="s">
        <v>64</v>
      </c>
      <c r="G2993" t="s">
        <v>7</v>
      </c>
      <c r="H2993" t="s">
        <v>2</v>
      </c>
      <c r="I2993">
        <v>30601</v>
      </c>
      <c r="J2993" t="s">
        <v>11422</v>
      </c>
      <c r="K2993" t="s">
        <v>214</v>
      </c>
      <c r="L2993" t="s">
        <v>12907</v>
      </c>
      <c r="M2993" t="s">
        <v>10554</v>
      </c>
      <c r="N2993" t="s">
        <v>1326</v>
      </c>
      <c r="O2993" t="s">
        <v>13535</v>
      </c>
      <c r="P2993">
        <v>88786128</v>
      </c>
      <c r="Q2993" t="s">
        <v>15386</v>
      </c>
      <c r="R2993" t="s">
        <v>15977</v>
      </c>
      <c r="S2993">
        <v>64278940</v>
      </c>
      <c r="T2993" t="s">
        <v>14494</v>
      </c>
      <c r="U2993">
        <v>25515483</v>
      </c>
      <c r="V2993" t="s">
        <v>32</v>
      </c>
      <c r="W2993" t="s">
        <v>1345</v>
      </c>
      <c r="X2993" t="s">
        <v>19003</v>
      </c>
      <c r="Y2993" t="s">
        <v>1326</v>
      </c>
    </row>
    <row r="2994" spans="1:25" x14ac:dyDescent="0.25">
      <c r="A2994" t="s">
        <v>10353</v>
      </c>
      <c r="B2994" t="s">
        <v>8893</v>
      </c>
      <c r="C2994" t="s">
        <v>10354</v>
      </c>
      <c r="D2994" t="s">
        <v>214</v>
      </c>
      <c r="E2994" t="s">
        <v>5</v>
      </c>
      <c r="F2994" t="s">
        <v>64</v>
      </c>
      <c r="G2994" t="s">
        <v>8</v>
      </c>
      <c r="H2994" t="s">
        <v>4</v>
      </c>
      <c r="I2994">
        <v>30703</v>
      </c>
      <c r="J2994" t="s">
        <v>11514</v>
      </c>
      <c r="K2994" t="s">
        <v>214</v>
      </c>
      <c r="L2994" t="s">
        <v>12908</v>
      </c>
      <c r="M2994" t="s">
        <v>10780</v>
      </c>
      <c r="N2994" t="s">
        <v>11203</v>
      </c>
      <c r="O2994" t="s">
        <v>13535</v>
      </c>
      <c r="P2994">
        <v>22005362</v>
      </c>
      <c r="Q2994" t="s">
        <v>15386</v>
      </c>
      <c r="R2994" t="s">
        <v>15105</v>
      </c>
      <c r="S2994">
        <v>85246227</v>
      </c>
      <c r="T2994" t="s">
        <v>14494</v>
      </c>
      <c r="U2994">
        <v>25515483</v>
      </c>
      <c r="V2994" t="s">
        <v>32</v>
      </c>
      <c r="W2994" t="s">
        <v>1277</v>
      </c>
      <c r="X2994" t="s">
        <v>19004</v>
      </c>
      <c r="Y2994" t="s">
        <v>10354</v>
      </c>
    </row>
    <row r="2995" spans="1:25" x14ac:dyDescent="0.25">
      <c r="A2995" t="s">
        <v>15106</v>
      </c>
      <c r="B2995" t="s">
        <v>7098</v>
      </c>
      <c r="C2995" t="s">
        <v>2982</v>
      </c>
      <c r="D2995" t="s">
        <v>4010</v>
      </c>
      <c r="E2995" t="s">
        <v>7</v>
      </c>
      <c r="F2995" t="s">
        <v>208</v>
      </c>
      <c r="G2995" t="s">
        <v>3</v>
      </c>
      <c r="H2995" t="s">
        <v>6</v>
      </c>
      <c r="I2995">
        <v>50205</v>
      </c>
      <c r="J2995" t="s">
        <v>12807</v>
      </c>
      <c r="K2995" t="s">
        <v>209</v>
      </c>
      <c r="L2995" t="s">
        <v>4010</v>
      </c>
      <c r="M2995" t="s">
        <v>4137</v>
      </c>
      <c r="N2995" t="s">
        <v>2982</v>
      </c>
      <c r="O2995" t="s">
        <v>13535</v>
      </c>
      <c r="P2995">
        <v>85745921</v>
      </c>
      <c r="Q2995" t="s">
        <v>15386</v>
      </c>
      <c r="R2995" t="s">
        <v>15978</v>
      </c>
      <c r="S2995">
        <v>85745921</v>
      </c>
      <c r="T2995" t="s">
        <v>14530</v>
      </c>
      <c r="U2995">
        <v>26855230</v>
      </c>
      <c r="V2995" t="s">
        <v>32</v>
      </c>
      <c r="W2995" t="s">
        <v>2797</v>
      </c>
      <c r="X2995" t="s">
        <v>19005</v>
      </c>
      <c r="Y2995" t="s">
        <v>2982</v>
      </c>
    </row>
    <row r="2996" spans="1:25" x14ac:dyDescent="0.25">
      <c r="A2996" t="s">
        <v>10355</v>
      </c>
      <c r="B2996" t="s">
        <v>10356</v>
      </c>
      <c r="C2996" t="s">
        <v>10357</v>
      </c>
      <c r="D2996" t="s">
        <v>3398</v>
      </c>
      <c r="E2996" t="s">
        <v>2</v>
      </c>
      <c r="F2996" t="s">
        <v>64</v>
      </c>
      <c r="G2996" t="s">
        <v>5</v>
      </c>
      <c r="H2996" t="s">
        <v>3</v>
      </c>
      <c r="I2996">
        <v>30402</v>
      </c>
      <c r="J2996" t="s">
        <v>12715</v>
      </c>
      <c r="K2996" t="s">
        <v>214</v>
      </c>
      <c r="L2996" t="s">
        <v>12913</v>
      </c>
      <c r="M2996" t="s">
        <v>10565</v>
      </c>
      <c r="N2996" t="s">
        <v>11204</v>
      </c>
      <c r="O2996" t="s">
        <v>13535</v>
      </c>
      <c r="P2996">
        <v>86931271</v>
      </c>
      <c r="Q2996" t="s">
        <v>15386</v>
      </c>
      <c r="R2996" t="s">
        <v>11205</v>
      </c>
      <c r="S2996">
        <v>86931271</v>
      </c>
      <c r="T2996" t="s">
        <v>3434</v>
      </c>
      <c r="U2996" t="s">
        <v>15979</v>
      </c>
      <c r="V2996" t="s">
        <v>32</v>
      </c>
      <c r="W2996" t="s">
        <v>2392</v>
      </c>
      <c r="X2996" t="s">
        <v>19006</v>
      </c>
      <c r="Y2996" t="s">
        <v>10357</v>
      </c>
    </row>
    <row r="2997" spans="1:25" x14ac:dyDescent="0.25">
      <c r="A2997" t="s">
        <v>15980</v>
      </c>
      <c r="B2997" t="s">
        <v>10358</v>
      </c>
      <c r="C2997" t="s">
        <v>15981</v>
      </c>
      <c r="D2997" t="s">
        <v>3398</v>
      </c>
      <c r="E2997" t="s">
        <v>5</v>
      </c>
      <c r="F2997" t="s">
        <v>64</v>
      </c>
      <c r="G2997" t="s">
        <v>6</v>
      </c>
      <c r="H2997" t="s">
        <v>5</v>
      </c>
      <c r="I2997">
        <v>30504</v>
      </c>
      <c r="J2997" t="s">
        <v>11556</v>
      </c>
      <c r="K2997" t="s">
        <v>214</v>
      </c>
      <c r="L2997" t="s">
        <v>3398</v>
      </c>
      <c r="M2997" t="s">
        <v>207</v>
      </c>
      <c r="N2997" t="s">
        <v>15981</v>
      </c>
      <c r="O2997" t="s">
        <v>13535</v>
      </c>
      <c r="P2997">
        <v>87603259</v>
      </c>
      <c r="Q2997" t="s">
        <v>15386</v>
      </c>
      <c r="R2997" t="s">
        <v>15107</v>
      </c>
      <c r="S2997">
        <v>87603259</v>
      </c>
      <c r="T2997" t="s">
        <v>14507</v>
      </c>
      <c r="U2997">
        <v>25567876</v>
      </c>
      <c r="V2997" t="s">
        <v>32</v>
      </c>
      <c r="W2997" t="s">
        <v>3500</v>
      </c>
      <c r="X2997" t="s">
        <v>19007</v>
      </c>
      <c r="Y2997" t="s">
        <v>15981</v>
      </c>
    </row>
    <row r="2998" spans="1:25" x14ac:dyDescent="0.25">
      <c r="A2998" t="s">
        <v>10359</v>
      </c>
      <c r="B2998" t="s">
        <v>8725</v>
      </c>
      <c r="C2998" t="s">
        <v>10360</v>
      </c>
      <c r="D2998" t="s">
        <v>3398</v>
      </c>
      <c r="E2998" t="s">
        <v>5</v>
      </c>
      <c r="F2998" t="s">
        <v>64</v>
      </c>
      <c r="G2998" t="s">
        <v>6</v>
      </c>
      <c r="H2998" t="s">
        <v>5</v>
      </c>
      <c r="I2998">
        <v>30504</v>
      </c>
      <c r="J2998" t="s">
        <v>11556</v>
      </c>
      <c r="K2998" t="s">
        <v>214</v>
      </c>
      <c r="L2998" t="s">
        <v>3398</v>
      </c>
      <c r="M2998" t="s">
        <v>207</v>
      </c>
      <c r="N2998" t="s">
        <v>10360</v>
      </c>
      <c r="O2998" t="s">
        <v>13535</v>
      </c>
      <c r="P2998">
        <v>72984450</v>
      </c>
      <c r="Q2998" t="s">
        <v>15386</v>
      </c>
      <c r="R2998" t="s">
        <v>14201</v>
      </c>
      <c r="S2998">
        <v>72984450</v>
      </c>
      <c r="T2998" t="s">
        <v>14507</v>
      </c>
      <c r="U2998">
        <v>25567876</v>
      </c>
      <c r="V2998" t="s">
        <v>32</v>
      </c>
      <c r="W2998" t="s">
        <v>3513</v>
      </c>
      <c r="X2998" t="s">
        <v>19008</v>
      </c>
      <c r="Y2998" t="s">
        <v>10360</v>
      </c>
    </row>
    <row r="2999" spans="1:25" x14ac:dyDescent="0.25">
      <c r="A2999" t="s">
        <v>10361</v>
      </c>
      <c r="B2999" t="s">
        <v>7233</v>
      </c>
      <c r="C2999" t="s">
        <v>10362</v>
      </c>
      <c r="D2999" t="s">
        <v>3398</v>
      </c>
      <c r="E2999" t="s">
        <v>7</v>
      </c>
      <c r="F2999" t="s">
        <v>64</v>
      </c>
      <c r="G2999" t="s">
        <v>6</v>
      </c>
      <c r="H2999" t="s">
        <v>16</v>
      </c>
      <c r="I2999">
        <v>30512</v>
      </c>
      <c r="J2999" t="s">
        <v>12810</v>
      </c>
      <c r="K2999" t="s">
        <v>214</v>
      </c>
      <c r="L2999" t="s">
        <v>3398</v>
      </c>
      <c r="M2999" t="s">
        <v>14815</v>
      </c>
      <c r="N2999" t="s">
        <v>11207</v>
      </c>
      <c r="O2999" t="s">
        <v>13535</v>
      </c>
      <c r="P2999">
        <v>89424006</v>
      </c>
      <c r="Q2999" t="s">
        <v>15386</v>
      </c>
      <c r="R2999" t="s">
        <v>11208</v>
      </c>
      <c r="S2999">
        <v>89424006</v>
      </c>
      <c r="T2999" t="s">
        <v>14012</v>
      </c>
      <c r="U2999">
        <v>25560698</v>
      </c>
      <c r="V2999" t="s">
        <v>32</v>
      </c>
      <c r="W2999" t="s">
        <v>11237</v>
      </c>
      <c r="X2999" t="s">
        <v>19009</v>
      </c>
      <c r="Y2999" t="s">
        <v>10362</v>
      </c>
    </row>
    <row r="3000" spans="1:25" x14ac:dyDescent="0.25">
      <c r="A3000" t="s">
        <v>10363</v>
      </c>
      <c r="B3000" t="s">
        <v>9938</v>
      </c>
      <c r="C3000" t="s">
        <v>10364</v>
      </c>
      <c r="D3000" t="s">
        <v>3398</v>
      </c>
      <c r="E3000" t="s">
        <v>7</v>
      </c>
      <c r="F3000" t="s">
        <v>64</v>
      </c>
      <c r="G3000" t="s">
        <v>6</v>
      </c>
      <c r="H3000" t="s">
        <v>16</v>
      </c>
      <c r="I3000">
        <v>30512</v>
      </c>
      <c r="J3000" t="s">
        <v>12810</v>
      </c>
      <c r="K3000" t="s">
        <v>214</v>
      </c>
      <c r="L3000" t="s">
        <v>3398</v>
      </c>
      <c r="M3000" t="s">
        <v>14815</v>
      </c>
      <c r="N3000" t="s">
        <v>15982</v>
      </c>
      <c r="O3000" t="s">
        <v>13535</v>
      </c>
      <c r="P3000">
        <v>87757796</v>
      </c>
      <c r="Q3000" t="s">
        <v>15386</v>
      </c>
      <c r="R3000" t="s">
        <v>11209</v>
      </c>
      <c r="S3000">
        <v>87757796</v>
      </c>
      <c r="T3000" t="s">
        <v>14012</v>
      </c>
      <c r="U3000">
        <v>25567876</v>
      </c>
      <c r="V3000" t="s">
        <v>32</v>
      </c>
      <c r="W3000" t="s">
        <v>11238</v>
      </c>
      <c r="X3000" t="s">
        <v>19010</v>
      </c>
      <c r="Y3000" t="s">
        <v>10364</v>
      </c>
    </row>
    <row r="3001" spans="1:25" x14ac:dyDescent="0.25">
      <c r="A3001" t="s">
        <v>10365</v>
      </c>
      <c r="B3001" t="s">
        <v>7234</v>
      </c>
      <c r="C3001" t="s">
        <v>196</v>
      </c>
      <c r="D3001" t="s">
        <v>3398</v>
      </c>
      <c r="E3001" t="s">
        <v>6</v>
      </c>
      <c r="F3001" t="s">
        <v>64</v>
      </c>
      <c r="G3001" t="s">
        <v>6</v>
      </c>
      <c r="H3001" t="s">
        <v>8</v>
      </c>
      <c r="I3001">
        <v>30507</v>
      </c>
      <c r="J3001" t="s">
        <v>11579</v>
      </c>
      <c r="K3001" t="s">
        <v>214</v>
      </c>
      <c r="L3001" t="s">
        <v>3398</v>
      </c>
      <c r="M3001" t="s">
        <v>10665</v>
      </c>
      <c r="N3001" t="s">
        <v>196</v>
      </c>
      <c r="O3001" t="s">
        <v>13535</v>
      </c>
      <c r="P3001">
        <v>25312830</v>
      </c>
      <c r="Q3001" t="s">
        <v>15386</v>
      </c>
      <c r="R3001" t="s">
        <v>15983</v>
      </c>
      <c r="S3001">
        <v>25312830</v>
      </c>
      <c r="T3001" t="s">
        <v>14504</v>
      </c>
      <c r="U3001" t="s">
        <v>15462</v>
      </c>
      <c r="V3001" t="s">
        <v>32</v>
      </c>
      <c r="W3001" t="s">
        <v>2111</v>
      </c>
      <c r="X3001" t="s">
        <v>19011</v>
      </c>
      <c r="Y3001" t="s">
        <v>196</v>
      </c>
    </row>
    <row r="3002" spans="1:25" x14ac:dyDescent="0.25">
      <c r="A3002" t="s">
        <v>10366</v>
      </c>
      <c r="B3002" t="s">
        <v>10367</v>
      </c>
      <c r="C3002" t="s">
        <v>10368</v>
      </c>
      <c r="D3002" t="s">
        <v>182</v>
      </c>
      <c r="E3002" t="s">
        <v>2</v>
      </c>
      <c r="F3002" t="s">
        <v>183</v>
      </c>
      <c r="G3002" t="s">
        <v>12</v>
      </c>
      <c r="H3002" t="s">
        <v>3</v>
      </c>
      <c r="I3002">
        <v>41002</v>
      </c>
      <c r="J3002" t="s">
        <v>12745</v>
      </c>
      <c r="K3002" t="s">
        <v>184</v>
      </c>
      <c r="L3002" t="s">
        <v>182</v>
      </c>
      <c r="M3002" t="s">
        <v>1775</v>
      </c>
      <c r="N3002" t="s">
        <v>11210</v>
      </c>
      <c r="O3002" t="s">
        <v>13535</v>
      </c>
      <c r="P3002">
        <v>70129403</v>
      </c>
      <c r="Q3002" t="s">
        <v>15386</v>
      </c>
      <c r="R3002" t="s">
        <v>15984</v>
      </c>
      <c r="S3002">
        <v>71031757</v>
      </c>
      <c r="T3002" t="s">
        <v>14471</v>
      </c>
      <c r="U3002">
        <v>27611126</v>
      </c>
      <c r="V3002" t="s">
        <v>32</v>
      </c>
      <c r="W3002" t="s">
        <v>2456</v>
      </c>
      <c r="X3002" t="s">
        <v>19012</v>
      </c>
      <c r="Y3002" t="s">
        <v>10368</v>
      </c>
    </row>
    <row r="3003" spans="1:25" x14ac:dyDescent="0.25">
      <c r="A3003" t="s">
        <v>10369</v>
      </c>
      <c r="B3003" t="s">
        <v>10370</v>
      </c>
      <c r="C3003" t="s">
        <v>10230</v>
      </c>
      <c r="D3003" t="s">
        <v>197</v>
      </c>
      <c r="E3003" t="s">
        <v>15</v>
      </c>
      <c r="F3003" t="s">
        <v>35</v>
      </c>
      <c r="G3003" t="s">
        <v>12</v>
      </c>
      <c r="H3003" t="s">
        <v>16</v>
      </c>
      <c r="I3003">
        <v>21012</v>
      </c>
      <c r="J3003" t="s">
        <v>11530</v>
      </c>
      <c r="K3003" t="s">
        <v>79</v>
      </c>
      <c r="L3003" t="s">
        <v>197</v>
      </c>
      <c r="M3003" t="s">
        <v>292</v>
      </c>
      <c r="N3003" t="s">
        <v>10230</v>
      </c>
      <c r="O3003" t="s">
        <v>13535</v>
      </c>
      <c r="P3003">
        <v>24781901</v>
      </c>
      <c r="Q3003" t="s">
        <v>15386</v>
      </c>
      <c r="R3003" t="s">
        <v>14202</v>
      </c>
      <c r="S3003">
        <v>70407272</v>
      </c>
      <c r="T3003" t="s">
        <v>14662</v>
      </c>
      <c r="U3003">
        <v>24780158</v>
      </c>
      <c r="V3003" t="s">
        <v>32</v>
      </c>
      <c r="W3003" t="s">
        <v>2338</v>
      </c>
      <c r="X3003" t="s">
        <v>19013</v>
      </c>
      <c r="Y3003" t="s">
        <v>10230</v>
      </c>
    </row>
    <row r="3004" spans="1:25" x14ac:dyDescent="0.25">
      <c r="A3004" t="s">
        <v>10371</v>
      </c>
      <c r="B3004" t="s">
        <v>10003</v>
      </c>
      <c r="C3004" t="s">
        <v>10372</v>
      </c>
      <c r="D3004" t="s">
        <v>3398</v>
      </c>
      <c r="E3004" t="s">
        <v>8</v>
      </c>
      <c r="F3004" t="s">
        <v>64</v>
      </c>
      <c r="G3004" t="s">
        <v>6</v>
      </c>
      <c r="H3004" t="s">
        <v>16</v>
      </c>
      <c r="I3004">
        <v>30512</v>
      </c>
      <c r="J3004" t="s">
        <v>12810</v>
      </c>
      <c r="K3004" t="s">
        <v>214</v>
      </c>
      <c r="L3004" t="s">
        <v>3398</v>
      </c>
      <c r="M3004" t="s">
        <v>14815</v>
      </c>
      <c r="N3004" t="s">
        <v>10372</v>
      </c>
      <c r="O3004" t="s">
        <v>13535</v>
      </c>
      <c r="P3004">
        <v>71392044</v>
      </c>
      <c r="Q3004" t="s">
        <v>15386</v>
      </c>
      <c r="R3004" t="s">
        <v>15108</v>
      </c>
      <c r="S3004">
        <v>71392044</v>
      </c>
      <c r="T3004" t="s">
        <v>6667</v>
      </c>
      <c r="U3004">
        <v>25570765</v>
      </c>
      <c r="V3004" t="s">
        <v>32</v>
      </c>
      <c r="W3004" t="s">
        <v>11239</v>
      </c>
      <c r="X3004" t="s">
        <v>19014</v>
      </c>
      <c r="Y3004" t="s">
        <v>10372</v>
      </c>
    </row>
    <row r="3005" spans="1:25" x14ac:dyDescent="0.25">
      <c r="A3005" t="s">
        <v>10373</v>
      </c>
      <c r="B3005" t="s">
        <v>8892</v>
      </c>
      <c r="C3005" t="s">
        <v>828</v>
      </c>
      <c r="D3005" t="s">
        <v>3398</v>
      </c>
      <c r="E3005" t="s">
        <v>6</v>
      </c>
      <c r="F3005" t="s">
        <v>64</v>
      </c>
      <c r="G3005" t="s">
        <v>6</v>
      </c>
      <c r="H3005" t="s">
        <v>10</v>
      </c>
      <c r="I3005">
        <v>30508</v>
      </c>
      <c r="J3005" t="s">
        <v>11580</v>
      </c>
      <c r="K3005" t="s">
        <v>214</v>
      </c>
      <c r="L3005" t="s">
        <v>3398</v>
      </c>
      <c r="M3005" t="s">
        <v>3538</v>
      </c>
      <c r="N3005" t="s">
        <v>828</v>
      </c>
      <c r="O3005" t="s">
        <v>13535</v>
      </c>
      <c r="P3005">
        <v>89906948</v>
      </c>
      <c r="Q3005" t="s">
        <v>15386</v>
      </c>
      <c r="R3005" t="s">
        <v>11211</v>
      </c>
      <c r="S3005">
        <v>89906948</v>
      </c>
      <c r="T3005" t="s">
        <v>14504</v>
      </c>
      <c r="U3005" t="s">
        <v>15462</v>
      </c>
      <c r="V3005" t="s">
        <v>32</v>
      </c>
      <c r="W3005" t="s">
        <v>3559</v>
      </c>
      <c r="X3005" t="s">
        <v>19015</v>
      </c>
      <c r="Y3005" t="s">
        <v>828</v>
      </c>
    </row>
    <row r="3006" spans="1:25" x14ac:dyDescent="0.25">
      <c r="A3006" t="s">
        <v>12192</v>
      </c>
      <c r="B3006" t="s">
        <v>7291</v>
      </c>
      <c r="C3006" t="s">
        <v>10374</v>
      </c>
      <c r="D3006" t="s">
        <v>125</v>
      </c>
      <c r="E3006" t="s">
        <v>5</v>
      </c>
      <c r="F3006" t="s">
        <v>124</v>
      </c>
      <c r="G3006" t="s">
        <v>5</v>
      </c>
      <c r="H3006" t="s">
        <v>4</v>
      </c>
      <c r="I3006">
        <v>60403</v>
      </c>
      <c r="J3006" t="s">
        <v>11496</v>
      </c>
      <c r="K3006" t="s">
        <v>125</v>
      </c>
      <c r="L3006" t="s">
        <v>12948</v>
      </c>
      <c r="M3006" t="s">
        <v>239</v>
      </c>
      <c r="N3006" t="s">
        <v>10374</v>
      </c>
      <c r="O3006" t="s">
        <v>13535</v>
      </c>
      <c r="P3006">
        <v>26392049</v>
      </c>
      <c r="Q3006">
        <v>26392049</v>
      </c>
      <c r="R3006" t="s">
        <v>15985</v>
      </c>
      <c r="S3006">
        <v>26392049</v>
      </c>
      <c r="T3006" t="s">
        <v>15487</v>
      </c>
      <c r="U3006">
        <v>26399237</v>
      </c>
      <c r="V3006" t="s">
        <v>32</v>
      </c>
      <c r="W3006" t="s">
        <v>4640</v>
      </c>
      <c r="X3006" t="s">
        <v>19016</v>
      </c>
      <c r="Y3006" t="s">
        <v>10374</v>
      </c>
    </row>
    <row r="3007" spans="1:25" x14ac:dyDescent="0.25">
      <c r="A3007" t="s">
        <v>10375</v>
      </c>
      <c r="B3007" t="s">
        <v>10376</v>
      </c>
      <c r="C3007" t="s">
        <v>641</v>
      </c>
      <c r="D3007" t="s">
        <v>311</v>
      </c>
      <c r="E3007" t="s">
        <v>7</v>
      </c>
      <c r="F3007" t="s">
        <v>32</v>
      </c>
      <c r="G3007" t="s">
        <v>820</v>
      </c>
      <c r="H3007" t="s">
        <v>5</v>
      </c>
      <c r="I3007">
        <v>11604</v>
      </c>
      <c r="J3007" t="s">
        <v>12720</v>
      </c>
      <c r="K3007" t="s">
        <v>33</v>
      </c>
      <c r="L3007" t="s">
        <v>12992</v>
      </c>
      <c r="M3007" t="s">
        <v>641</v>
      </c>
      <c r="N3007" t="s">
        <v>641</v>
      </c>
      <c r="O3007" t="s">
        <v>13535</v>
      </c>
      <c r="P3007">
        <v>89959466</v>
      </c>
      <c r="Q3007">
        <v>85167503</v>
      </c>
      <c r="R3007" t="s">
        <v>14203</v>
      </c>
      <c r="S3007">
        <v>89959466</v>
      </c>
      <c r="T3007" t="s">
        <v>14621</v>
      </c>
      <c r="U3007">
        <v>24190180</v>
      </c>
      <c r="V3007" t="s">
        <v>32</v>
      </c>
      <c r="W3007" t="s">
        <v>1036</v>
      </c>
      <c r="X3007" t="s">
        <v>19017</v>
      </c>
      <c r="Y3007" t="s">
        <v>641</v>
      </c>
    </row>
    <row r="3008" spans="1:25" x14ac:dyDescent="0.25">
      <c r="A3008" t="s">
        <v>10377</v>
      </c>
      <c r="B3008" t="s">
        <v>10378</v>
      </c>
      <c r="C3008" t="s">
        <v>10379</v>
      </c>
      <c r="D3008" t="s">
        <v>1235</v>
      </c>
      <c r="E3008" t="s">
        <v>4</v>
      </c>
      <c r="F3008" t="s">
        <v>124</v>
      </c>
      <c r="G3008" t="s">
        <v>11</v>
      </c>
      <c r="H3008" t="s">
        <v>2</v>
      </c>
      <c r="I3008">
        <v>60901</v>
      </c>
      <c r="J3008" t="s">
        <v>11433</v>
      </c>
      <c r="K3008" t="s">
        <v>125</v>
      </c>
      <c r="L3008" t="s">
        <v>499</v>
      </c>
      <c r="M3008" t="s">
        <v>499</v>
      </c>
      <c r="N3008" t="s">
        <v>10379</v>
      </c>
      <c r="O3008" t="s">
        <v>13535</v>
      </c>
      <c r="P3008">
        <v>89892292</v>
      </c>
      <c r="Q3008" t="s">
        <v>15386</v>
      </c>
      <c r="R3008" t="s">
        <v>11212</v>
      </c>
      <c r="S3008">
        <v>89892292</v>
      </c>
      <c r="T3008" t="s">
        <v>14555</v>
      </c>
      <c r="U3008">
        <v>27798158</v>
      </c>
      <c r="V3008" t="s">
        <v>32</v>
      </c>
      <c r="W3008" t="s">
        <v>8576</v>
      </c>
      <c r="X3008" t="s">
        <v>19018</v>
      </c>
      <c r="Y3008" t="s">
        <v>10379</v>
      </c>
    </row>
    <row r="3009" spans="1:25" x14ac:dyDescent="0.25">
      <c r="A3009" t="s">
        <v>13262</v>
      </c>
      <c r="B3009" t="s">
        <v>7041</v>
      </c>
      <c r="C3009" t="s">
        <v>13263</v>
      </c>
      <c r="D3009" t="s">
        <v>1235</v>
      </c>
      <c r="E3009" t="s">
        <v>4</v>
      </c>
      <c r="F3009" t="s">
        <v>124</v>
      </c>
      <c r="G3009" t="s">
        <v>11</v>
      </c>
      <c r="H3009" t="s">
        <v>2</v>
      </c>
      <c r="I3009">
        <v>60901</v>
      </c>
      <c r="J3009" t="s">
        <v>11433</v>
      </c>
      <c r="K3009" t="s">
        <v>125</v>
      </c>
      <c r="L3009" t="s">
        <v>499</v>
      </c>
      <c r="M3009" t="s">
        <v>499</v>
      </c>
      <c r="N3009" t="s">
        <v>13264</v>
      </c>
      <c r="O3009" t="s">
        <v>13535</v>
      </c>
      <c r="P3009" t="s">
        <v>15386</v>
      </c>
      <c r="Q3009" t="s">
        <v>15386</v>
      </c>
      <c r="R3009" t="s">
        <v>13265</v>
      </c>
      <c r="S3009">
        <v>86463100</v>
      </c>
      <c r="T3009" t="s">
        <v>14555</v>
      </c>
      <c r="U3009">
        <v>27798158</v>
      </c>
      <c r="V3009" t="s">
        <v>32</v>
      </c>
      <c r="W3009" t="s">
        <v>2682</v>
      </c>
      <c r="X3009" t="s">
        <v>19019</v>
      </c>
      <c r="Y3009" t="s">
        <v>13263</v>
      </c>
    </row>
    <row r="3010" spans="1:25" x14ac:dyDescent="0.25">
      <c r="A3010" t="s">
        <v>10380</v>
      </c>
      <c r="B3010" t="s">
        <v>8890</v>
      </c>
      <c r="C3010" t="s">
        <v>1301</v>
      </c>
      <c r="D3010" t="s">
        <v>125</v>
      </c>
      <c r="E3010" t="s">
        <v>8</v>
      </c>
      <c r="F3010" t="s">
        <v>124</v>
      </c>
      <c r="G3010" t="s">
        <v>3</v>
      </c>
      <c r="H3010" t="s">
        <v>6</v>
      </c>
      <c r="I3010">
        <v>60205</v>
      </c>
      <c r="J3010" t="s">
        <v>12808</v>
      </c>
      <c r="K3010" t="s">
        <v>125</v>
      </c>
      <c r="L3010" t="s">
        <v>10596</v>
      </c>
      <c r="M3010" t="s">
        <v>384</v>
      </c>
      <c r="N3010" t="s">
        <v>1301</v>
      </c>
      <c r="O3010" t="s">
        <v>13535</v>
      </c>
      <c r="P3010">
        <v>22001693</v>
      </c>
      <c r="Q3010" t="s">
        <v>15386</v>
      </c>
      <c r="R3010" t="s">
        <v>11213</v>
      </c>
      <c r="S3010">
        <v>89948013</v>
      </c>
      <c r="T3010" t="s">
        <v>14553</v>
      </c>
      <c r="U3010">
        <v>26350583</v>
      </c>
      <c r="V3010" t="s">
        <v>32</v>
      </c>
      <c r="W3010" t="s">
        <v>8437</v>
      </c>
      <c r="X3010" t="s">
        <v>19020</v>
      </c>
      <c r="Y3010" t="s">
        <v>1301</v>
      </c>
    </row>
    <row r="3011" spans="1:25" x14ac:dyDescent="0.25">
      <c r="A3011" t="s">
        <v>15109</v>
      </c>
      <c r="B3011" t="s">
        <v>8047</v>
      </c>
      <c r="C3011" t="s">
        <v>4047</v>
      </c>
      <c r="D3011" t="s">
        <v>123</v>
      </c>
      <c r="E3011" t="s">
        <v>12</v>
      </c>
      <c r="F3011" t="s">
        <v>124</v>
      </c>
      <c r="G3011" t="s">
        <v>12</v>
      </c>
      <c r="H3011" t="s">
        <v>2</v>
      </c>
      <c r="I3011">
        <v>61001</v>
      </c>
      <c r="J3011" t="s">
        <v>11436</v>
      </c>
      <c r="K3011" t="s">
        <v>125</v>
      </c>
      <c r="L3011" t="s">
        <v>12957</v>
      </c>
      <c r="M3011" t="s">
        <v>12958</v>
      </c>
      <c r="N3011" t="s">
        <v>4047</v>
      </c>
      <c r="O3011" t="s">
        <v>13535</v>
      </c>
      <c r="P3011" t="s">
        <v>15386</v>
      </c>
      <c r="Q3011" t="s">
        <v>15386</v>
      </c>
      <c r="R3011" t="s">
        <v>15110</v>
      </c>
      <c r="S3011">
        <v>61075694</v>
      </c>
      <c r="T3011" t="s">
        <v>15493</v>
      </c>
      <c r="U3011">
        <v>27322287</v>
      </c>
      <c r="V3011" t="s">
        <v>32</v>
      </c>
      <c r="W3011" t="s">
        <v>15111</v>
      </c>
      <c r="X3011" t="s">
        <v>19021</v>
      </c>
      <c r="Y3011" t="s">
        <v>4047</v>
      </c>
    </row>
    <row r="3012" spans="1:25" x14ac:dyDescent="0.25">
      <c r="A3012" t="s">
        <v>10382</v>
      </c>
      <c r="B3012" t="s">
        <v>7045</v>
      </c>
      <c r="C3012" t="s">
        <v>51</v>
      </c>
      <c r="D3012" t="s">
        <v>123</v>
      </c>
      <c r="E3012" t="s">
        <v>12</v>
      </c>
      <c r="F3012" t="s">
        <v>124</v>
      </c>
      <c r="G3012" t="s">
        <v>12</v>
      </c>
      <c r="H3012" t="s">
        <v>4</v>
      </c>
      <c r="I3012">
        <v>61003</v>
      </c>
      <c r="J3012" t="s">
        <v>11524</v>
      </c>
      <c r="K3012" t="s">
        <v>125</v>
      </c>
      <c r="L3012" t="s">
        <v>12957</v>
      </c>
      <c r="M3012" t="s">
        <v>10495</v>
      </c>
      <c r="N3012" t="s">
        <v>51</v>
      </c>
      <c r="O3012" t="s">
        <v>13535</v>
      </c>
      <c r="P3012">
        <v>88660810</v>
      </c>
      <c r="Q3012" t="s">
        <v>15386</v>
      </c>
      <c r="R3012" t="s">
        <v>11894</v>
      </c>
      <c r="S3012">
        <v>88660810</v>
      </c>
      <c r="T3012" t="s">
        <v>15493</v>
      </c>
      <c r="U3012">
        <v>27322287</v>
      </c>
      <c r="V3012" t="s">
        <v>32</v>
      </c>
      <c r="W3012" t="s">
        <v>5151</v>
      </c>
      <c r="X3012" t="s">
        <v>19022</v>
      </c>
      <c r="Y3012" t="s">
        <v>51</v>
      </c>
    </row>
    <row r="3013" spans="1:25" x14ac:dyDescent="0.25">
      <c r="A3013" t="s">
        <v>10383</v>
      </c>
      <c r="B3013" t="s">
        <v>8934</v>
      </c>
      <c r="C3013" t="s">
        <v>1089</v>
      </c>
      <c r="D3013" t="s">
        <v>123</v>
      </c>
      <c r="E3013" t="s">
        <v>15</v>
      </c>
      <c r="F3013" t="s">
        <v>124</v>
      </c>
      <c r="G3013" t="s">
        <v>12</v>
      </c>
      <c r="H3013" t="s">
        <v>5</v>
      </c>
      <c r="I3013">
        <v>61004</v>
      </c>
      <c r="J3013" t="s">
        <v>11573</v>
      </c>
      <c r="K3013" t="s">
        <v>125</v>
      </c>
      <c r="L3013" t="s">
        <v>12957</v>
      </c>
      <c r="M3013" t="s">
        <v>5099</v>
      </c>
      <c r="N3013" t="s">
        <v>1089</v>
      </c>
      <c r="O3013" t="s">
        <v>13535</v>
      </c>
      <c r="P3013">
        <v>89562354</v>
      </c>
      <c r="Q3013">
        <v>25611223</v>
      </c>
      <c r="R3013" t="s">
        <v>14204</v>
      </c>
      <c r="S3013">
        <v>89562354</v>
      </c>
      <c r="T3013" t="s">
        <v>14571</v>
      </c>
      <c r="U3013">
        <v>89771930</v>
      </c>
      <c r="V3013" t="s">
        <v>32</v>
      </c>
      <c r="W3013" t="s">
        <v>7468</v>
      </c>
      <c r="X3013" t="s">
        <v>19023</v>
      </c>
      <c r="Y3013" t="s">
        <v>1089</v>
      </c>
    </row>
    <row r="3014" spans="1:25" x14ac:dyDescent="0.25">
      <c r="A3014" t="s">
        <v>10384</v>
      </c>
      <c r="B3014" t="s">
        <v>7012</v>
      </c>
      <c r="C3014" t="s">
        <v>1522</v>
      </c>
      <c r="D3014" t="s">
        <v>207</v>
      </c>
      <c r="E3014" t="s">
        <v>5</v>
      </c>
      <c r="F3014" t="s">
        <v>208</v>
      </c>
      <c r="G3014" t="s">
        <v>4</v>
      </c>
      <c r="H3014" t="s">
        <v>7</v>
      </c>
      <c r="I3014">
        <v>50306</v>
      </c>
      <c r="J3014" t="s">
        <v>14361</v>
      </c>
      <c r="K3014" t="s">
        <v>209</v>
      </c>
      <c r="L3014" t="s">
        <v>207</v>
      </c>
      <c r="M3014" t="s">
        <v>3906</v>
      </c>
      <c r="N3014" t="s">
        <v>1522</v>
      </c>
      <c r="O3014" t="s">
        <v>13535</v>
      </c>
      <c r="P3014">
        <v>62723557</v>
      </c>
      <c r="Q3014" t="s">
        <v>15386</v>
      </c>
      <c r="R3014" t="s">
        <v>15112</v>
      </c>
      <c r="S3014" t="s">
        <v>15386</v>
      </c>
      <c r="T3014" t="s">
        <v>14668</v>
      </c>
      <c r="U3014">
        <v>26809036</v>
      </c>
      <c r="V3014" t="s">
        <v>32</v>
      </c>
      <c r="W3014" t="s">
        <v>4297</v>
      </c>
      <c r="X3014" t="s">
        <v>19024</v>
      </c>
      <c r="Y3014" t="s">
        <v>1522</v>
      </c>
    </row>
    <row r="3015" spans="1:25" x14ac:dyDescent="0.25">
      <c r="A3015" t="s">
        <v>10385</v>
      </c>
      <c r="B3015" t="s">
        <v>8894</v>
      </c>
      <c r="C3015" t="s">
        <v>10386</v>
      </c>
      <c r="D3015" t="s">
        <v>197</v>
      </c>
      <c r="E3015" t="s">
        <v>11</v>
      </c>
      <c r="F3015" t="s">
        <v>35</v>
      </c>
      <c r="G3015" t="s">
        <v>198</v>
      </c>
      <c r="H3015" t="s">
        <v>2</v>
      </c>
      <c r="I3015">
        <v>21401</v>
      </c>
      <c r="J3015" t="s">
        <v>11551</v>
      </c>
      <c r="K3015" t="s">
        <v>79</v>
      </c>
      <c r="L3015" t="s">
        <v>199</v>
      </c>
      <c r="M3015" t="s">
        <v>199</v>
      </c>
      <c r="N3015" t="s">
        <v>10386</v>
      </c>
      <c r="O3015" t="s">
        <v>13535</v>
      </c>
      <c r="P3015" t="s">
        <v>15386</v>
      </c>
      <c r="Q3015" t="s">
        <v>15386</v>
      </c>
      <c r="R3015" t="s">
        <v>11215</v>
      </c>
      <c r="S3015">
        <v>86010985</v>
      </c>
      <c r="T3015" t="s">
        <v>15443</v>
      </c>
      <c r="U3015">
        <v>24711101</v>
      </c>
      <c r="V3015" t="s">
        <v>32</v>
      </c>
      <c r="W3015" t="s">
        <v>8361</v>
      </c>
      <c r="X3015" t="s">
        <v>19025</v>
      </c>
      <c r="Y3015" t="s">
        <v>10386</v>
      </c>
    </row>
    <row r="3016" spans="1:25" x14ac:dyDescent="0.25">
      <c r="A3016" t="s">
        <v>10387</v>
      </c>
      <c r="B3016" t="s">
        <v>10388</v>
      </c>
      <c r="C3016" t="s">
        <v>283</v>
      </c>
      <c r="D3016" t="s">
        <v>1044</v>
      </c>
      <c r="E3016" t="s">
        <v>5</v>
      </c>
      <c r="F3016" t="s">
        <v>32</v>
      </c>
      <c r="G3016" t="s">
        <v>1045</v>
      </c>
      <c r="H3016" t="s">
        <v>11</v>
      </c>
      <c r="I3016">
        <v>11909</v>
      </c>
      <c r="J3016" t="s">
        <v>12739</v>
      </c>
      <c r="K3016" t="s">
        <v>33</v>
      </c>
      <c r="L3016" t="s">
        <v>1044</v>
      </c>
      <c r="M3016" t="s">
        <v>10253</v>
      </c>
      <c r="N3016" t="s">
        <v>283</v>
      </c>
      <c r="O3016" t="s">
        <v>13535</v>
      </c>
      <c r="P3016">
        <v>22005460</v>
      </c>
      <c r="Q3016" t="s">
        <v>15386</v>
      </c>
      <c r="R3016" t="s">
        <v>15113</v>
      </c>
      <c r="S3016">
        <v>22005460</v>
      </c>
      <c r="T3016" t="s">
        <v>14632</v>
      </c>
      <c r="U3016">
        <v>22005213</v>
      </c>
      <c r="V3016" t="s">
        <v>32</v>
      </c>
      <c r="W3016" t="s">
        <v>1245</v>
      </c>
      <c r="X3016" t="s">
        <v>19026</v>
      </c>
      <c r="Y3016" t="s">
        <v>283</v>
      </c>
    </row>
    <row r="3017" spans="1:25" x14ac:dyDescent="0.25">
      <c r="A3017" t="s">
        <v>9500</v>
      </c>
      <c r="B3017" t="s">
        <v>10389</v>
      </c>
      <c r="C3017" t="s">
        <v>10390</v>
      </c>
      <c r="D3017" t="s">
        <v>1044</v>
      </c>
      <c r="E3017" t="s">
        <v>5</v>
      </c>
      <c r="F3017" t="s">
        <v>124</v>
      </c>
      <c r="G3017" t="s">
        <v>7</v>
      </c>
      <c r="H3017" t="s">
        <v>3</v>
      </c>
      <c r="I3017">
        <v>60602</v>
      </c>
      <c r="J3017" t="s">
        <v>15406</v>
      </c>
      <c r="K3017" t="s">
        <v>125</v>
      </c>
      <c r="L3017" t="s">
        <v>12841</v>
      </c>
      <c r="M3017" t="s">
        <v>1104</v>
      </c>
      <c r="N3017" t="s">
        <v>10390</v>
      </c>
      <c r="O3017" t="s">
        <v>13535</v>
      </c>
      <c r="P3017" t="s">
        <v>15386</v>
      </c>
      <c r="Q3017" t="s">
        <v>15386</v>
      </c>
      <c r="R3017" t="s">
        <v>12257</v>
      </c>
      <c r="S3017">
        <v>70648413</v>
      </c>
      <c r="T3017" t="s">
        <v>14632</v>
      </c>
      <c r="U3017">
        <v>22005213</v>
      </c>
      <c r="V3017" t="s">
        <v>32</v>
      </c>
      <c r="W3017" t="s">
        <v>1234</v>
      </c>
      <c r="X3017" t="s">
        <v>19027</v>
      </c>
      <c r="Y3017" t="s">
        <v>10390</v>
      </c>
    </row>
    <row r="3018" spans="1:25" x14ac:dyDescent="0.25">
      <c r="A3018" t="s">
        <v>10391</v>
      </c>
      <c r="B3018" t="s">
        <v>10392</v>
      </c>
      <c r="C3018" t="s">
        <v>10393</v>
      </c>
      <c r="D3018" t="s">
        <v>1044</v>
      </c>
      <c r="E3018" t="s">
        <v>6</v>
      </c>
      <c r="F3018" t="s">
        <v>32</v>
      </c>
      <c r="G3018" t="s">
        <v>1045</v>
      </c>
      <c r="H3018" t="s">
        <v>5</v>
      </c>
      <c r="I3018">
        <v>11904</v>
      </c>
      <c r="J3018" t="s">
        <v>12733</v>
      </c>
      <c r="K3018" t="s">
        <v>33</v>
      </c>
      <c r="L3018" t="s">
        <v>1044</v>
      </c>
      <c r="M3018" t="s">
        <v>10492</v>
      </c>
      <c r="N3018" t="s">
        <v>10393</v>
      </c>
      <c r="O3018" t="s">
        <v>13535</v>
      </c>
      <c r="P3018">
        <v>27425122</v>
      </c>
      <c r="Q3018" t="s">
        <v>15386</v>
      </c>
      <c r="R3018" t="s">
        <v>11216</v>
      </c>
      <c r="S3018">
        <v>83933630</v>
      </c>
      <c r="T3018" t="s">
        <v>14435</v>
      </c>
      <c r="U3018">
        <v>27725171</v>
      </c>
      <c r="V3018" t="s">
        <v>32</v>
      </c>
      <c r="W3018" t="s">
        <v>1331</v>
      </c>
      <c r="X3018" t="s">
        <v>19028</v>
      </c>
      <c r="Y3018" t="s">
        <v>10393</v>
      </c>
    </row>
    <row r="3019" spans="1:25" x14ac:dyDescent="0.25">
      <c r="A3019" t="s">
        <v>10394</v>
      </c>
      <c r="B3019" t="s">
        <v>7121</v>
      </c>
      <c r="C3019" t="s">
        <v>10395</v>
      </c>
      <c r="D3019" t="s">
        <v>1044</v>
      </c>
      <c r="E3019" t="s">
        <v>6</v>
      </c>
      <c r="F3019" t="s">
        <v>32</v>
      </c>
      <c r="G3019" t="s">
        <v>1045</v>
      </c>
      <c r="H3019" t="s">
        <v>5</v>
      </c>
      <c r="I3019">
        <v>11904</v>
      </c>
      <c r="J3019" t="s">
        <v>12733</v>
      </c>
      <c r="K3019" t="s">
        <v>33</v>
      </c>
      <c r="L3019" t="s">
        <v>1044</v>
      </c>
      <c r="M3019" t="s">
        <v>10492</v>
      </c>
      <c r="N3019" t="s">
        <v>69</v>
      </c>
      <c r="O3019" t="s">
        <v>13535</v>
      </c>
      <c r="P3019">
        <v>27425281</v>
      </c>
      <c r="Q3019" t="s">
        <v>15386</v>
      </c>
      <c r="R3019" t="s">
        <v>11217</v>
      </c>
      <c r="S3019">
        <v>88650562</v>
      </c>
      <c r="T3019" t="s">
        <v>14435</v>
      </c>
      <c r="U3019">
        <v>27725171</v>
      </c>
      <c r="V3019" t="s">
        <v>32</v>
      </c>
      <c r="W3019" t="s">
        <v>11968</v>
      </c>
      <c r="X3019" t="s">
        <v>19029</v>
      </c>
      <c r="Y3019" t="s">
        <v>10395</v>
      </c>
    </row>
    <row r="3020" spans="1:25" x14ac:dyDescent="0.25">
      <c r="A3020" t="s">
        <v>13266</v>
      </c>
      <c r="B3020" t="s">
        <v>13267</v>
      </c>
      <c r="C3020" t="s">
        <v>10396</v>
      </c>
      <c r="D3020" t="s">
        <v>1044</v>
      </c>
      <c r="E3020" t="s">
        <v>10</v>
      </c>
      <c r="F3020" t="s">
        <v>32</v>
      </c>
      <c r="G3020" t="s">
        <v>1045</v>
      </c>
      <c r="H3020" t="s">
        <v>16</v>
      </c>
      <c r="I3020">
        <v>11912</v>
      </c>
      <c r="J3020" t="s">
        <v>12742</v>
      </c>
      <c r="K3020" t="s">
        <v>33</v>
      </c>
      <c r="L3020" t="s">
        <v>1044</v>
      </c>
      <c r="M3020" t="s">
        <v>87</v>
      </c>
      <c r="N3020" t="s">
        <v>10396</v>
      </c>
      <c r="O3020" t="s">
        <v>13535</v>
      </c>
      <c r="P3020">
        <v>44047008</v>
      </c>
      <c r="Q3020" t="s">
        <v>15386</v>
      </c>
      <c r="R3020" t="s">
        <v>15114</v>
      </c>
      <c r="S3020">
        <v>57152250</v>
      </c>
      <c r="T3020" t="s">
        <v>14439</v>
      </c>
      <c r="U3020">
        <v>27725140</v>
      </c>
      <c r="V3020" t="s">
        <v>32</v>
      </c>
      <c r="W3020" t="s">
        <v>1511</v>
      </c>
      <c r="X3020" t="s">
        <v>19030</v>
      </c>
      <c r="Y3020" t="s">
        <v>10396</v>
      </c>
    </row>
    <row r="3021" spans="1:25" x14ac:dyDescent="0.25">
      <c r="A3021" t="s">
        <v>10397</v>
      </c>
      <c r="B3021" t="s">
        <v>8898</v>
      </c>
      <c r="C3021" t="s">
        <v>1683</v>
      </c>
      <c r="D3021" t="s">
        <v>1044</v>
      </c>
      <c r="E3021" t="s">
        <v>10</v>
      </c>
      <c r="F3021" t="s">
        <v>32</v>
      </c>
      <c r="G3021" t="s">
        <v>1045</v>
      </c>
      <c r="H3021" t="s">
        <v>8</v>
      </c>
      <c r="I3021">
        <v>11907</v>
      </c>
      <c r="J3021" t="s">
        <v>12737</v>
      </c>
      <c r="K3021" t="s">
        <v>33</v>
      </c>
      <c r="L3021" t="s">
        <v>1044</v>
      </c>
      <c r="M3021" t="s">
        <v>10292</v>
      </c>
      <c r="N3021" t="s">
        <v>1683</v>
      </c>
      <c r="O3021" t="s">
        <v>13535</v>
      </c>
      <c r="P3021">
        <v>71219429</v>
      </c>
      <c r="Q3021">
        <v>83664723</v>
      </c>
      <c r="R3021" t="s">
        <v>13359</v>
      </c>
      <c r="S3021">
        <v>83664723</v>
      </c>
      <c r="T3021" t="s">
        <v>14439</v>
      </c>
      <c r="U3021">
        <v>88302467</v>
      </c>
      <c r="V3021" t="s">
        <v>32</v>
      </c>
      <c r="W3021" t="s">
        <v>9551</v>
      </c>
      <c r="X3021" t="s">
        <v>19031</v>
      </c>
      <c r="Y3021" t="s">
        <v>1683</v>
      </c>
    </row>
    <row r="3022" spans="1:25" x14ac:dyDescent="0.25">
      <c r="A3022" t="s">
        <v>10398</v>
      </c>
      <c r="B3022" t="s">
        <v>10399</v>
      </c>
      <c r="C3022" t="s">
        <v>2937</v>
      </c>
      <c r="D3022" t="s">
        <v>9030</v>
      </c>
      <c r="E3022" t="s">
        <v>6</v>
      </c>
      <c r="F3022" t="s">
        <v>35</v>
      </c>
      <c r="G3022" t="s">
        <v>198</v>
      </c>
      <c r="H3022" t="s">
        <v>5</v>
      </c>
      <c r="I3022">
        <v>21404</v>
      </c>
      <c r="J3022" t="s">
        <v>11555</v>
      </c>
      <c r="K3022" t="s">
        <v>79</v>
      </c>
      <c r="L3022" t="s">
        <v>199</v>
      </c>
      <c r="M3022" t="s">
        <v>81</v>
      </c>
      <c r="N3022" t="s">
        <v>2937</v>
      </c>
      <c r="O3022" t="s">
        <v>13535</v>
      </c>
      <c r="P3022">
        <v>41051050</v>
      </c>
      <c r="Q3022">
        <v>62309715</v>
      </c>
      <c r="R3022" t="s">
        <v>15986</v>
      </c>
      <c r="S3022">
        <v>63143394</v>
      </c>
      <c r="T3022" t="s">
        <v>14481</v>
      </c>
      <c r="U3022">
        <v>24640011</v>
      </c>
      <c r="V3022" t="s">
        <v>32</v>
      </c>
      <c r="W3022" t="s">
        <v>9761</v>
      </c>
      <c r="X3022" t="s">
        <v>19032</v>
      </c>
      <c r="Y3022" t="s">
        <v>2937</v>
      </c>
    </row>
    <row r="3023" spans="1:25" x14ac:dyDescent="0.25">
      <c r="A3023" t="s">
        <v>10400</v>
      </c>
      <c r="B3023" t="s">
        <v>8902</v>
      </c>
      <c r="C3023" t="s">
        <v>10401</v>
      </c>
      <c r="D3023" t="s">
        <v>4010</v>
      </c>
      <c r="E3023" t="s">
        <v>6</v>
      </c>
      <c r="F3023" t="s">
        <v>208</v>
      </c>
      <c r="G3023" t="s">
        <v>15</v>
      </c>
      <c r="H3023" t="s">
        <v>3</v>
      </c>
      <c r="I3023">
        <v>51102</v>
      </c>
      <c r="J3023" t="s">
        <v>11476</v>
      </c>
      <c r="K3023" t="s">
        <v>209</v>
      </c>
      <c r="L3023" t="s">
        <v>4110</v>
      </c>
      <c r="M3023" t="s">
        <v>4116</v>
      </c>
      <c r="N3023" t="s">
        <v>10401</v>
      </c>
      <c r="O3023" t="s">
        <v>13535</v>
      </c>
      <c r="P3023">
        <v>22007548</v>
      </c>
      <c r="Q3023" t="s">
        <v>15386</v>
      </c>
      <c r="R3023" t="s">
        <v>11218</v>
      </c>
      <c r="S3023">
        <v>85819608</v>
      </c>
      <c r="T3023" t="s">
        <v>15476</v>
      </c>
      <c r="U3023">
        <v>63790353</v>
      </c>
      <c r="V3023" t="s">
        <v>32</v>
      </c>
      <c r="W3023" t="s">
        <v>11970</v>
      </c>
      <c r="X3023" t="s">
        <v>19033</v>
      </c>
      <c r="Y3023" t="s">
        <v>10401</v>
      </c>
    </row>
    <row r="3024" spans="1:25" x14ac:dyDescent="0.25">
      <c r="A3024" t="s">
        <v>10402</v>
      </c>
      <c r="B3024" t="s">
        <v>10403</v>
      </c>
      <c r="C3024" t="s">
        <v>1018</v>
      </c>
      <c r="D3024" t="s">
        <v>182</v>
      </c>
      <c r="E3024" t="s">
        <v>4</v>
      </c>
      <c r="F3024" t="s">
        <v>183</v>
      </c>
      <c r="G3024" t="s">
        <v>12</v>
      </c>
      <c r="H3024" t="s">
        <v>3</v>
      </c>
      <c r="I3024">
        <v>41002</v>
      </c>
      <c r="J3024" t="s">
        <v>12745</v>
      </c>
      <c r="K3024" t="s">
        <v>184</v>
      </c>
      <c r="L3024" t="s">
        <v>182</v>
      </c>
      <c r="M3024" t="s">
        <v>1775</v>
      </c>
      <c r="N3024" t="s">
        <v>1018</v>
      </c>
      <c r="O3024" t="s">
        <v>13535</v>
      </c>
      <c r="P3024">
        <v>70154762</v>
      </c>
      <c r="Q3024" t="s">
        <v>15386</v>
      </c>
      <c r="R3024" t="s">
        <v>14206</v>
      </c>
      <c r="S3024">
        <v>87910880</v>
      </c>
      <c r="T3024" t="s">
        <v>14522</v>
      </c>
      <c r="U3024">
        <v>27666283</v>
      </c>
      <c r="V3024" t="s">
        <v>32</v>
      </c>
      <c r="W3024" t="s">
        <v>8797</v>
      </c>
      <c r="X3024" t="s">
        <v>19034</v>
      </c>
      <c r="Y3024" t="s">
        <v>1018</v>
      </c>
    </row>
    <row r="3025" spans="1:25" x14ac:dyDescent="0.25">
      <c r="A3025" t="s">
        <v>10404</v>
      </c>
      <c r="B3025" t="s">
        <v>8900</v>
      </c>
      <c r="C3025" t="s">
        <v>10405</v>
      </c>
      <c r="D3025" t="s">
        <v>182</v>
      </c>
      <c r="E3025" t="s">
        <v>4</v>
      </c>
      <c r="F3025" t="s">
        <v>183</v>
      </c>
      <c r="G3025" t="s">
        <v>12</v>
      </c>
      <c r="H3025" t="s">
        <v>6</v>
      </c>
      <c r="I3025">
        <v>41005</v>
      </c>
      <c r="J3025" t="s">
        <v>12817</v>
      </c>
      <c r="K3025" t="s">
        <v>184</v>
      </c>
      <c r="L3025" t="s">
        <v>182</v>
      </c>
      <c r="M3025" t="s">
        <v>11148</v>
      </c>
      <c r="N3025" t="s">
        <v>10405</v>
      </c>
      <c r="O3025" t="s">
        <v>13535</v>
      </c>
      <c r="P3025">
        <v>86839490</v>
      </c>
      <c r="Q3025" t="s">
        <v>15386</v>
      </c>
      <c r="R3025" t="s">
        <v>14207</v>
      </c>
      <c r="S3025">
        <v>86839490</v>
      </c>
      <c r="T3025" t="s">
        <v>14522</v>
      </c>
      <c r="U3025">
        <v>27666283</v>
      </c>
      <c r="V3025" t="s">
        <v>32</v>
      </c>
      <c r="W3025" t="s">
        <v>10293</v>
      </c>
      <c r="X3025" t="s">
        <v>19035</v>
      </c>
      <c r="Y3025" t="s">
        <v>10405</v>
      </c>
    </row>
    <row r="3026" spans="1:25" x14ac:dyDescent="0.25">
      <c r="A3026" t="s">
        <v>10406</v>
      </c>
      <c r="B3026" t="s">
        <v>8732</v>
      </c>
      <c r="C3026" t="s">
        <v>13696</v>
      </c>
      <c r="D3026" t="s">
        <v>182</v>
      </c>
      <c r="E3026" t="s">
        <v>4</v>
      </c>
      <c r="F3026" t="s">
        <v>183</v>
      </c>
      <c r="G3026" t="s">
        <v>12</v>
      </c>
      <c r="H3026" t="s">
        <v>2</v>
      </c>
      <c r="I3026">
        <v>41001</v>
      </c>
      <c r="J3026" t="s">
        <v>12674</v>
      </c>
      <c r="K3026" t="s">
        <v>184</v>
      </c>
      <c r="L3026" t="s">
        <v>182</v>
      </c>
      <c r="M3026" t="s">
        <v>3023</v>
      </c>
      <c r="N3026" t="s">
        <v>11219</v>
      </c>
      <c r="O3026" t="s">
        <v>13535</v>
      </c>
      <c r="P3026">
        <v>89819966</v>
      </c>
      <c r="Q3026" t="s">
        <v>15386</v>
      </c>
      <c r="R3026" t="s">
        <v>15987</v>
      </c>
      <c r="S3026">
        <v>89819966</v>
      </c>
      <c r="T3026" t="s">
        <v>14522</v>
      </c>
      <c r="U3026">
        <v>27666283</v>
      </c>
      <c r="V3026" t="s">
        <v>32</v>
      </c>
      <c r="W3026" t="s">
        <v>10415</v>
      </c>
      <c r="X3026" t="s">
        <v>19036</v>
      </c>
      <c r="Y3026" t="s">
        <v>13696</v>
      </c>
    </row>
    <row r="3027" spans="1:25" x14ac:dyDescent="0.25">
      <c r="A3027" t="s">
        <v>10407</v>
      </c>
      <c r="B3027" t="s">
        <v>8733</v>
      </c>
      <c r="C3027" t="s">
        <v>3200</v>
      </c>
      <c r="D3027" t="s">
        <v>182</v>
      </c>
      <c r="E3027" t="s">
        <v>4</v>
      </c>
      <c r="F3027" t="s">
        <v>183</v>
      </c>
      <c r="G3027" t="s">
        <v>12</v>
      </c>
      <c r="H3027" t="s">
        <v>6</v>
      </c>
      <c r="I3027">
        <v>41005</v>
      </c>
      <c r="J3027" t="s">
        <v>12817</v>
      </c>
      <c r="K3027" t="s">
        <v>184</v>
      </c>
      <c r="L3027" t="s">
        <v>182</v>
      </c>
      <c r="M3027" t="s">
        <v>11148</v>
      </c>
      <c r="N3027" t="s">
        <v>3200</v>
      </c>
      <c r="O3027" t="s">
        <v>13535</v>
      </c>
      <c r="P3027">
        <v>44117718</v>
      </c>
      <c r="Q3027">
        <v>72238547</v>
      </c>
      <c r="R3027" t="s">
        <v>14208</v>
      </c>
      <c r="S3027">
        <v>72238547</v>
      </c>
      <c r="T3027" t="s">
        <v>14522</v>
      </c>
      <c r="U3027">
        <v>27666267</v>
      </c>
      <c r="V3027" t="s">
        <v>32</v>
      </c>
      <c r="W3027" t="s">
        <v>181</v>
      </c>
      <c r="X3027" t="s">
        <v>19037</v>
      </c>
      <c r="Y3027" t="s">
        <v>3200</v>
      </c>
    </row>
    <row r="3028" spans="1:25" x14ac:dyDescent="0.25">
      <c r="A3028" t="s">
        <v>10408</v>
      </c>
      <c r="B3028" t="s">
        <v>10038</v>
      </c>
      <c r="C3028" t="s">
        <v>4529</v>
      </c>
      <c r="D3028" t="s">
        <v>1609</v>
      </c>
      <c r="E3028" t="s">
        <v>4</v>
      </c>
      <c r="F3028" t="s">
        <v>208</v>
      </c>
      <c r="G3028" t="s">
        <v>10</v>
      </c>
      <c r="H3028" t="s">
        <v>7</v>
      </c>
      <c r="I3028">
        <v>50806</v>
      </c>
      <c r="J3028" t="s">
        <v>15562</v>
      </c>
      <c r="K3028" t="s">
        <v>209</v>
      </c>
      <c r="L3028" t="s">
        <v>2685</v>
      </c>
      <c r="M3028" t="s">
        <v>10811</v>
      </c>
      <c r="N3028" t="s">
        <v>4529</v>
      </c>
      <c r="O3028" t="s">
        <v>13535</v>
      </c>
      <c r="P3028">
        <v>26944087</v>
      </c>
      <c r="Q3028" t="s">
        <v>15386</v>
      </c>
      <c r="R3028" t="s">
        <v>11220</v>
      </c>
      <c r="S3028">
        <v>87178320</v>
      </c>
      <c r="T3028" t="s">
        <v>14543</v>
      </c>
      <c r="U3028">
        <v>26955509</v>
      </c>
      <c r="V3028" t="s">
        <v>32</v>
      </c>
      <c r="W3028" t="s">
        <v>224</v>
      </c>
      <c r="X3028" t="s">
        <v>19038</v>
      </c>
      <c r="Y3028" t="s">
        <v>4529</v>
      </c>
    </row>
    <row r="3029" spans="1:25" x14ac:dyDescent="0.25">
      <c r="A3029" t="s">
        <v>10409</v>
      </c>
      <c r="B3029" t="s">
        <v>8055</v>
      </c>
      <c r="C3029" t="s">
        <v>10410</v>
      </c>
      <c r="D3029" t="s">
        <v>1609</v>
      </c>
      <c r="E3029" t="s">
        <v>4</v>
      </c>
      <c r="F3029" t="s">
        <v>208</v>
      </c>
      <c r="G3029" t="s">
        <v>10</v>
      </c>
      <c r="H3029" t="s">
        <v>5</v>
      </c>
      <c r="I3029">
        <v>50804</v>
      </c>
      <c r="J3029" t="s">
        <v>12799</v>
      </c>
      <c r="K3029" t="s">
        <v>209</v>
      </c>
      <c r="L3029" t="s">
        <v>2685</v>
      </c>
      <c r="M3029" t="s">
        <v>1089</v>
      </c>
      <c r="N3029" t="s">
        <v>10410</v>
      </c>
      <c r="O3029" t="s">
        <v>13535</v>
      </c>
      <c r="P3029">
        <v>89943664</v>
      </c>
      <c r="Q3029">
        <v>22001765</v>
      </c>
      <c r="R3029" t="s">
        <v>11868</v>
      </c>
      <c r="S3029">
        <v>22007560</v>
      </c>
      <c r="T3029" t="s">
        <v>14543</v>
      </c>
      <c r="U3029">
        <v>26955509</v>
      </c>
      <c r="V3029" t="s">
        <v>32</v>
      </c>
      <c r="W3029" t="s">
        <v>9576</v>
      </c>
      <c r="X3029" t="s">
        <v>19039</v>
      </c>
      <c r="Y3029" t="s">
        <v>10410</v>
      </c>
    </row>
    <row r="3030" spans="1:25" x14ac:dyDescent="0.25">
      <c r="A3030" t="s">
        <v>12183</v>
      </c>
      <c r="B3030" t="s">
        <v>7145</v>
      </c>
      <c r="C3030" t="s">
        <v>12184</v>
      </c>
      <c r="D3030" t="s">
        <v>788</v>
      </c>
      <c r="E3030" t="s">
        <v>4</v>
      </c>
      <c r="F3030" t="s">
        <v>208</v>
      </c>
      <c r="G3030" t="s">
        <v>5</v>
      </c>
      <c r="H3030" t="s">
        <v>4</v>
      </c>
      <c r="I3030">
        <v>50403</v>
      </c>
      <c r="J3030" t="s">
        <v>11494</v>
      </c>
      <c r="K3030" t="s">
        <v>209</v>
      </c>
      <c r="L3030" t="s">
        <v>12937</v>
      </c>
      <c r="M3030" t="s">
        <v>12995</v>
      </c>
      <c r="N3030" t="s">
        <v>12184</v>
      </c>
      <c r="O3030" t="s">
        <v>13535</v>
      </c>
      <c r="P3030">
        <v>22006600</v>
      </c>
      <c r="Q3030">
        <v>86795818</v>
      </c>
      <c r="R3030" t="s">
        <v>12363</v>
      </c>
      <c r="S3030">
        <v>22006600</v>
      </c>
      <c r="T3030" t="s">
        <v>13767</v>
      </c>
      <c r="U3030">
        <v>26711140</v>
      </c>
      <c r="V3030" t="s">
        <v>32</v>
      </c>
      <c r="W3030" t="s">
        <v>3933</v>
      </c>
      <c r="X3030" t="s">
        <v>19040</v>
      </c>
      <c r="Y3030" t="s">
        <v>12184</v>
      </c>
    </row>
    <row r="3031" spans="1:25" x14ac:dyDescent="0.25">
      <c r="A3031" t="s">
        <v>10411</v>
      </c>
      <c r="B3031" t="s">
        <v>10412</v>
      </c>
      <c r="C3031" t="s">
        <v>10413</v>
      </c>
      <c r="D3031" t="s">
        <v>9019</v>
      </c>
      <c r="E3031" t="s">
        <v>15</v>
      </c>
      <c r="F3031" t="s">
        <v>124</v>
      </c>
      <c r="G3031" t="s">
        <v>4</v>
      </c>
      <c r="H3031" t="s">
        <v>5</v>
      </c>
      <c r="I3031">
        <v>60304</v>
      </c>
      <c r="J3031" t="s">
        <v>11546</v>
      </c>
      <c r="K3031" t="s">
        <v>125</v>
      </c>
      <c r="L3031" t="s">
        <v>1490</v>
      </c>
      <c r="M3031" t="s">
        <v>10684</v>
      </c>
      <c r="N3031" t="s">
        <v>10413</v>
      </c>
      <c r="O3031" t="s">
        <v>13535</v>
      </c>
      <c r="P3031">
        <v>85670915</v>
      </c>
      <c r="Q3031" t="s">
        <v>15386</v>
      </c>
      <c r="R3031" t="s">
        <v>15988</v>
      </c>
      <c r="S3031">
        <v>85670915</v>
      </c>
      <c r="T3031" t="s">
        <v>14633</v>
      </c>
      <c r="U3031">
        <v>22001511</v>
      </c>
      <c r="V3031" t="s">
        <v>32</v>
      </c>
      <c r="W3031" t="s">
        <v>1159</v>
      </c>
      <c r="X3031" t="s">
        <v>19041</v>
      </c>
      <c r="Y3031" t="s">
        <v>10413</v>
      </c>
    </row>
    <row r="3032" spans="1:25" x14ac:dyDescent="0.25">
      <c r="A3032" t="s">
        <v>10414</v>
      </c>
      <c r="B3032" t="s">
        <v>10415</v>
      </c>
      <c r="C3032" t="s">
        <v>10416</v>
      </c>
      <c r="D3032" t="s">
        <v>9019</v>
      </c>
      <c r="E3032" t="s">
        <v>10</v>
      </c>
      <c r="F3032" t="s">
        <v>124</v>
      </c>
      <c r="G3032" t="s">
        <v>6</v>
      </c>
      <c r="H3032" t="s">
        <v>7</v>
      </c>
      <c r="I3032">
        <v>60506</v>
      </c>
      <c r="J3032" t="s">
        <v>12822</v>
      </c>
      <c r="K3032" t="s">
        <v>125</v>
      </c>
      <c r="L3032" t="s">
        <v>12950</v>
      </c>
      <c r="M3032" t="s">
        <v>13146</v>
      </c>
      <c r="N3032" t="s">
        <v>69</v>
      </c>
      <c r="O3032" t="s">
        <v>13535</v>
      </c>
      <c r="P3032">
        <v>88772412</v>
      </c>
      <c r="Q3032">
        <v>83143800</v>
      </c>
      <c r="R3032" t="s">
        <v>14209</v>
      </c>
      <c r="S3032" t="s">
        <v>15386</v>
      </c>
      <c r="T3032" t="s">
        <v>14638</v>
      </c>
      <c r="U3032">
        <v>27881127</v>
      </c>
      <c r="V3032" t="s">
        <v>32</v>
      </c>
      <c r="W3032" t="s">
        <v>7512</v>
      </c>
      <c r="X3032" t="s">
        <v>19042</v>
      </c>
      <c r="Y3032" t="s">
        <v>10416</v>
      </c>
    </row>
    <row r="3033" spans="1:25" x14ac:dyDescent="0.25">
      <c r="A3033" t="s">
        <v>10418</v>
      </c>
      <c r="B3033" t="s">
        <v>10037</v>
      </c>
      <c r="C3033" t="s">
        <v>10419</v>
      </c>
      <c r="D3033" t="s">
        <v>82</v>
      </c>
      <c r="E3033" t="s">
        <v>7</v>
      </c>
      <c r="F3033" t="s">
        <v>83</v>
      </c>
      <c r="G3033" t="s">
        <v>4</v>
      </c>
      <c r="H3033" t="s">
        <v>6</v>
      </c>
      <c r="I3033">
        <v>70305</v>
      </c>
      <c r="J3033" t="s">
        <v>14373</v>
      </c>
      <c r="K3033" t="s">
        <v>82</v>
      </c>
      <c r="L3033" t="s">
        <v>12861</v>
      </c>
      <c r="M3033" t="s">
        <v>13801</v>
      </c>
      <c r="N3033" t="s">
        <v>10419</v>
      </c>
      <c r="O3033" t="s">
        <v>13535</v>
      </c>
      <c r="P3033">
        <v>22001813</v>
      </c>
      <c r="Q3033">
        <v>84432617</v>
      </c>
      <c r="R3033" t="s">
        <v>11222</v>
      </c>
      <c r="S3033">
        <v>84432617</v>
      </c>
      <c r="T3033" t="s">
        <v>14614</v>
      </c>
      <c r="U3033">
        <v>27654219</v>
      </c>
      <c r="V3033" t="s">
        <v>32</v>
      </c>
      <c r="W3033" t="s">
        <v>1046</v>
      </c>
      <c r="X3033" t="s">
        <v>19043</v>
      </c>
      <c r="Y3033" t="s">
        <v>10419</v>
      </c>
    </row>
    <row r="3034" spans="1:25" x14ac:dyDescent="0.25">
      <c r="A3034" t="s">
        <v>10420</v>
      </c>
      <c r="B3034" t="s">
        <v>7177</v>
      </c>
      <c r="C3034" t="s">
        <v>944</v>
      </c>
      <c r="D3034" t="s">
        <v>82</v>
      </c>
      <c r="E3034" t="s">
        <v>7</v>
      </c>
      <c r="F3034" t="s">
        <v>83</v>
      </c>
      <c r="G3034" t="s">
        <v>7</v>
      </c>
      <c r="H3034" t="s">
        <v>4</v>
      </c>
      <c r="I3034">
        <v>70603</v>
      </c>
      <c r="J3034" t="s">
        <v>12773</v>
      </c>
      <c r="K3034" t="s">
        <v>82</v>
      </c>
      <c r="L3034" t="s">
        <v>2140</v>
      </c>
      <c r="M3034" t="s">
        <v>4816</v>
      </c>
      <c r="N3034" t="s">
        <v>944</v>
      </c>
      <c r="O3034" t="s">
        <v>13535</v>
      </c>
      <c r="P3034">
        <v>22002901</v>
      </c>
      <c r="Q3034" t="s">
        <v>15386</v>
      </c>
      <c r="R3034" t="s">
        <v>11915</v>
      </c>
      <c r="S3034">
        <v>84813657</v>
      </c>
      <c r="T3034" t="s">
        <v>14614</v>
      </c>
      <c r="U3034">
        <v>27654219</v>
      </c>
      <c r="V3034" t="s">
        <v>32</v>
      </c>
      <c r="W3034" t="s">
        <v>3073</v>
      </c>
      <c r="X3034" t="s">
        <v>19044</v>
      </c>
      <c r="Y3034" t="s">
        <v>944</v>
      </c>
    </row>
    <row r="3035" spans="1:25" x14ac:dyDescent="0.25">
      <c r="A3035" t="s">
        <v>15115</v>
      </c>
      <c r="B3035" t="s">
        <v>7050</v>
      </c>
      <c r="C3035" t="s">
        <v>15116</v>
      </c>
      <c r="D3035" t="s">
        <v>82</v>
      </c>
      <c r="E3035" t="s">
        <v>7</v>
      </c>
      <c r="F3035" t="s">
        <v>83</v>
      </c>
      <c r="G3035" t="s">
        <v>7</v>
      </c>
      <c r="H3035" t="s">
        <v>4</v>
      </c>
      <c r="I3035">
        <v>70603</v>
      </c>
      <c r="J3035" t="s">
        <v>12773</v>
      </c>
      <c r="K3035" t="s">
        <v>82</v>
      </c>
      <c r="L3035" t="s">
        <v>2140</v>
      </c>
      <c r="M3035" t="s">
        <v>4816</v>
      </c>
      <c r="N3035" t="s">
        <v>15117</v>
      </c>
      <c r="O3035" t="s">
        <v>13535</v>
      </c>
      <c r="P3035">
        <v>88236574</v>
      </c>
      <c r="Q3035" t="s">
        <v>15386</v>
      </c>
      <c r="R3035" t="s">
        <v>15118</v>
      </c>
      <c r="S3035">
        <v>88236574</v>
      </c>
      <c r="T3035" t="s">
        <v>14614</v>
      </c>
      <c r="U3035">
        <v>27654219</v>
      </c>
      <c r="V3035" t="s">
        <v>32</v>
      </c>
      <c r="W3035" t="s">
        <v>5366</v>
      </c>
      <c r="X3035" t="s">
        <v>19045</v>
      </c>
      <c r="Y3035" t="s">
        <v>15116</v>
      </c>
    </row>
    <row r="3036" spans="1:25" x14ac:dyDescent="0.25">
      <c r="A3036" t="s">
        <v>10421</v>
      </c>
      <c r="B3036" s="233" t="s">
        <v>10040</v>
      </c>
      <c r="C3036" t="s">
        <v>10422</v>
      </c>
      <c r="D3036" t="s">
        <v>82</v>
      </c>
      <c r="E3036" t="s">
        <v>7</v>
      </c>
      <c r="F3036" t="s">
        <v>83</v>
      </c>
      <c r="G3036" t="s">
        <v>4</v>
      </c>
      <c r="H3036" t="s">
        <v>6</v>
      </c>
      <c r="I3036">
        <v>70305</v>
      </c>
      <c r="J3036" t="s">
        <v>14373</v>
      </c>
      <c r="K3036" t="s">
        <v>82</v>
      </c>
      <c r="L3036" t="s">
        <v>12861</v>
      </c>
      <c r="M3036" t="s">
        <v>13801</v>
      </c>
      <c r="N3036" t="s">
        <v>10422</v>
      </c>
      <c r="O3036" t="s">
        <v>13535</v>
      </c>
      <c r="P3036">
        <v>22001764</v>
      </c>
      <c r="Q3036">
        <v>70700939</v>
      </c>
      <c r="R3036" t="s">
        <v>14210</v>
      </c>
      <c r="S3036">
        <v>22001746</v>
      </c>
      <c r="T3036" t="s">
        <v>14614</v>
      </c>
      <c r="U3036">
        <v>27654219</v>
      </c>
      <c r="V3036" t="s">
        <v>32</v>
      </c>
      <c r="W3036" t="s">
        <v>8376</v>
      </c>
      <c r="X3036" t="s">
        <v>19046</v>
      </c>
      <c r="Y3036" t="s">
        <v>10422</v>
      </c>
    </row>
    <row r="3037" spans="1:25" x14ac:dyDescent="0.25">
      <c r="A3037" t="s">
        <v>10423</v>
      </c>
      <c r="B3037" t="s">
        <v>10424</v>
      </c>
      <c r="C3037" t="s">
        <v>10425</v>
      </c>
      <c r="D3037" t="s">
        <v>82</v>
      </c>
      <c r="E3037" t="s">
        <v>11</v>
      </c>
      <c r="F3037" t="s">
        <v>83</v>
      </c>
      <c r="G3037" t="s">
        <v>6</v>
      </c>
      <c r="H3037" t="s">
        <v>4</v>
      </c>
      <c r="I3037">
        <v>70503</v>
      </c>
      <c r="J3037" t="s">
        <v>11505</v>
      </c>
      <c r="K3037" t="s">
        <v>82</v>
      </c>
      <c r="L3037" t="s">
        <v>2796</v>
      </c>
      <c r="M3037" t="s">
        <v>12983</v>
      </c>
      <c r="N3037" t="s">
        <v>4339</v>
      </c>
      <c r="O3037" t="s">
        <v>13535</v>
      </c>
      <c r="P3037">
        <v>85272855</v>
      </c>
      <c r="Q3037" t="s">
        <v>15386</v>
      </c>
      <c r="R3037" t="s">
        <v>11224</v>
      </c>
      <c r="S3037">
        <v>85272855</v>
      </c>
      <c r="T3037" t="s">
        <v>14584</v>
      </c>
      <c r="U3037">
        <v>27186207</v>
      </c>
      <c r="V3037" t="s">
        <v>32</v>
      </c>
      <c r="W3037" t="s">
        <v>9127</v>
      </c>
      <c r="X3037" t="s">
        <v>19047</v>
      </c>
      <c r="Y3037" t="s">
        <v>10425</v>
      </c>
    </row>
    <row r="3038" spans="1:25" x14ac:dyDescent="0.25">
      <c r="A3038" t="s">
        <v>10426</v>
      </c>
      <c r="B3038" t="s">
        <v>10427</v>
      </c>
      <c r="C3038" t="s">
        <v>10428</v>
      </c>
      <c r="D3038" t="s">
        <v>82</v>
      </c>
      <c r="E3038" t="s">
        <v>11</v>
      </c>
      <c r="F3038" t="s">
        <v>83</v>
      </c>
      <c r="G3038" t="s">
        <v>6</v>
      </c>
      <c r="H3038" t="s">
        <v>3</v>
      </c>
      <c r="I3038">
        <v>70502</v>
      </c>
      <c r="J3038" t="s">
        <v>12729</v>
      </c>
      <c r="K3038" t="s">
        <v>82</v>
      </c>
      <c r="L3038" t="s">
        <v>2796</v>
      </c>
      <c r="M3038" t="s">
        <v>10613</v>
      </c>
      <c r="N3038" t="s">
        <v>11225</v>
      </c>
      <c r="O3038" t="s">
        <v>13535</v>
      </c>
      <c r="P3038" t="s">
        <v>15386</v>
      </c>
      <c r="Q3038" t="s">
        <v>15386</v>
      </c>
      <c r="R3038" t="s">
        <v>14211</v>
      </c>
      <c r="S3038">
        <v>89226048</v>
      </c>
      <c r="T3038" t="s">
        <v>14584</v>
      </c>
      <c r="U3038">
        <v>27186207</v>
      </c>
      <c r="V3038" t="s">
        <v>32</v>
      </c>
      <c r="W3038" t="s">
        <v>11975</v>
      </c>
      <c r="X3038" t="s">
        <v>19048</v>
      </c>
      <c r="Y3038" t="s">
        <v>10428</v>
      </c>
    </row>
    <row r="3039" spans="1:25" x14ac:dyDescent="0.25">
      <c r="A3039" t="s">
        <v>11677</v>
      </c>
      <c r="B3039" t="s">
        <v>10043</v>
      </c>
      <c r="C3039" t="s">
        <v>33</v>
      </c>
      <c r="D3039" t="s">
        <v>182</v>
      </c>
      <c r="E3039" t="s">
        <v>4</v>
      </c>
      <c r="F3039" t="s">
        <v>183</v>
      </c>
      <c r="G3039" t="s">
        <v>12</v>
      </c>
      <c r="H3039" t="s">
        <v>2</v>
      </c>
      <c r="I3039">
        <v>41001</v>
      </c>
      <c r="J3039" t="s">
        <v>12674</v>
      </c>
      <c r="K3039" t="s">
        <v>184</v>
      </c>
      <c r="L3039" t="s">
        <v>182</v>
      </c>
      <c r="M3039" t="s">
        <v>3023</v>
      </c>
      <c r="N3039" t="s">
        <v>11844</v>
      </c>
      <c r="O3039" t="s">
        <v>13535</v>
      </c>
      <c r="P3039">
        <v>70156827</v>
      </c>
      <c r="Q3039">
        <v>72242457</v>
      </c>
      <c r="R3039" t="s">
        <v>11845</v>
      </c>
      <c r="S3039">
        <v>72242457</v>
      </c>
      <c r="T3039" t="s">
        <v>14522</v>
      </c>
      <c r="U3039">
        <v>27666283</v>
      </c>
      <c r="V3039" t="s">
        <v>32</v>
      </c>
      <c r="W3039" t="s">
        <v>2527</v>
      </c>
      <c r="X3039" t="s">
        <v>19049</v>
      </c>
      <c r="Y3039" t="s">
        <v>33</v>
      </c>
    </row>
    <row r="3040" spans="1:25" x14ac:dyDescent="0.25">
      <c r="A3040" t="s">
        <v>11672</v>
      </c>
      <c r="B3040" t="s">
        <v>11673</v>
      </c>
      <c r="C3040" t="s">
        <v>11674</v>
      </c>
      <c r="D3040" t="s">
        <v>182</v>
      </c>
      <c r="E3040" t="s">
        <v>2</v>
      </c>
      <c r="F3040" t="s">
        <v>183</v>
      </c>
      <c r="G3040" t="s">
        <v>12</v>
      </c>
      <c r="H3040" t="s">
        <v>3</v>
      </c>
      <c r="I3040">
        <v>41002</v>
      </c>
      <c r="J3040" t="s">
        <v>12745</v>
      </c>
      <c r="K3040" t="s">
        <v>184</v>
      </c>
      <c r="L3040" t="s">
        <v>182</v>
      </c>
      <c r="M3040" t="s">
        <v>1775</v>
      </c>
      <c r="N3040" t="s">
        <v>11839</v>
      </c>
      <c r="O3040" t="s">
        <v>13535</v>
      </c>
      <c r="P3040">
        <v>44056173</v>
      </c>
      <c r="Q3040" t="s">
        <v>15386</v>
      </c>
      <c r="R3040" t="s">
        <v>14212</v>
      </c>
      <c r="S3040">
        <v>85804671</v>
      </c>
      <c r="T3040" t="s">
        <v>14471</v>
      </c>
      <c r="U3040">
        <v>27610192</v>
      </c>
      <c r="V3040" t="s">
        <v>32</v>
      </c>
      <c r="W3040" t="s">
        <v>9736</v>
      </c>
      <c r="X3040" t="s">
        <v>19050</v>
      </c>
      <c r="Y3040" t="s">
        <v>11674</v>
      </c>
    </row>
    <row r="3041" spans="1:25" x14ac:dyDescent="0.25">
      <c r="A3041" t="s">
        <v>11714</v>
      </c>
      <c r="B3041" t="s">
        <v>11715</v>
      </c>
      <c r="C3041" t="s">
        <v>11716</v>
      </c>
      <c r="D3041" t="s">
        <v>1235</v>
      </c>
      <c r="E3041" t="s">
        <v>5</v>
      </c>
      <c r="F3041" t="s">
        <v>124</v>
      </c>
      <c r="G3041" t="s">
        <v>11</v>
      </c>
      <c r="H3041" t="s">
        <v>2</v>
      </c>
      <c r="I3041">
        <v>60901</v>
      </c>
      <c r="J3041" t="s">
        <v>11433</v>
      </c>
      <c r="K3041" t="s">
        <v>125</v>
      </c>
      <c r="L3041" t="s">
        <v>499</v>
      </c>
      <c r="M3041" t="s">
        <v>499</v>
      </c>
      <c r="N3041" t="s">
        <v>11716</v>
      </c>
      <c r="O3041" t="s">
        <v>13535</v>
      </c>
      <c r="P3041">
        <v>83575584</v>
      </c>
      <c r="Q3041" t="s">
        <v>15386</v>
      </c>
      <c r="R3041" t="s">
        <v>15119</v>
      </c>
      <c r="S3041">
        <v>83575584</v>
      </c>
      <c r="T3041" t="s">
        <v>14623</v>
      </c>
      <c r="U3041">
        <v>27799004</v>
      </c>
      <c r="V3041" t="s">
        <v>32</v>
      </c>
      <c r="W3041" t="s">
        <v>3789</v>
      </c>
      <c r="X3041" t="s">
        <v>19051</v>
      </c>
      <c r="Y3041" t="s">
        <v>11716</v>
      </c>
    </row>
    <row r="3042" spans="1:25" x14ac:dyDescent="0.25">
      <c r="A3042" t="s">
        <v>11630</v>
      </c>
      <c r="B3042" t="s">
        <v>8906</v>
      </c>
      <c r="C3042" t="s">
        <v>11631</v>
      </c>
      <c r="D3042" t="s">
        <v>1044</v>
      </c>
      <c r="E3042" t="s">
        <v>5</v>
      </c>
      <c r="F3042" t="s">
        <v>124</v>
      </c>
      <c r="G3042" t="s">
        <v>7</v>
      </c>
      <c r="H3042" t="s">
        <v>3</v>
      </c>
      <c r="I3042">
        <v>60602</v>
      </c>
      <c r="J3042" t="s">
        <v>15406</v>
      </c>
      <c r="K3042" t="s">
        <v>125</v>
      </c>
      <c r="L3042" t="s">
        <v>12841</v>
      </c>
      <c r="M3042" t="s">
        <v>1104</v>
      </c>
      <c r="N3042" t="s">
        <v>11631</v>
      </c>
      <c r="O3042" t="s">
        <v>13535</v>
      </c>
      <c r="P3042">
        <v>21652356</v>
      </c>
      <c r="Q3042">
        <v>22005213</v>
      </c>
      <c r="R3042" t="s">
        <v>13268</v>
      </c>
      <c r="S3042">
        <v>84959840</v>
      </c>
      <c r="T3042" t="s">
        <v>14632</v>
      </c>
      <c r="U3042">
        <v>22005213</v>
      </c>
      <c r="V3042" t="s">
        <v>32</v>
      </c>
      <c r="W3042" t="s">
        <v>1250</v>
      </c>
      <c r="X3042" t="s">
        <v>19052</v>
      </c>
      <c r="Y3042" t="s">
        <v>11631</v>
      </c>
    </row>
    <row r="3043" spans="1:25" x14ac:dyDescent="0.25">
      <c r="A3043" t="s">
        <v>11619</v>
      </c>
      <c r="B3043" t="s">
        <v>7111</v>
      </c>
      <c r="C3043" t="s">
        <v>11620</v>
      </c>
      <c r="D3043" t="s">
        <v>1044</v>
      </c>
      <c r="E3043" t="s">
        <v>3</v>
      </c>
      <c r="F3043" t="s">
        <v>32</v>
      </c>
      <c r="G3043" t="s">
        <v>1045</v>
      </c>
      <c r="H3043" t="s">
        <v>15</v>
      </c>
      <c r="I3043">
        <v>11911</v>
      </c>
      <c r="J3043" t="s">
        <v>12741</v>
      </c>
      <c r="K3043" t="s">
        <v>33</v>
      </c>
      <c r="L3043" t="s">
        <v>1044</v>
      </c>
      <c r="M3043" t="s">
        <v>1085</v>
      </c>
      <c r="N3043" t="s">
        <v>11620</v>
      </c>
      <c r="O3043" t="s">
        <v>13535</v>
      </c>
      <c r="P3043">
        <v>22005384</v>
      </c>
      <c r="Q3043" t="s">
        <v>15386</v>
      </c>
      <c r="R3043" t="s">
        <v>11756</v>
      </c>
      <c r="S3043">
        <v>22005384</v>
      </c>
      <c r="T3043" t="s">
        <v>14428</v>
      </c>
      <c r="U3043">
        <v>27719646</v>
      </c>
      <c r="V3043" t="s">
        <v>32</v>
      </c>
      <c r="W3043" t="s">
        <v>4192</v>
      </c>
      <c r="X3043" t="s">
        <v>19053</v>
      </c>
      <c r="Y3043" t="s">
        <v>11620</v>
      </c>
    </row>
    <row r="3044" spans="1:25" x14ac:dyDescent="0.25">
      <c r="A3044" t="s">
        <v>11625</v>
      </c>
      <c r="B3044" t="s">
        <v>11626</v>
      </c>
      <c r="C3044" t="s">
        <v>221</v>
      </c>
      <c r="D3044" t="s">
        <v>1044</v>
      </c>
      <c r="E3044" t="s">
        <v>3</v>
      </c>
      <c r="F3044" t="s">
        <v>32</v>
      </c>
      <c r="G3044" t="s">
        <v>1045</v>
      </c>
      <c r="H3044" t="s">
        <v>12</v>
      </c>
      <c r="I3044">
        <v>11910</v>
      </c>
      <c r="J3044" t="s">
        <v>12740</v>
      </c>
      <c r="K3044" t="s">
        <v>33</v>
      </c>
      <c r="L3044" t="s">
        <v>1044</v>
      </c>
      <c r="M3044" t="s">
        <v>1090</v>
      </c>
      <c r="N3044" t="s">
        <v>221</v>
      </c>
      <c r="O3044" t="s">
        <v>13535</v>
      </c>
      <c r="P3044">
        <v>44047019</v>
      </c>
      <c r="Q3044" t="s">
        <v>15386</v>
      </c>
      <c r="R3044" t="s">
        <v>11764</v>
      </c>
      <c r="S3044">
        <v>86953780</v>
      </c>
      <c r="T3044" t="s">
        <v>14428</v>
      </c>
      <c r="U3044">
        <v>27719646</v>
      </c>
      <c r="V3044" t="s">
        <v>32</v>
      </c>
      <c r="W3044" t="s">
        <v>1128</v>
      </c>
      <c r="X3044" t="s">
        <v>19054</v>
      </c>
      <c r="Y3044" t="s">
        <v>221</v>
      </c>
    </row>
    <row r="3045" spans="1:25" x14ac:dyDescent="0.25">
      <c r="A3045" t="s">
        <v>11666</v>
      </c>
      <c r="B3045" t="s">
        <v>11667</v>
      </c>
      <c r="C3045" t="s">
        <v>657</v>
      </c>
      <c r="D3045" t="s">
        <v>3398</v>
      </c>
      <c r="E3045" t="s">
        <v>2</v>
      </c>
      <c r="F3045" t="s">
        <v>64</v>
      </c>
      <c r="G3045" t="s">
        <v>5</v>
      </c>
      <c r="H3045" t="s">
        <v>4</v>
      </c>
      <c r="I3045">
        <v>30403</v>
      </c>
      <c r="J3045" t="s">
        <v>12766</v>
      </c>
      <c r="K3045" t="s">
        <v>214</v>
      </c>
      <c r="L3045" t="s">
        <v>12913</v>
      </c>
      <c r="M3045" t="s">
        <v>10292</v>
      </c>
      <c r="N3045" t="s">
        <v>657</v>
      </c>
      <c r="O3045" t="s">
        <v>13535</v>
      </c>
      <c r="P3045">
        <v>83867333</v>
      </c>
      <c r="Q3045" t="s">
        <v>15386</v>
      </c>
      <c r="R3045" t="s">
        <v>14213</v>
      </c>
      <c r="S3045">
        <v>83867333</v>
      </c>
      <c r="T3045" t="s">
        <v>3434</v>
      </c>
      <c r="U3045">
        <v>24591100</v>
      </c>
      <c r="V3045" t="s">
        <v>32</v>
      </c>
      <c r="W3045" t="s">
        <v>9539</v>
      </c>
      <c r="X3045" t="s">
        <v>19055</v>
      </c>
      <c r="Y3045" t="s">
        <v>657</v>
      </c>
    </row>
    <row r="3046" spans="1:25" x14ac:dyDescent="0.25">
      <c r="A3046" t="s">
        <v>11665</v>
      </c>
      <c r="B3046" t="s">
        <v>7792</v>
      </c>
      <c r="C3046" t="s">
        <v>1683</v>
      </c>
      <c r="D3046" t="s">
        <v>3398</v>
      </c>
      <c r="E3046" t="s">
        <v>4</v>
      </c>
      <c r="F3046" t="s">
        <v>64</v>
      </c>
      <c r="G3046" t="s">
        <v>6</v>
      </c>
      <c r="H3046" t="s">
        <v>3</v>
      </c>
      <c r="I3046">
        <v>30502</v>
      </c>
      <c r="J3046" t="s">
        <v>11450</v>
      </c>
      <c r="K3046" t="s">
        <v>214</v>
      </c>
      <c r="L3046" t="s">
        <v>3398</v>
      </c>
      <c r="M3046" t="s">
        <v>1471</v>
      </c>
      <c r="N3046" t="s">
        <v>1683</v>
      </c>
      <c r="O3046" t="s">
        <v>13535</v>
      </c>
      <c r="P3046">
        <v>87170026</v>
      </c>
      <c r="Q3046" t="s">
        <v>15386</v>
      </c>
      <c r="R3046" t="s">
        <v>15989</v>
      </c>
      <c r="S3046">
        <v>87170026</v>
      </c>
      <c r="T3046" t="s">
        <v>14506</v>
      </c>
      <c r="U3046">
        <v>25311024</v>
      </c>
      <c r="V3046" t="s">
        <v>32</v>
      </c>
      <c r="W3046" t="s">
        <v>915</v>
      </c>
      <c r="X3046" t="s">
        <v>19056</v>
      </c>
      <c r="Y3046" t="s">
        <v>1683</v>
      </c>
    </row>
    <row r="3047" spans="1:25" x14ac:dyDescent="0.25">
      <c r="A3047" t="s">
        <v>11668</v>
      </c>
      <c r="B3047" t="s">
        <v>7076</v>
      </c>
      <c r="C3047" t="s">
        <v>11669</v>
      </c>
      <c r="D3047" t="s">
        <v>3398</v>
      </c>
      <c r="E3047" t="s">
        <v>5</v>
      </c>
      <c r="F3047" t="s">
        <v>64</v>
      </c>
      <c r="G3047" t="s">
        <v>6</v>
      </c>
      <c r="H3047" t="s">
        <v>5</v>
      </c>
      <c r="I3047">
        <v>30504</v>
      </c>
      <c r="J3047" t="s">
        <v>11556</v>
      </c>
      <c r="K3047" t="s">
        <v>214</v>
      </c>
      <c r="L3047" t="s">
        <v>3398</v>
      </c>
      <c r="M3047" t="s">
        <v>207</v>
      </c>
      <c r="N3047" t="s">
        <v>11669</v>
      </c>
      <c r="O3047" t="s">
        <v>13535</v>
      </c>
      <c r="P3047">
        <v>83377697</v>
      </c>
      <c r="Q3047" t="s">
        <v>15386</v>
      </c>
      <c r="R3047" t="s">
        <v>12340</v>
      </c>
      <c r="S3047">
        <v>83377697</v>
      </c>
      <c r="T3047" t="s">
        <v>14507</v>
      </c>
      <c r="U3047">
        <v>25567876</v>
      </c>
      <c r="V3047" t="s">
        <v>32</v>
      </c>
      <c r="W3047" t="s">
        <v>3040</v>
      </c>
      <c r="X3047" t="s">
        <v>19057</v>
      </c>
      <c r="Y3047" t="s">
        <v>11669</v>
      </c>
    </row>
    <row r="3048" spans="1:25" x14ac:dyDescent="0.25">
      <c r="A3048" t="s">
        <v>11680</v>
      </c>
      <c r="B3048" t="s">
        <v>7051</v>
      </c>
      <c r="C3048" t="s">
        <v>11681</v>
      </c>
      <c r="D3048" t="s">
        <v>207</v>
      </c>
      <c r="E3048" t="s">
        <v>3</v>
      </c>
      <c r="F3048" t="s">
        <v>208</v>
      </c>
      <c r="G3048" t="s">
        <v>4</v>
      </c>
      <c r="H3048" t="s">
        <v>4</v>
      </c>
      <c r="I3048">
        <v>50303</v>
      </c>
      <c r="J3048" t="s">
        <v>11489</v>
      </c>
      <c r="K3048" t="s">
        <v>209</v>
      </c>
      <c r="L3048" t="s">
        <v>207</v>
      </c>
      <c r="M3048" t="s">
        <v>12942</v>
      </c>
      <c r="N3048" t="s">
        <v>11681</v>
      </c>
      <c r="O3048" t="s">
        <v>13535</v>
      </c>
      <c r="P3048">
        <v>83523067</v>
      </c>
      <c r="Q3048">
        <v>87652045</v>
      </c>
      <c r="R3048" t="s">
        <v>14214</v>
      </c>
      <c r="S3048">
        <v>71527288</v>
      </c>
      <c r="T3048" t="s">
        <v>14536</v>
      </c>
      <c r="U3048">
        <v>83769266</v>
      </c>
      <c r="V3048" t="s">
        <v>32</v>
      </c>
      <c r="W3048" t="s">
        <v>8177</v>
      </c>
      <c r="X3048" t="s">
        <v>19058</v>
      </c>
      <c r="Y3048" t="s">
        <v>11681</v>
      </c>
    </row>
    <row r="3049" spans="1:25" x14ac:dyDescent="0.25">
      <c r="A3049" t="s">
        <v>11686</v>
      </c>
      <c r="B3049" t="s">
        <v>8904</v>
      </c>
      <c r="C3049" t="s">
        <v>11687</v>
      </c>
      <c r="D3049" t="s">
        <v>125</v>
      </c>
      <c r="E3049" t="s">
        <v>8</v>
      </c>
      <c r="F3049" t="s">
        <v>124</v>
      </c>
      <c r="G3049" t="s">
        <v>3</v>
      </c>
      <c r="H3049" t="s">
        <v>5</v>
      </c>
      <c r="I3049">
        <v>60204</v>
      </c>
      <c r="J3049" t="s">
        <v>11540</v>
      </c>
      <c r="K3049" t="s">
        <v>125</v>
      </c>
      <c r="L3049" t="s">
        <v>10596</v>
      </c>
      <c r="M3049" t="s">
        <v>143</v>
      </c>
      <c r="N3049" t="s">
        <v>11873</v>
      </c>
      <c r="O3049" t="s">
        <v>13535</v>
      </c>
      <c r="P3049">
        <v>26362717</v>
      </c>
      <c r="Q3049" t="s">
        <v>15386</v>
      </c>
      <c r="R3049" t="s">
        <v>15990</v>
      </c>
      <c r="S3049">
        <v>26362717</v>
      </c>
      <c r="T3049" t="s">
        <v>14553</v>
      </c>
      <c r="U3049">
        <v>26350583</v>
      </c>
      <c r="V3049" t="s">
        <v>32</v>
      </c>
      <c r="W3049" t="s">
        <v>8434</v>
      </c>
      <c r="X3049" t="s">
        <v>19059</v>
      </c>
      <c r="Y3049" t="s">
        <v>11687</v>
      </c>
    </row>
    <row r="3050" spans="1:25" x14ac:dyDescent="0.25">
      <c r="A3050" t="s">
        <v>11684</v>
      </c>
      <c r="B3050" t="s">
        <v>11685</v>
      </c>
      <c r="C3050" t="s">
        <v>4109</v>
      </c>
      <c r="D3050" t="s">
        <v>125</v>
      </c>
      <c r="E3050" t="s">
        <v>8</v>
      </c>
      <c r="F3050" t="s">
        <v>124</v>
      </c>
      <c r="G3050" t="s">
        <v>3</v>
      </c>
      <c r="H3050" t="s">
        <v>6</v>
      </c>
      <c r="I3050">
        <v>60205</v>
      </c>
      <c r="J3050" t="s">
        <v>12808</v>
      </c>
      <c r="K3050" t="s">
        <v>125</v>
      </c>
      <c r="L3050" t="s">
        <v>10596</v>
      </c>
      <c r="M3050" t="s">
        <v>384</v>
      </c>
      <c r="N3050" t="s">
        <v>4109</v>
      </c>
      <c r="O3050" t="s">
        <v>13535</v>
      </c>
      <c r="P3050">
        <v>22001778</v>
      </c>
      <c r="Q3050" t="s">
        <v>15386</v>
      </c>
      <c r="R3050" t="s">
        <v>15120</v>
      </c>
      <c r="S3050">
        <v>63923783</v>
      </c>
      <c r="T3050" t="s">
        <v>14553</v>
      </c>
      <c r="U3050">
        <v>26350583</v>
      </c>
      <c r="V3050" t="s">
        <v>32</v>
      </c>
      <c r="W3050" t="s">
        <v>11971</v>
      </c>
      <c r="X3050" t="s">
        <v>19060</v>
      </c>
      <c r="Y3050" t="s">
        <v>4109</v>
      </c>
    </row>
    <row r="3051" spans="1:25" x14ac:dyDescent="0.25">
      <c r="A3051" t="s">
        <v>11692</v>
      </c>
      <c r="B3051" t="s">
        <v>8907</v>
      </c>
      <c r="C3051" t="s">
        <v>11693</v>
      </c>
      <c r="D3051" t="s">
        <v>125</v>
      </c>
      <c r="E3051" t="s">
        <v>5</v>
      </c>
      <c r="F3051" t="s">
        <v>124</v>
      </c>
      <c r="G3051" t="s">
        <v>3</v>
      </c>
      <c r="H3051" t="s">
        <v>6</v>
      </c>
      <c r="I3051">
        <v>60205</v>
      </c>
      <c r="J3051" t="s">
        <v>12808</v>
      </c>
      <c r="K3051" t="s">
        <v>125</v>
      </c>
      <c r="L3051" t="s">
        <v>10596</v>
      </c>
      <c r="M3051" t="s">
        <v>384</v>
      </c>
      <c r="N3051" t="s">
        <v>11693</v>
      </c>
      <c r="O3051" t="s">
        <v>13535</v>
      </c>
      <c r="P3051">
        <v>22001686</v>
      </c>
      <c r="Q3051">
        <v>26399237</v>
      </c>
      <c r="R3051" t="s">
        <v>15121</v>
      </c>
      <c r="S3051">
        <v>86600822</v>
      </c>
      <c r="T3051" t="s">
        <v>15487</v>
      </c>
      <c r="U3051">
        <v>26399237</v>
      </c>
      <c r="V3051" t="s">
        <v>32</v>
      </c>
      <c r="W3051" t="s">
        <v>8795</v>
      </c>
      <c r="X3051" t="s">
        <v>19061</v>
      </c>
      <c r="Y3051" t="s">
        <v>11693</v>
      </c>
    </row>
    <row r="3052" spans="1:25" x14ac:dyDescent="0.25">
      <c r="A3052" t="s">
        <v>15991</v>
      </c>
      <c r="B3052" t="s">
        <v>14983</v>
      </c>
      <c r="C3052" t="s">
        <v>15992</v>
      </c>
      <c r="D3052" t="s">
        <v>3398</v>
      </c>
      <c r="E3052" t="s">
        <v>7</v>
      </c>
      <c r="F3052" t="s">
        <v>83</v>
      </c>
      <c r="G3052" t="s">
        <v>2</v>
      </c>
      <c r="H3052" t="s">
        <v>3</v>
      </c>
      <c r="I3052">
        <v>70102</v>
      </c>
      <c r="J3052" t="s">
        <v>12693</v>
      </c>
      <c r="K3052" t="s">
        <v>82</v>
      </c>
      <c r="L3052" t="s">
        <v>82</v>
      </c>
      <c r="M3052" t="s">
        <v>12981</v>
      </c>
      <c r="N3052" t="s">
        <v>15993</v>
      </c>
      <c r="O3052" t="s">
        <v>13535</v>
      </c>
      <c r="P3052" t="s">
        <v>15386</v>
      </c>
      <c r="Q3052" t="s">
        <v>15386</v>
      </c>
      <c r="R3052" t="s">
        <v>15994</v>
      </c>
      <c r="S3052">
        <v>89159363</v>
      </c>
      <c r="T3052" t="s">
        <v>14012</v>
      </c>
      <c r="U3052">
        <v>25567876</v>
      </c>
      <c r="V3052" t="s">
        <v>32</v>
      </c>
      <c r="W3052" t="s">
        <v>13669</v>
      </c>
      <c r="X3052" t="s">
        <v>19062</v>
      </c>
      <c r="Y3052" t="s">
        <v>15992</v>
      </c>
    </row>
    <row r="3053" spans="1:25" x14ac:dyDescent="0.25">
      <c r="A3053" t="s">
        <v>11722</v>
      </c>
      <c r="B3053" t="s">
        <v>11723</v>
      </c>
      <c r="C3053" t="s">
        <v>14215</v>
      </c>
      <c r="D3053" t="s">
        <v>3398</v>
      </c>
      <c r="E3053" t="s">
        <v>7</v>
      </c>
      <c r="F3053" t="s">
        <v>64</v>
      </c>
      <c r="G3053" t="s">
        <v>6</v>
      </c>
      <c r="H3053" t="s">
        <v>16</v>
      </c>
      <c r="I3053">
        <v>30512</v>
      </c>
      <c r="J3053" t="s">
        <v>12810</v>
      </c>
      <c r="K3053" t="s">
        <v>214</v>
      </c>
      <c r="L3053" t="s">
        <v>3398</v>
      </c>
      <c r="M3053" t="s">
        <v>14815</v>
      </c>
      <c r="N3053" t="s">
        <v>11724</v>
      </c>
      <c r="O3053" t="s">
        <v>13535</v>
      </c>
      <c r="P3053">
        <v>89194391</v>
      </c>
      <c r="Q3053" t="s">
        <v>15386</v>
      </c>
      <c r="R3053" t="s">
        <v>13271</v>
      </c>
      <c r="S3053">
        <v>89717995</v>
      </c>
      <c r="T3053" t="s">
        <v>14012</v>
      </c>
      <c r="U3053">
        <v>25567876</v>
      </c>
      <c r="V3053" t="s">
        <v>32</v>
      </c>
      <c r="W3053" t="s">
        <v>11977</v>
      </c>
      <c r="X3053" t="s">
        <v>19063</v>
      </c>
      <c r="Y3053" t="s">
        <v>14215</v>
      </c>
    </row>
    <row r="3054" spans="1:25" x14ac:dyDescent="0.25">
      <c r="A3054" t="s">
        <v>11700</v>
      </c>
      <c r="B3054" t="s">
        <v>8912</v>
      </c>
      <c r="C3054" t="s">
        <v>11701</v>
      </c>
      <c r="D3054" t="s">
        <v>123</v>
      </c>
      <c r="E3054" t="s">
        <v>16</v>
      </c>
      <c r="F3054" t="s">
        <v>124</v>
      </c>
      <c r="G3054" t="s">
        <v>10</v>
      </c>
      <c r="H3054" t="s">
        <v>6</v>
      </c>
      <c r="I3054">
        <v>60805</v>
      </c>
      <c r="J3054" t="s">
        <v>11589</v>
      </c>
      <c r="K3054" t="s">
        <v>125</v>
      </c>
      <c r="L3054" t="s">
        <v>12955</v>
      </c>
      <c r="M3054" t="s">
        <v>13025</v>
      </c>
      <c r="N3054" t="s">
        <v>11701</v>
      </c>
      <c r="O3054" t="s">
        <v>13535</v>
      </c>
      <c r="P3054">
        <v>22001293</v>
      </c>
      <c r="Q3054" t="s">
        <v>15386</v>
      </c>
      <c r="R3054" t="s">
        <v>11893</v>
      </c>
      <c r="S3054">
        <v>89908668</v>
      </c>
      <c r="T3054" t="s">
        <v>14686</v>
      </c>
      <c r="U3054">
        <v>27848079</v>
      </c>
      <c r="V3054" t="s">
        <v>32</v>
      </c>
      <c r="W3054" t="s">
        <v>2466</v>
      </c>
      <c r="X3054" t="s">
        <v>19064</v>
      </c>
      <c r="Y3054" t="s">
        <v>11701</v>
      </c>
    </row>
    <row r="3055" spans="1:25" x14ac:dyDescent="0.25">
      <c r="A3055" t="s">
        <v>11694</v>
      </c>
      <c r="B3055" t="s">
        <v>8828</v>
      </c>
      <c r="C3055" t="s">
        <v>4367</v>
      </c>
      <c r="D3055" t="s">
        <v>123</v>
      </c>
      <c r="E3055" t="s">
        <v>2</v>
      </c>
      <c r="F3055" t="s">
        <v>124</v>
      </c>
      <c r="G3055" t="s">
        <v>8</v>
      </c>
      <c r="H3055" t="s">
        <v>2</v>
      </c>
      <c r="I3055">
        <v>60701</v>
      </c>
      <c r="J3055" t="s">
        <v>11428</v>
      </c>
      <c r="K3055" t="s">
        <v>125</v>
      </c>
      <c r="L3055" t="s">
        <v>11123</v>
      </c>
      <c r="M3055" t="s">
        <v>11123</v>
      </c>
      <c r="N3055" t="s">
        <v>4367</v>
      </c>
      <c r="O3055" t="s">
        <v>13535</v>
      </c>
      <c r="P3055">
        <v>27766258</v>
      </c>
      <c r="Q3055" t="s">
        <v>15386</v>
      </c>
      <c r="R3055" t="s">
        <v>11886</v>
      </c>
      <c r="S3055">
        <v>88196954</v>
      </c>
      <c r="T3055" t="s">
        <v>14560</v>
      </c>
      <c r="U3055">
        <v>87180106</v>
      </c>
      <c r="V3055" t="s">
        <v>32</v>
      </c>
      <c r="W3055" t="s">
        <v>9729</v>
      </c>
      <c r="X3055" t="s">
        <v>19065</v>
      </c>
      <c r="Y3055" t="s">
        <v>4367</v>
      </c>
    </row>
    <row r="3056" spans="1:25" x14ac:dyDescent="0.25">
      <c r="A3056" t="s">
        <v>15122</v>
      </c>
      <c r="B3056" t="s">
        <v>9373</v>
      </c>
      <c r="C3056" t="s">
        <v>51</v>
      </c>
      <c r="D3056" t="s">
        <v>82</v>
      </c>
      <c r="E3056" t="s">
        <v>10</v>
      </c>
      <c r="F3056" t="s">
        <v>83</v>
      </c>
      <c r="G3056" t="s">
        <v>5</v>
      </c>
      <c r="H3056" t="s">
        <v>3</v>
      </c>
      <c r="I3056">
        <v>70402</v>
      </c>
      <c r="J3056" t="s">
        <v>11449</v>
      </c>
      <c r="K3056" t="s">
        <v>82</v>
      </c>
      <c r="L3056" t="s">
        <v>12961</v>
      </c>
      <c r="M3056" t="s">
        <v>10611</v>
      </c>
      <c r="N3056" t="s">
        <v>51</v>
      </c>
      <c r="O3056" t="s">
        <v>13535</v>
      </c>
      <c r="P3056" t="s">
        <v>15386</v>
      </c>
      <c r="Q3056" t="s">
        <v>15386</v>
      </c>
      <c r="R3056" t="s">
        <v>15123</v>
      </c>
      <c r="S3056">
        <v>85090027</v>
      </c>
      <c r="T3056" t="s">
        <v>14582</v>
      </c>
      <c r="U3056">
        <v>86949102</v>
      </c>
      <c r="V3056" t="s">
        <v>32</v>
      </c>
      <c r="W3056" t="s">
        <v>8339</v>
      </c>
      <c r="X3056" t="s">
        <v>19066</v>
      </c>
      <c r="Y3056" t="s">
        <v>51</v>
      </c>
    </row>
    <row r="3057" spans="1:25" x14ac:dyDescent="0.25">
      <c r="A3057" t="s">
        <v>15124</v>
      </c>
      <c r="B3057" t="s">
        <v>7093</v>
      </c>
      <c r="C3057" t="s">
        <v>15125</v>
      </c>
      <c r="D3057" t="s">
        <v>82</v>
      </c>
      <c r="E3057" t="s">
        <v>7</v>
      </c>
      <c r="F3057" t="s">
        <v>83</v>
      </c>
      <c r="G3057" t="s">
        <v>4</v>
      </c>
      <c r="H3057" t="s">
        <v>4</v>
      </c>
      <c r="I3057">
        <v>70303</v>
      </c>
      <c r="J3057" t="s">
        <v>11492</v>
      </c>
      <c r="K3057" t="s">
        <v>82</v>
      </c>
      <c r="L3057" t="s">
        <v>12861</v>
      </c>
      <c r="M3057" t="s">
        <v>4096</v>
      </c>
      <c r="N3057" t="s">
        <v>15126</v>
      </c>
      <c r="O3057" t="s">
        <v>13535</v>
      </c>
      <c r="P3057" t="s">
        <v>15386</v>
      </c>
      <c r="Q3057" t="s">
        <v>15386</v>
      </c>
      <c r="R3057" t="s">
        <v>15995</v>
      </c>
      <c r="S3057">
        <v>88972580</v>
      </c>
      <c r="T3057" t="s">
        <v>14614</v>
      </c>
      <c r="U3057">
        <v>27654219</v>
      </c>
      <c r="V3057" t="s">
        <v>32</v>
      </c>
      <c r="W3057" t="s">
        <v>5106</v>
      </c>
      <c r="X3057" t="s">
        <v>19067</v>
      </c>
      <c r="Y3057" t="s">
        <v>15125</v>
      </c>
    </row>
    <row r="3058" spans="1:25" x14ac:dyDescent="0.25">
      <c r="A3058" t="s">
        <v>11704</v>
      </c>
      <c r="B3058" t="s">
        <v>8916</v>
      </c>
      <c r="C3058" t="s">
        <v>2586</v>
      </c>
      <c r="D3058" t="s">
        <v>82</v>
      </c>
      <c r="E3058" t="s">
        <v>6</v>
      </c>
      <c r="F3058" t="s">
        <v>83</v>
      </c>
      <c r="G3058" t="s">
        <v>4</v>
      </c>
      <c r="H3058" t="s">
        <v>8</v>
      </c>
      <c r="I3058">
        <v>70307</v>
      </c>
      <c r="J3058" t="s">
        <v>12827</v>
      </c>
      <c r="K3058" t="s">
        <v>82</v>
      </c>
      <c r="L3058" t="s">
        <v>12861</v>
      </c>
      <c r="M3058" t="s">
        <v>12862</v>
      </c>
      <c r="N3058" t="s">
        <v>11899</v>
      </c>
      <c r="O3058" t="s">
        <v>13535</v>
      </c>
      <c r="P3058">
        <v>22092916</v>
      </c>
      <c r="Q3058">
        <v>89461788</v>
      </c>
      <c r="R3058" t="s">
        <v>14216</v>
      </c>
      <c r="S3058">
        <v>89461788</v>
      </c>
      <c r="T3058" t="s">
        <v>15405</v>
      </c>
      <c r="U3058">
        <v>27687141</v>
      </c>
      <c r="V3058" t="s">
        <v>32</v>
      </c>
      <c r="W3058" t="s">
        <v>8455</v>
      </c>
      <c r="X3058" t="s">
        <v>19068</v>
      </c>
      <c r="Y3058" t="s">
        <v>2586</v>
      </c>
    </row>
    <row r="3059" spans="1:25" x14ac:dyDescent="0.25">
      <c r="A3059" t="s">
        <v>11682</v>
      </c>
      <c r="B3059" t="s">
        <v>7094</v>
      </c>
      <c r="C3059" t="s">
        <v>11683</v>
      </c>
      <c r="D3059" t="s">
        <v>9030</v>
      </c>
      <c r="E3059" t="s">
        <v>5</v>
      </c>
      <c r="F3059" t="s">
        <v>208</v>
      </c>
      <c r="G3059" t="s">
        <v>5</v>
      </c>
      <c r="H3059" t="s">
        <v>5</v>
      </c>
      <c r="I3059">
        <v>50404</v>
      </c>
      <c r="J3059" t="s">
        <v>12791</v>
      </c>
      <c r="K3059" t="s">
        <v>209</v>
      </c>
      <c r="L3059" t="s">
        <v>12937</v>
      </c>
      <c r="M3059" t="s">
        <v>4413</v>
      </c>
      <c r="N3059" t="s">
        <v>11683</v>
      </c>
      <c r="O3059" t="s">
        <v>13535</v>
      </c>
      <c r="P3059">
        <v>22002238</v>
      </c>
      <c r="Q3059">
        <v>61086081</v>
      </c>
      <c r="R3059" t="s">
        <v>12385</v>
      </c>
      <c r="S3059">
        <v>61086081</v>
      </c>
      <c r="T3059" t="s">
        <v>14539</v>
      </c>
      <c r="U3059">
        <v>21006045</v>
      </c>
      <c r="V3059" t="s">
        <v>32</v>
      </c>
      <c r="W3059" t="s">
        <v>4368</v>
      </c>
      <c r="X3059" t="s">
        <v>19069</v>
      </c>
      <c r="Y3059" t="s">
        <v>11683</v>
      </c>
    </row>
    <row r="3060" spans="1:25" x14ac:dyDescent="0.25">
      <c r="A3060" t="s">
        <v>11689</v>
      </c>
      <c r="B3060" t="s">
        <v>11235</v>
      </c>
      <c r="C3060" t="s">
        <v>11690</v>
      </c>
      <c r="D3060" t="s">
        <v>4304</v>
      </c>
      <c r="E3060" t="s">
        <v>3</v>
      </c>
      <c r="F3060" t="s">
        <v>124</v>
      </c>
      <c r="G3060" t="s">
        <v>2</v>
      </c>
      <c r="H3060" t="s">
        <v>15</v>
      </c>
      <c r="I3060">
        <v>60111</v>
      </c>
      <c r="J3060" t="s">
        <v>12830</v>
      </c>
      <c r="K3060" t="s">
        <v>125</v>
      </c>
      <c r="L3060" t="s">
        <v>125</v>
      </c>
      <c r="M3060" t="s">
        <v>10646</v>
      </c>
      <c r="N3060" t="s">
        <v>11880</v>
      </c>
      <c r="O3060" t="s">
        <v>13535</v>
      </c>
      <c r="P3060">
        <v>22002696</v>
      </c>
      <c r="Q3060" t="s">
        <v>15386</v>
      </c>
      <c r="R3060" t="s">
        <v>14217</v>
      </c>
      <c r="S3060">
        <v>86116380</v>
      </c>
      <c r="T3060" t="s">
        <v>15520</v>
      </c>
      <c r="U3060">
        <v>26420211</v>
      </c>
      <c r="V3060" t="s">
        <v>32</v>
      </c>
      <c r="W3060" t="s">
        <v>4486</v>
      </c>
      <c r="X3060" t="s">
        <v>19070</v>
      </c>
      <c r="Y3060" t="s">
        <v>11690</v>
      </c>
    </row>
    <row r="3061" spans="1:25" x14ac:dyDescent="0.25">
      <c r="A3061" t="s">
        <v>11688</v>
      </c>
      <c r="B3061" t="s">
        <v>8918</v>
      </c>
      <c r="C3061" t="s">
        <v>657</v>
      </c>
      <c r="D3061" t="s">
        <v>4304</v>
      </c>
      <c r="E3061" t="s">
        <v>4</v>
      </c>
      <c r="F3061" t="s">
        <v>124</v>
      </c>
      <c r="G3061" t="s">
        <v>2</v>
      </c>
      <c r="H3061" t="s">
        <v>5</v>
      </c>
      <c r="I3061">
        <v>60104</v>
      </c>
      <c r="J3061" t="s">
        <v>11534</v>
      </c>
      <c r="K3061" t="s">
        <v>125</v>
      </c>
      <c r="L3061" t="s">
        <v>125</v>
      </c>
      <c r="M3061" t="s">
        <v>4208</v>
      </c>
      <c r="N3061" t="s">
        <v>657</v>
      </c>
      <c r="O3061" t="s">
        <v>13535</v>
      </c>
      <c r="P3061">
        <v>26500757</v>
      </c>
      <c r="Q3061" t="s">
        <v>15386</v>
      </c>
      <c r="R3061" t="s">
        <v>14218</v>
      </c>
      <c r="S3061">
        <v>85337111</v>
      </c>
      <c r="T3061" t="s">
        <v>15559</v>
      </c>
      <c r="U3061">
        <v>26502008</v>
      </c>
      <c r="V3061" t="s">
        <v>32</v>
      </c>
      <c r="W3061" t="s">
        <v>2793</v>
      </c>
      <c r="X3061" t="s">
        <v>19071</v>
      </c>
      <c r="Y3061" t="s">
        <v>657</v>
      </c>
    </row>
    <row r="3062" spans="1:25" x14ac:dyDescent="0.25">
      <c r="A3062" t="s">
        <v>13272</v>
      </c>
      <c r="B3062" t="s">
        <v>8917</v>
      </c>
      <c r="C3062" t="s">
        <v>664</v>
      </c>
      <c r="D3062" t="s">
        <v>47</v>
      </c>
      <c r="E3062" t="s">
        <v>6</v>
      </c>
      <c r="F3062" t="s">
        <v>32</v>
      </c>
      <c r="G3062" t="s">
        <v>16</v>
      </c>
      <c r="H3062" t="s">
        <v>4</v>
      </c>
      <c r="I3062">
        <v>11203</v>
      </c>
      <c r="J3062" t="s">
        <v>12696</v>
      </c>
      <c r="K3062" t="s">
        <v>33</v>
      </c>
      <c r="L3062" t="s">
        <v>12867</v>
      </c>
      <c r="M3062" t="s">
        <v>10485</v>
      </c>
      <c r="N3062" t="s">
        <v>664</v>
      </c>
      <c r="O3062" t="s">
        <v>13535</v>
      </c>
      <c r="P3062">
        <v>22300058</v>
      </c>
      <c r="Q3062" t="s">
        <v>15386</v>
      </c>
      <c r="R3062" t="s">
        <v>15127</v>
      </c>
      <c r="S3062">
        <v>22300058</v>
      </c>
      <c r="T3062" t="s">
        <v>14417</v>
      </c>
      <c r="U3062">
        <v>24107397</v>
      </c>
      <c r="V3062" t="s">
        <v>32</v>
      </c>
      <c r="W3062" t="s">
        <v>8228</v>
      </c>
      <c r="X3062" t="s">
        <v>19072</v>
      </c>
      <c r="Y3062" t="s">
        <v>664</v>
      </c>
    </row>
    <row r="3063" spans="1:25" x14ac:dyDescent="0.25">
      <c r="A3063" t="s">
        <v>11664</v>
      </c>
      <c r="B3063" t="s">
        <v>7100</v>
      </c>
      <c r="C3063" t="s">
        <v>3128</v>
      </c>
      <c r="D3063" t="s">
        <v>500</v>
      </c>
      <c r="E3063" t="s">
        <v>4</v>
      </c>
      <c r="F3063" t="s">
        <v>32</v>
      </c>
      <c r="G3063" t="s">
        <v>3082</v>
      </c>
      <c r="H3063" t="s">
        <v>3</v>
      </c>
      <c r="I3063">
        <v>12002</v>
      </c>
      <c r="J3063" t="s">
        <v>14336</v>
      </c>
      <c r="K3063" t="s">
        <v>33</v>
      </c>
      <c r="L3063" t="s">
        <v>10787</v>
      </c>
      <c r="M3063" t="s">
        <v>2784</v>
      </c>
      <c r="N3063" t="s">
        <v>3128</v>
      </c>
      <c r="O3063" t="s">
        <v>13535</v>
      </c>
      <c r="P3063">
        <v>83022350</v>
      </c>
      <c r="Q3063">
        <v>86140948</v>
      </c>
      <c r="R3063" t="s">
        <v>15996</v>
      </c>
      <c r="S3063">
        <v>83022350</v>
      </c>
      <c r="T3063" t="s">
        <v>14483</v>
      </c>
      <c r="U3063">
        <v>25467360</v>
      </c>
      <c r="V3063" t="s">
        <v>32</v>
      </c>
      <c r="W3063" t="s">
        <v>793</v>
      </c>
      <c r="X3063" t="s">
        <v>19073</v>
      </c>
      <c r="Y3063" t="s">
        <v>3128</v>
      </c>
    </row>
    <row r="3064" spans="1:25" x14ac:dyDescent="0.25">
      <c r="A3064" t="s">
        <v>11651</v>
      </c>
      <c r="B3064" t="s">
        <v>11652</v>
      </c>
      <c r="C3064" t="s">
        <v>1238</v>
      </c>
      <c r="D3064" t="s">
        <v>197</v>
      </c>
      <c r="E3064" t="s">
        <v>7</v>
      </c>
      <c r="F3064" t="s">
        <v>35</v>
      </c>
      <c r="G3064" t="s">
        <v>12</v>
      </c>
      <c r="H3064" t="s">
        <v>8</v>
      </c>
      <c r="I3064">
        <v>21007</v>
      </c>
      <c r="J3064" t="s">
        <v>14347</v>
      </c>
      <c r="K3064" t="s">
        <v>79</v>
      </c>
      <c r="L3064" t="s">
        <v>197</v>
      </c>
      <c r="M3064" t="s">
        <v>10579</v>
      </c>
      <c r="N3064" t="s">
        <v>1238</v>
      </c>
      <c r="O3064" t="s">
        <v>13535</v>
      </c>
      <c r="P3064">
        <v>24799162</v>
      </c>
      <c r="Q3064">
        <v>24797145</v>
      </c>
      <c r="R3064" t="s">
        <v>15997</v>
      </c>
      <c r="S3064">
        <v>88510210</v>
      </c>
      <c r="T3064" t="s">
        <v>14022</v>
      </c>
      <c r="U3064">
        <v>24799162</v>
      </c>
      <c r="V3064" t="s">
        <v>32</v>
      </c>
      <c r="W3064" t="s">
        <v>504</v>
      </c>
      <c r="X3064" t="s">
        <v>19074</v>
      </c>
      <c r="Y3064" t="s">
        <v>1238</v>
      </c>
    </row>
    <row r="3065" spans="1:25" x14ac:dyDescent="0.25">
      <c r="A3065" t="s">
        <v>15128</v>
      </c>
      <c r="B3065" t="s">
        <v>7109</v>
      </c>
      <c r="C3065" t="s">
        <v>3396</v>
      </c>
      <c r="D3065" t="s">
        <v>9019</v>
      </c>
      <c r="E3065" t="s">
        <v>15</v>
      </c>
      <c r="F3065" t="s">
        <v>124</v>
      </c>
      <c r="G3065" t="s">
        <v>4</v>
      </c>
      <c r="H3065" t="s">
        <v>5</v>
      </c>
      <c r="I3065">
        <v>60304</v>
      </c>
      <c r="J3065" t="s">
        <v>11546</v>
      </c>
      <c r="K3065" t="s">
        <v>125</v>
      </c>
      <c r="L3065" t="s">
        <v>1490</v>
      </c>
      <c r="M3065" t="s">
        <v>10684</v>
      </c>
      <c r="N3065" t="s">
        <v>3396</v>
      </c>
      <c r="O3065" t="s">
        <v>13535</v>
      </c>
      <c r="P3065">
        <v>87809923</v>
      </c>
      <c r="Q3065" t="s">
        <v>15386</v>
      </c>
      <c r="R3065" t="s">
        <v>15998</v>
      </c>
      <c r="S3065">
        <v>87809923</v>
      </c>
      <c r="T3065" t="s">
        <v>14633</v>
      </c>
      <c r="U3065">
        <v>22001511</v>
      </c>
      <c r="V3065" t="s">
        <v>32</v>
      </c>
      <c r="W3065" t="s">
        <v>10381</v>
      </c>
      <c r="X3065" t="s">
        <v>19075</v>
      </c>
      <c r="Y3065" t="s">
        <v>3396</v>
      </c>
    </row>
    <row r="3066" spans="1:25" x14ac:dyDescent="0.25">
      <c r="A3066" t="s">
        <v>11614</v>
      </c>
      <c r="B3066" t="s">
        <v>11234</v>
      </c>
      <c r="C3066" t="s">
        <v>1683</v>
      </c>
      <c r="D3066" t="s">
        <v>9019</v>
      </c>
      <c r="E3066" t="s">
        <v>15</v>
      </c>
      <c r="F3066" t="s">
        <v>124</v>
      </c>
      <c r="G3066" t="s">
        <v>4</v>
      </c>
      <c r="H3066" t="s">
        <v>5</v>
      </c>
      <c r="I3066">
        <v>60304</v>
      </c>
      <c r="J3066" t="s">
        <v>11546</v>
      </c>
      <c r="K3066" t="s">
        <v>125</v>
      </c>
      <c r="L3066" t="s">
        <v>1490</v>
      </c>
      <c r="M3066" t="s">
        <v>10684</v>
      </c>
      <c r="N3066" t="s">
        <v>1683</v>
      </c>
      <c r="O3066" t="s">
        <v>13535</v>
      </c>
      <c r="P3066">
        <v>22001325</v>
      </c>
      <c r="Q3066">
        <v>87223426</v>
      </c>
      <c r="R3066" t="s">
        <v>11748</v>
      </c>
      <c r="S3066">
        <v>22001325</v>
      </c>
      <c r="T3066" t="s">
        <v>14633</v>
      </c>
      <c r="U3066">
        <v>22001511</v>
      </c>
      <c r="V3066" t="s">
        <v>32</v>
      </c>
      <c r="W3066" t="s">
        <v>1682</v>
      </c>
      <c r="X3066" t="s">
        <v>19076</v>
      </c>
      <c r="Y3066" t="s">
        <v>1683</v>
      </c>
    </row>
    <row r="3067" spans="1:25" x14ac:dyDescent="0.25">
      <c r="A3067" t="s">
        <v>11621</v>
      </c>
      <c r="B3067" t="s">
        <v>11622</v>
      </c>
      <c r="C3067" t="s">
        <v>1238</v>
      </c>
      <c r="D3067" t="s">
        <v>9019</v>
      </c>
      <c r="E3067" t="s">
        <v>4</v>
      </c>
      <c r="F3067" t="s">
        <v>124</v>
      </c>
      <c r="G3067" t="s">
        <v>4</v>
      </c>
      <c r="H3067" t="s">
        <v>4</v>
      </c>
      <c r="I3067">
        <v>60303</v>
      </c>
      <c r="J3067" t="s">
        <v>11491</v>
      </c>
      <c r="K3067" t="s">
        <v>125</v>
      </c>
      <c r="L3067" t="s">
        <v>1490</v>
      </c>
      <c r="M3067" t="s">
        <v>1569</v>
      </c>
      <c r="N3067" t="s">
        <v>69</v>
      </c>
      <c r="O3067" t="s">
        <v>13535</v>
      </c>
      <c r="P3067">
        <v>22001902</v>
      </c>
      <c r="Q3067" t="s">
        <v>15386</v>
      </c>
      <c r="R3067" t="s">
        <v>14219</v>
      </c>
      <c r="S3067">
        <v>87663017</v>
      </c>
      <c r="T3067" t="s">
        <v>14808</v>
      </c>
      <c r="U3067">
        <v>88516576</v>
      </c>
      <c r="V3067" t="s">
        <v>32</v>
      </c>
      <c r="W3067" t="s">
        <v>1476</v>
      </c>
      <c r="X3067" t="s">
        <v>19077</v>
      </c>
      <c r="Y3067" t="s">
        <v>1238</v>
      </c>
    </row>
    <row r="3068" spans="1:25" x14ac:dyDescent="0.25">
      <c r="A3068" t="s">
        <v>11623</v>
      </c>
      <c r="B3068" t="s">
        <v>11624</v>
      </c>
      <c r="C3068" t="s">
        <v>186</v>
      </c>
      <c r="D3068" t="s">
        <v>9019</v>
      </c>
      <c r="E3068" t="s">
        <v>4</v>
      </c>
      <c r="F3068" t="s">
        <v>124</v>
      </c>
      <c r="G3068" t="s">
        <v>4</v>
      </c>
      <c r="H3068" t="s">
        <v>4</v>
      </c>
      <c r="I3068">
        <v>60303</v>
      </c>
      <c r="J3068" t="s">
        <v>11491</v>
      </c>
      <c r="K3068" t="s">
        <v>125</v>
      </c>
      <c r="L3068" t="s">
        <v>1490</v>
      </c>
      <c r="M3068" t="s">
        <v>1569</v>
      </c>
      <c r="N3068" t="s">
        <v>186</v>
      </c>
      <c r="O3068" t="s">
        <v>13535</v>
      </c>
      <c r="P3068">
        <v>88159088</v>
      </c>
      <c r="Q3068">
        <v>27300744</v>
      </c>
      <c r="R3068" t="s">
        <v>15999</v>
      </c>
      <c r="S3068">
        <v>89514314</v>
      </c>
      <c r="T3068" t="s">
        <v>14808</v>
      </c>
      <c r="U3068">
        <v>88516576</v>
      </c>
      <c r="V3068" t="s">
        <v>32</v>
      </c>
      <c r="W3068" t="s">
        <v>1454</v>
      </c>
      <c r="X3068" t="s">
        <v>19078</v>
      </c>
      <c r="Y3068" t="s">
        <v>186</v>
      </c>
    </row>
    <row r="3069" spans="1:25" x14ac:dyDescent="0.25">
      <c r="A3069" t="s">
        <v>11615</v>
      </c>
      <c r="B3069" t="s">
        <v>11616</v>
      </c>
      <c r="C3069" t="s">
        <v>2157</v>
      </c>
      <c r="D3069" t="s">
        <v>9019</v>
      </c>
      <c r="E3069" t="s">
        <v>17</v>
      </c>
      <c r="F3069" t="s">
        <v>124</v>
      </c>
      <c r="G3069" t="s">
        <v>4</v>
      </c>
      <c r="H3069" t="s">
        <v>6</v>
      </c>
      <c r="I3069">
        <v>60305</v>
      </c>
      <c r="J3069" t="s">
        <v>11585</v>
      </c>
      <c r="K3069" t="s">
        <v>125</v>
      </c>
      <c r="L3069" t="s">
        <v>1490</v>
      </c>
      <c r="M3069" t="s">
        <v>10508</v>
      </c>
      <c r="N3069" t="s">
        <v>2157</v>
      </c>
      <c r="O3069" t="s">
        <v>13535</v>
      </c>
      <c r="P3069">
        <v>22001236</v>
      </c>
      <c r="Q3069">
        <v>63657503</v>
      </c>
      <c r="R3069" t="s">
        <v>14220</v>
      </c>
      <c r="S3069">
        <v>63657503</v>
      </c>
      <c r="T3069" t="s">
        <v>14742</v>
      </c>
      <c r="U3069">
        <v>89435252</v>
      </c>
      <c r="V3069" t="s">
        <v>32</v>
      </c>
      <c r="W3069" t="s">
        <v>9851</v>
      </c>
      <c r="X3069" t="s">
        <v>19079</v>
      </c>
      <c r="Y3069" t="s">
        <v>2157</v>
      </c>
    </row>
    <row r="3070" spans="1:25" x14ac:dyDescent="0.25">
      <c r="A3070" t="s">
        <v>11658</v>
      </c>
      <c r="B3070" t="s">
        <v>8923</v>
      </c>
      <c r="C3070" t="s">
        <v>1418</v>
      </c>
      <c r="D3070" t="s">
        <v>197</v>
      </c>
      <c r="E3070" t="s">
        <v>8</v>
      </c>
      <c r="F3070" t="s">
        <v>35</v>
      </c>
      <c r="G3070" t="s">
        <v>12</v>
      </c>
      <c r="H3070" t="s">
        <v>17</v>
      </c>
      <c r="I3070">
        <v>21013</v>
      </c>
      <c r="J3070" t="s">
        <v>11531</v>
      </c>
      <c r="K3070" t="s">
        <v>79</v>
      </c>
      <c r="L3070" t="s">
        <v>197</v>
      </c>
      <c r="M3070" t="s">
        <v>238</v>
      </c>
      <c r="N3070" t="s">
        <v>1418</v>
      </c>
      <c r="O3070" t="s">
        <v>13535</v>
      </c>
      <c r="P3070" t="s">
        <v>15386</v>
      </c>
      <c r="Q3070" t="s">
        <v>15386</v>
      </c>
      <c r="R3070" t="s">
        <v>11814</v>
      </c>
      <c r="S3070">
        <v>86084994</v>
      </c>
      <c r="T3070" t="s">
        <v>14479</v>
      </c>
      <c r="U3070">
        <v>24699197</v>
      </c>
      <c r="V3070" t="s">
        <v>32</v>
      </c>
      <c r="W3070" t="s">
        <v>9051</v>
      </c>
      <c r="X3070" t="s">
        <v>19080</v>
      </c>
      <c r="Y3070" t="s">
        <v>1418</v>
      </c>
    </row>
    <row r="3071" spans="1:25" x14ac:dyDescent="0.25">
      <c r="A3071" t="s">
        <v>15130</v>
      </c>
      <c r="B3071" t="s">
        <v>15129</v>
      </c>
      <c r="C3071" t="s">
        <v>15131</v>
      </c>
      <c r="D3071" t="s">
        <v>197</v>
      </c>
      <c r="E3071" t="s">
        <v>10</v>
      </c>
      <c r="F3071" t="s">
        <v>35</v>
      </c>
      <c r="G3071" t="s">
        <v>12</v>
      </c>
      <c r="H3071" t="s">
        <v>17</v>
      </c>
      <c r="I3071">
        <v>21013</v>
      </c>
      <c r="J3071" t="s">
        <v>11531</v>
      </c>
      <c r="K3071" t="s">
        <v>79</v>
      </c>
      <c r="L3071" t="s">
        <v>197</v>
      </c>
      <c r="M3071" t="s">
        <v>238</v>
      </c>
      <c r="N3071" t="s">
        <v>15131</v>
      </c>
      <c r="O3071" t="s">
        <v>13535</v>
      </c>
      <c r="P3071">
        <v>73003744</v>
      </c>
      <c r="Q3071" t="s">
        <v>15386</v>
      </c>
      <c r="R3071" t="s">
        <v>16000</v>
      </c>
      <c r="S3071">
        <v>73003744</v>
      </c>
      <c r="T3071" t="s">
        <v>14480</v>
      </c>
      <c r="U3071">
        <v>24777082</v>
      </c>
      <c r="V3071" t="s">
        <v>32</v>
      </c>
      <c r="W3071" t="s">
        <v>2836</v>
      </c>
      <c r="X3071" t="s">
        <v>19081</v>
      </c>
      <c r="Y3071" t="s">
        <v>15131</v>
      </c>
    </row>
    <row r="3072" spans="1:25" x14ac:dyDescent="0.25">
      <c r="A3072" t="s">
        <v>11645</v>
      </c>
      <c r="B3072" t="s">
        <v>11646</v>
      </c>
      <c r="C3072" t="s">
        <v>11647</v>
      </c>
      <c r="D3072" t="s">
        <v>197</v>
      </c>
      <c r="E3072" t="s">
        <v>10</v>
      </c>
      <c r="F3072" t="s">
        <v>35</v>
      </c>
      <c r="G3072" t="s">
        <v>198</v>
      </c>
      <c r="H3072" t="s">
        <v>5</v>
      </c>
      <c r="I3072">
        <v>21404</v>
      </c>
      <c r="J3072" t="s">
        <v>11555</v>
      </c>
      <c r="K3072" t="s">
        <v>79</v>
      </c>
      <c r="L3072" t="s">
        <v>199</v>
      </c>
      <c r="M3072" t="s">
        <v>81</v>
      </c>
      <c r="N3072" t="s">
        <v>11647</v>
      </c>
      <c r="O3072" t="s">
        <v>13535</v>
      </c>
      <c r="P3072">
        <v>41051026</v>
      </c>
      <c r="Q3072" t="s">
        <v>15386</v>
      </c>
      <c r="R3072" t="s">
        <v>11797</v>
      </c>
      <c r="S3072">
        <v>41051026</v>
      </c>
      <c r="T3072" t="s">
        <v>14480</v>
      </c>
      <c r="U3072">
        <v>24777082</v>
      </c>
      <c r="V3072" t="s">
        <v>32</v>
      </c>
      <c r="W3072" t="s">
        <v>2861</v>
      </c>
      <c r="X3072" t="s">
        <v>19082</v>
      </c>
      <c r="Y3072" t="s">
        <v>11647</v>
      </c>
    </row>
    <row r="3073" spans="1:25" x14ac:dyDescent="0.25">
      <c r="A3073" t="s">
        <v>11648</v>
      </c>
      <c r="B3073" t="s">
        <v>7244</v>
      </c>
      <c r="C3073" t="s">
        <v>2784</v>
      </c>
      <c r="D3073" t="s">
        <v>197</v>
      </c>
      <c r="E3073" t="s">
        <v>10</v>
      </c>
      <c r="F3073" t="s">
        <v>35</v>
      </c>
      <c r="G3073" t="s">
        <v>12</v>
      </c>
      <c r="H3073" t="s">
        <v>17</v>
      </c>
      <c r="I3073">
        <v>21013</v>
      </c>
      <c r="J3073" t="s">
        <v>11531</v>
      </c>
      <c r="K3073" t="s">
        <v>79</v>
      </c>
      <c r="L3073" t="s">
        <v>197</v>
      </c>
      <c r="M3073" t="s">
        <v>238</v>
      </c>
      <c r="N3073" t="s">
        <v>2784</v>
      </c>
      <c r="O3073" t="s">
        <v>13535</v>
      </c>
      <c r="P3073">
        <v>44117719</v>
      </c>
      <c r="Q3073" t="s">
        <v>15386</v>
      </c>
      <c r="R3073" t="s">
        <v>16001</v>
      </c>
      <c r="S3073">
        <v>85147191</v>
      </c>
      <c r="T3073" t="s">
        <v>14480</v>
      </c>
      <c r="U3073">
        <v>24777082</v>
      </c>
      <c r="V3073" t="s">
        <v>32</v>
      </c>
      <c r="W3073" t="s">
        <v>2783</v>
      </c>
      <c r="X3073" t="s">
        <v>19083</v>
      </c>
      <c r="Y3073" t="s">
        <v>2784</v>
      </c>
    </row>
    <row r="3074" spans="1:25" x14ac:dyDescent="0.25">
      <c r="A3074" t="s">
        <v>11655</v>
      </c>
      <c r="B3074" t="s">
        <v>11656</v>
      </c>
      <c r="C3074" t="s">
        <v>2961</v>
      </c>
      <c r="D3074" t="s">
        <v>197</v>
      </c>
      <c r="E3074" t="s">
        <v>10</v>
      </c>
      <c r="F3074" t="s">
        <v>35</v>
      </c>
      <c r="G3074" t="s">
        <v>198</v>
      </c>
      <c r="H3074" t="s">
        <v>5</v>
      </c>
      <c r="I3074">
        <v>21404</v>
      </c>
      <c r="J3074" t="s">
        <v>11555</v>
      </c>
      <c r="K3074" t="s">
        <v>79</v>
      </c>
      <c r="L3074" t="s">
        <v>199</v>
      </c>
      <c r="M3074" t="s">
        <v>81</v>
      </c>
      <c r="N3074" t="s">
        <v>197</v>
      </c>
      <c r="O3074" t="s">
        <v>13535</v>
      </c>
      <c r="P3074">
        <v>41051024</v>
      </c>
      <c r="Q3074" t="s">
        <v>15386</v>
      </c>
      <c r="R3074" t="s">
        <v>14221</v>
      </c>
      <c r="S3074">
        <v>60266619</v>
      </c>
      <c r="T3074" t="s">
        <v>14480</v>
      </c>
      <c r="U3074">
        <v>24777082</v>
      </c>
      <c r="V3074" t="s">
        <v>32</v>
      </c>
      <c r="W3074" t="s">
        <v>1963</v>
      </c>
      <c r="X3074" t="s">
        <v>19084</v>
      </c>
      <c r="Y3074" t="s">
        <v>2961</v>
      </c>
    </row>
    <row r="3075" spans="1:25" x14ac:dyDescent="0.25">
      <c r="A3075" t="s">
        <v>11633</v>
      </c>
      <c r="B3075" t="s">
        <v>11634</v>
      </c>
      <c r="C3075" t="s">
        <v>581</v>
      </c>
      <c r="D3075" t="s">
        <v>79</v>
      </c>
      <c r="E3075" t="s">
        <v>11</v>
      </c>
      <c r="F3075" t="s">
        <v>35</v>
      </c>
      <c r="G3075" t="s">
        <v>5</v>
      </c>
      <c r="H3075" t="s">
        <v>2</v>
      </c>
      <c r="I3075">
        <v>20401</v>
      </c>
      <c r="J3075" t="s">
        <v>11412</v>
      </c>
      <c r="K3075" t="s">
        <v>79</v>
      </c>
      <c r="L3075" t="s">
        <v>10521</v>
      </c>
      <c r="M3075" t="s">
        <v>10521</v>
      </c>
      <c r="N3075" t="s">
        <v>581</v>
      </c>
      <c r="O3075" t="s">
        <v>13535</v>
      </c>
      <c r="P3075">
        <v>85228364</v>
      </c>
      <c r="Q3075" t="s">
        <v>15386</v>
      </c>
      <c r="R3075" t="s">
        <v>15132</v>
      </c>
      <c r="S3075">
        <v>88618759</v>
      </c>
      <c r="T3075" t="s">
        <v>15429</v>
      </c>
      <c r="U3075">
        <v>24289926</v>
      </c>
      <c r="V3075" t="s">
        <v>32</v>
      </c>
      <c r="W3075" t="s">
        <v>2081</v>
      </c>
      <c r="X3075" t="s">
        <v>19085</v>
      </c>
      <c r="Y3075" t="s">
        <v>581</v>
      </c>
    </row>
    <row r="3076" spans="1:25" x14ac:dyDescent="0.25">
      <c r="A3076" t="s">
        <v>11705</v>
      </c>
      <c r="B3076" t="s">
        <v>7131</v>
      </c>
      <c r="C3076" t="s">
        <v>14224</v>
      </c>
      <c r="D3076" t="s">
        <v>9037</v>
      </c>
      <c r="E3076" t="s">
        <v>2</v>
      </c>
      <c r="F3076" t="s">
        <v>83</v>
      </c>
      <c r="G3076" t="s">
        <v>5</v>
      </c>
      <c r="H3076" t="s">
        <v>3</v>
      </c>
      <c r="I3076">
        <v>70402</v>
      </c>
      <c r="J3076" t="s">
        <v>11449</v>
      </c>
      <c r="K3076" t="s">
        <v>82</v>
      </c>
      <c r="L3076" t="s">
        <v>12961</v>
      </c>
      <c r="M3076" t="s">
        <v>10611</v>
      </c>
      <c r="N3076" t="s">
        <v>11706</v>
      </c>
      <c r="O3076" t="s">
        <v>13535</v>
      </c>
      <c r="P3076">
        <v>50009961</v>
      </c>
      <c r="Q3076" t="s">
        <v>15386</v>
      </c>
      <c r="R3076" t="s">
        <v>12440</v>
      </c>
      <c r="S3076">
        <v>50009961</v>
      </c>
      <c r="T3076" t="s">
        <v>14580</v>
      </c>
      <c r="U3076">
        <v>87286188</v>
      </c>
      <c r="V3076" t="s">
        <v>32</v>
      </c>
      <c r="W3076" t="s">
        <v>9680</v>
      </c>
      <c r="X3076" t="s">
        <v>19086</v>
      </c>
      <c r="Y3076" t="s">
        <v>14224</v>
      </c>
    </row>
    <row r="3077" spans="1:25" x14ac:dyDescent="0.25">
      <c r="A3077" t="s">
        <v>11731</v>
      </c>
      <c r="B3077" s="233" t="s">
        <v>7116</v>
      </c>
      <c r="C3077" t="s">
        <v>11732</v>
      </c>
      <c r="D3077" t="s">
        <v>9037</v>
      </c>
      <c r="E3077" t="s">
        <v>6</v>
      </c>
      <c r="F3077" t="s">
        <v>83</v>
      </c>
      <c r="G3077" t="s">
        <v>2</v>
      </c>
      <c r="H3077" t="s">
        <v>3</v>
      </c>
      <c r="I3077">
        <v>70102</v>
      </c>
      <c r="J3077" t="s">
        <v>12693</v>
      </c>
      <c r="K3077" t="s">
        <v>82</v>
      </c>
      <c r="L3077" t="s">
        <v>82</v>
      </c>
      <c r="M3077" t="s">
        <v>12981</v>
      </c>
      <c r="N3077" t="s">
        <v>11732</v>
      </c>
      <c r="O3077" t="s">
        <v>13535</v>
      </c>
      <c r="P3077" t="s">
        <v>15386</v>
      </c>
      <c r="Q3077" t="s">
        <v>15386</v>
      </c>
      <c r="R3077" t="s">
        <v>16002</v>
      </c>
      <c r="S3077">
        <v>83537554</v>
      </c>
      <c r="T3077" t="s">
        <v>7759</v>
      </c>
      <c r="U3077">
        <v>83478507</v>
      </c>
      <c r="V3077" t="s">
        <v>32</v>
      </c>
      <c r="W3077" t="s">
        <v>11981</v>
      </c>
      <c r="X3077" t="s">
        <v>19087</v>
      </c>
      <c r="Y3077" t="s">
        <v>11732</v>
      </c>
    </row>
    <row r="3078" spans="1:25" x14ac:dyDescent="0.25">
      <c r="A3078" t="s">
        <v>11707</v>
      </c>
      <c r="B3078" t="s">
        <v>11708</v>
      </c>
      <c r="C3078" t="s">
        <v>51</v>
      </c>
      <c r="D3078" t="s">
        <v>9037</v>
      </c>
      <c r="E3078" t="s">
        <v>5</v>
      </c>
      <c r="F3078" t="s">
        <v>83</v>
      </c>
      <c r="G3078" t="s">
        <v>5</v>
      </c>
      <c r="H3078" t="s">
        <v>2</v>
      </c>
      <c r="I3078">
        <v>70401</v>
      </c>
      <c r="J3078" t="s">
        <v>11415</v>
      </c>
      <c r="K3078" t="s">
        <v>82</v>
      </c>
      <c r="L3078" t="s">
        <v>12961</v>
      </c>
      <c r="M3078" t="s">
        <v>12964</v>
      </c>
      <c r="N3078" t="s">
        <v>11906</v>
      </c>
      <c r="O3078" t="s">
        <v>13535</v>
      </c>
      <c r="P3078" t="s">
        <v>15386</v>
      </c>
      <c r="Q3078" t="s">
        <v>15386</v>
      </c>
      <c r="R3078" t="s">
        <v>15133</v>
      </c>
      <c r="S3078">
        <v>88707664</v>
      </c>
      <c r="T3078" t="s">
        <v>14927</v>
      </c>
      <c r="U3078">
        <v>87119410</v>
      </c>
      <c r="V3078" t="s">
        <v>32</v>
      </c>
      <c r="W3078" t="s">
        <v>3435</v>
      </c>
      <c r="X3078" t="s">
        <v>19088</v>
      </c>
      <c r="Y3078" t="s">
        <v>51</v>
      </c>
    </row>
    <row r="3079" spans="1:25" x14ac:dyDescent="0.25">
      <c r="A3079" t="s">
        <v>11710</v>
      </c>
      <c r="B3079" t="s">
        <v>7169</v>
      </c>
      <c r="C3079" t="s">
        <v>14225</v>
      </c>
      <c r="D3079" t="s">
        <v>3000</v>
      </c>
      <c r="E3079" t="s">
        <v>2</v>
      </c>
      <c r="F3079" t="s">
        <v>83</v>
      </c>
      <c r="G3079" t="s">
        <v>3</v>
      </c>
      <c r="H3079" t="s">
        <v>2</v>
      </c>
      <c r="I3079">
        <v>70201</v>
      </c>
      <c r="J3079" t="s">
        <v>12617</v>
      </c>
      <c r="K3079" t="s">
        <v>82</v>
      </c>
      <c r="L3079" t="s">
        <v>3001</v>
      </c>
      <c r="M3079" t="s">
        <v>3000</v>
      </c>
      <c r="N3079" t="s">
        <v>11711</v>
      </c>
      <c r="O3079" t="s">
        <v>13535</v>
      </c>
      <c r="P3079">
        <v>64195081</v>
      </c>
      <c r="Q3079" t="s">
        <v>15386</v>
      </c>
      <c r="R3079" t="s">
        <v>16003</v>
      </c>
      <c r="S3079">
        <v>64195081</v>
      </c>
      <c r="T3079" t="s">
        <v>12460</v>
      </c>
      <c r="U3079">
        <v>27111497</v>
      </c>
      <c r="V3079" t="s">
        <v>32</v>
      </c>
      <c r="W3079" t="s">
        <v>10093</v>
      </c>
      <c r="X3079" t="s">
        <v>19089</v>
      </c>
      <c r="Y3079" t="s">
        <v>14225</v>
      </c>
    </row>
    <row r="3080" spans="1:25" x14ac:dyDescent="0.25">
      <c r="A3080" t="s">
        <v>16004</v>
      </c>
      <c r="B3080" t="s">
        <v>7162</v>
      </c>
      <c r="C3080" t="s">
        <v>2856</v>
      </c>
      <c r="D3080" t="s">
        <v>3000</v>
      </c>
      <c r="E3080" t="s">
        <v>5</v>
      </c>
      <c r="F3080" t="s">
        <v>83</v>
      </c>
      <c r="G3080" t="s">
        <v>7</v>
      </c>
      <c r="H3080" t="s">
        <v>3</v>
      </c>
      <c r="I3080">
        <v>70602</v>
      </c>
      <c r="J3080" t="s">
        <v>12736</v>
      </c>
      <c r="K3080" t="s">
        <v>82</v>
      </c>
      <c r="L3080" t="s">
        <v>2140</v>
      </c>
      <c r="M3080" t="s">
        <v>733</v>
      </c>
      <c r="N3080" t="s">
        <v>2856</v>
      </c>
      <c r="O3080" t="s">
        <v>13535</v>
      </c>
      <c r="P3080">
        <v>83589082</v>
      </c>
      <c r="Q3080">
        <v>60499229</v>
      </c>
      <c r="R3080" t="s">
        <v>16005</v>
      </c>
      <c r="S3080">
        <v>60499229</v>
      </c>
      <c r="T3080" t="s">
        <v>14591</v>
      </c>
      <c r="U3080">
        <v>27165048</v>
      </c>
      <c r="V3080" t="s">
        <v>32</v>
      </c>
      <c r="W3080" t="s">
        <v>2898</v>
      </c>
      <c r="X3080" t="s">
        <v>19090</v>
      </c>
      <c r="Y3080" t="s">
        <v>2856</v>
      </c>
    </row>
    <row r="3081" spans="1:25" x14ac:dyDescent="0.25">
      <c r="A3081" t="s">
        <v>11725</v>
      </c>
      <c r="B3081" t="s">
        <v>8801</v>
      </c>
      <c r="C3081" t="s">
        <v>5656</v>
      </c>
      <c r="D3081" t="s">
        <v>3000</v>
      </c>
      <c r="E3081" t="s">
        <v>7</v>
      </c>
      <c r="F3081" t="s">
        <v>83</v>
      </c>
      <c r="G3081" t="s">
        <v>3</v>
      </c>
      <c r="H3081" t="s">
        <v>4</v>
      </c>
      <c r="I3081">
        <v>70203</v>
      </c>
      <c r="J3081" t="s">
        <v>14372</v>
      </c>
      <c r="K3081" t="s">
        <v>82</v>
      </c>
      <c r="L3081" t="s">
        <v>3001</v>
      </c>
      <c r="M3081" t="s">
        <v>12967</v>
      </c>
      <c r="N3081" t="s">
        <v>11957</v>
      </c>
      <c r="O3081" t="s">
        <v>13535</v>
      </c>
      <c r="P3081">
        <v>44092463</v>
      </c>
      <c r="Q3081" t="s">
        <v>15386</v>
      </c>
      <c r="R3081" t="s">
        <v>11958</v>
      </c>
      <c r="S3081">
        <v>62404203</v>
      </c>
      <c r="T3081" t="s">
        <v>14650</v>
      </c>
      <c r="U3081">
        <v>88756410</v>
      </c>
      <c r="V3081" t="s">
        <v>32</v>
      </c>
      <c r="W3081" t="s">
        <v>11978</v>
      </c>
      <c r="X3081" t="s">
        <v>19091</v>
      </c>
      <c r="Y3081" t="s">
        <v>5656</v>
      </c>
    </row>
    <row r="3082" spans="1:25" x14ac:dyDescent="0.25">
      <c r="A3082" t="s">
        <v>11719</v>
      </c>
      <c r="B3082" t="s">
        <v>11720</v>
      </c>
      <c r="C3082" t="s">
        <v>11721</v>
      </c>
      <c r="D3082" t="s">
        <v>3000</v>
      </c>
      <c r="E3082" t="s">
        <v>10</v>
      </c>
      <c r="F3082" t="s">
        <v>83</v>
      </c>
      <c r="G3082" t="s">
        <v>3</v>
      </c>
      <c r="H3082" t="s">
        <v>4</v>
      </c>
      <c r="I3082">
        <v>70203</v>
      </c>
      <c r="J3082" t="s">
        <v>14372</v>
      </c>
      <c r="K3082" t="s">
        <v>82</v>
      </c>
      <c r="L3082" t="s">
        <v>3001</v>
      </c>
      <c r="M3082" t="s">
        <v>12967</v>
      </c>
      <c r="N3082" t="s">
        <v>11949</v>
      </c>
      <c r="O3082" t="s">
        <v>13535</v>
      </c>
      <c r="P3082">
        <v>44090965</v>
      </c>
      <c r="Q3082" t="s">
        <v>15386</v>
      </c>
      <c r="R3082" t="s">
        <v>14222</v>
      </c>
      <c r="S3082">
        <v>63521194</v>
      </c>
      <c r="T3082" t="s">
        <v>14588</v>
      </c>
      <c r="U3082" t="s">
        <v>15707</v>
      </c>
      <c r="V3082" t="s">
        <v>32</v>
      </c>
      <c r="W3082" t="s">
        <v>11976</v>
      </c>
      <c r="X3082" t="s">
        <v>19092</v>
      </c>
      <c r="Y3082" t="s">
        <v>11721</v>
      </c>
    </row>
    <row r="3083" spans="1:25" x14ac:dyDescent="0.25">
      <c r="A3083" t="s">
        <v>11659</v>
      </c>
      <c r="B3083" t="s">
        <v>7253</v>
      </c>
      <c r="C3083" t="s">
        <v>11660</v>
      </c>
      <c r="D3083" t="s">
        <v>197</v>
      </c>
      <c r="E3083" t="s">
        <v>16</v>
      </c>
      <c r="F3083" t="s">
        <v>35</v>
      </c>
      <c r="G3083" t="s">
        <v>12</v>
      </c>
      <c r="H3083" t="s">
        <v>17</v>
      </c>
      <c r="I3083">
        <v>21013</v>
      </c>
      <c r="J3083" t="s">
        <v>11531</v>
      </c>
      <c r="K3083" t="s">
        <v>79</v>
      </c>
      <c r="L3083" t="s">
        <v>197</v>
      </c>
      <c r="M3083" t="s">
        <v>238</v>
      </c>
      <c r="N3083" t="s">
        <v>11660</v>
      </c>
      <c r="O3083" t="s">
        <v>13535</v>
      </c>
      <c r="P3083">
        <v>71172978</v>
      </c>
      <c r="Q3083" t="s">
        <v>15386</v>
      </c>
      <c r="R3083" t="s">
        <v>15135</v>
      </c>
      <c r="S3083">
        <v>63825188</v>
      </c>
      <c r="T3083" t="s">
        <v>14698</v>
      </c>
      <c r="U3083">
        <v>24673035</v>
      </c>
      <c r="V3083" t="s">
        <v>32</v>
      </c>
      <c r="W3083" t="s">
        <v>5261</v>
      </c>
      <c r="X3083" t="s">
        <v>19093</v>
      </c>
      <c r="Y3083" t="s">
        <v>11660</v>
      </c>
    </row>
    <row r="3084" spans="1:25" x14ac:dyDescent="0.25">
      <c r="A3084" t="s">
        <v>11657</v>
      </c>
      <c r="B3084" t="s">
        <v>7301</v>
      </c>
      <c r="C3084" t="s">
        <v>9540</v>
      </c>
      <c r="D3084" t="s">
        <v>197</v>
      </c>
      <c r="E3084" t="s">
        <v>16</v>
      </c>
      <c r="F3084" t="s">
        <v>35</v>
      </c>
      <c r="G3084" t="s">
        <v>12</v>
      </c>
      <c r="H3084" t="s">
        <v>15</v>
      </c>
      <c r="I3084">
        <v>21011</v>
      </c>
      <c r="J3084" t="s">
        <v>11529</v>
      </c>
      <c r="K3084" t="s">
        <v>79</v>
      </c>
      <c r="L3084" t="s">
        <v>197</v>
      </c>
      <c r="M3084" t="s">
        <v>11796</v>
      </c>
      <c r="N3084" t="s">
        <v>470</v>
      </c>
      <c r="O3084" t="s">
        <v>13535</v>
      </c>
      <c r="P3084">
        <v>73003758</v>
      </c>
      <c r="Q3084">
        <v>72148517</v>
      </c>
      <c r="R3084" t="s">
        <v>16006</v>
      </c>
      <c r="S3084">
        <v>72148517</v>
      </c>
      <c r="T3084" t="s">
        <v>14698</v>
      </c>
      <c r="U3084">
        <v>24673035</v>
      </c>
      <c r="V3084" t="s">
        <v>32</v>
      </c>
      <c r="W3084" t="s">
        <v>2787</v>
      </c>
      <c r="X3084" t="s">
        <v>19094</v>
      </c>
      <c r="Y3084" t="s">
        <v>9540</v>
      </c>
    </row>
    <row r="3085" spans="1:25" x14ac:dyDescent="0.25">
      <c r="A3085" t="s">
        <v>11653</v>
      </c>
      <c r="B3085" t="s">
        <v>8922</v>
      </c>
      <c r="C3085" t="s">
        <v>11654</v>
      </c>
      <c r="D3085" t="s">
        <v>197</v>
      </c>
      <c r="E3085" t="s">
        <v>17</v>
      </c>
      <c r="F3085" t="s">
        <v>35</v>
      </c>
      <c r="G3085" t="s">
        <v>12</v>
      </c>
      <c r="H3085" t="s">
        <v>17</v>
      </c>
      <c r="I3085">
        <v>21013</v>
      </c>
      <c r="J3085" t="s">
        <v>11531</v>
      </c>
      <c r="K3085" t="s">
        <v>79</v>
      </c>
      <c r="L3085" t="s">
        <v>197</v>
      </c>
      <c r="M3085" t="s">
        <v>238</v>
      </c>
      <c r="N3085" t="s">
        <v>11805</v>
      </c>
      <c r="O3085" t="s">
        <v>13535</v>
      </c>
      <c r="P3085">
        <v>73003747</v>
      </c>
      <c r="Q3085">
        <v>72876834</v>
      </c>
      <c r="R3085" t="s">
        <v>11806</v>
      </c>
      <c r="S3085">
        <v>72876834</v>
      </c>
      <c r="T3085" t="s">
        <v>14924</v>
      </c>
      <c r="U3085" t="s">
        <v>15794</v>
      </c>
      <c r="V3085" t="s">
        <v>32</v>
      </c>
      <c r="W3085" t="s">
        <v>1993</v>
      </c>
      <c r="X3085" t="s">
        <v>19095</v>
      </c>
      <c r="Y3085" t="s">
        <v>11654</v>
      </c>
    </row>
    <row r="3086" spans="1:25" x14ac:dyDescent="0.25">
      <c r="A3086" t="s">
        <v>11661</v>
      </c>
      <c r="B3086" t="s">
        <v>8921</v>
      </c>
      <c r="C3086" t="s">
        <v>11662</v>
      </c>
      <c r="D3086" t="s">
        <v>197</v>
      </c>
      <c r="E3086" t="s">
        <v>198</v>
      </c>
      <c r="F3086" t="s">
        <v>35</v>
      </c>
      <c r="G3086" t="s">
        <v>12</v>
      </c>
      <c r="H3086" t="s">
        <v>2</v>
      </c>
      <c r="I3086">
        <v>21001</v>
      </c>
      <c r="J3086" t="s">
        <v>11434</v>
      </c>
      <c r="K3086" t="s">
        <v>79</v>
      </c>
      <c r="L3086" t="s">
        <v>197</v>
      </c>
      <c r="M3086" t="s">
        <v>11356</v>
      </c>
      <c r="N3086" t="s">
        <v>11662</v>
      </c>
      <c r="O3086" t="s">
        <v>13535</v>
      </c>
      <c r="P3086">
        <v>24610496</v>
      </c>
      <c r="Q3086" t="s">
        <v>15386</v>
      </c>
      <c r="R3086" t="s">
        <v>14205</v>
      </c>
      <c r="S3086">
        <v>62309715</v>
      </c>
      <c r="T3086" t="s">
        <v>14474</v>
      </c>
      <c r="U3086">
        <v>24601646</v>
      </c>
      <c r="V3086" t="s">
        <v>32</v>
      </c>
      <c r="W3086" t="s">
        <v>852</v>
      </c>
      <c r="X3086" t="s">
        <v>19096</v>
      </c>
      <c r="Y3086" t="s">
        <v>11662</v>
      </c>
    </row>
    <row r="3087" spans="1:25" x14ac:dyDescent="0.25">
      <c r="A3087" t="s">
        <v>11642</v>
      </c>
      <c r="B3087" t="s">
        <v>7140</v>
      </c>
      <c r="C3087" t="s">
        <v>431</v>
      </c>
      <c r="D3087" t="s">
        <v>197</v>
      </c>
      <c r="E3087" t="s">
        <v>12</v>
      </c>
      <c r="F3087" t="s">
        <v>35</v>
      </c>
      <c r="G3087" t="s">
        <v>198</v>
      </c>
      <c r="H3087" t="s">
        <v>2</v>
      </c>
      <c r="I3087">
        <v>21401</v>
      </c>
      <c r="J3087" t="s">
        <v>11551</v>
      </c>
      <c r="K3087" t="s">
        <v>79</v>
      </c>
      <c r="L3087" t="s">
        <v>199</v>
      </c>
      <c r="M3087" t="s">
        <v>199</v>
      </c>
      <c r="N3087" t="s">
        <v>431</v>
      </c>
      <c r="O3087" t="s">
        <v>13535</v>
      </c>
      <c r="P3087">
        <v>41051069</v>
      </c>
      <c r="Q3087">
        <v>62756650</v>
      </c>
      <c r="R3087" t="s">
        <v>14223</v>
      </c>
      <c r="S3087">
        <v>83915885</v>
      </c>
      <c r="T3087" t="s">
        <v>9210</v>
      </c>
      <c r="U3087">
        <v>61610021</v>
      </c>
      <c r="V3087" t="s">
        <v>32</v>
      </c>
      <c r="W3087" t="s">
        <v>9627</v>
      </c>
      <c r="X3087" t="s">
        <v>19097</v>
      </c>
      <c r="Y3087" t="s">
        <v>431</v>
      </c>
    </row>
    <row r="3088" spans="1:25" x14ac:dyDescent="0.25">
      <c r="A3088" t="s">
        <v>11641</v>
      </c>
      <c r="B3088" t="s">
        <v>8925</v>
      </c>
      <c r="C3088" t="s">
        <v>2689</v>
      </c>
      <c r="D3088" t="s">
        <v>197</v>
      </c>
      <c r="E3088" t="s">
        <v>6</v>
      </c>
      <c r="F3088" t="s">
        <v>35</v>
      </c>
      <c r="G3088" t="s">
        <v>12</v>
      </c>
      <c r="H3088" t="s">
        <v>15</v>
      </c>
      <c r="I3088">
        <v>21011</v>
      </c>
      <c r="J3088" t="s">
        <v>11529</v>
      </c>
      <c r="K3088" t="s">
        <v>79</v>
      </c>
      <c r="L3088" t="s">
        <v>197</v>
      </c>
      <c r="M3088" t="s">
        <v>11796</v>
      </c>
      <c r="N3088" t="s">
        <v>1923</v>
      </c>
      <c r="O3088" t="s">
        <v>13535</v>
      </c>
      <c r="P3088">
        <v>87162425</v>
      </c>
      <c r="Q3088">
        <v>87162425</v>
      </c>
      <c r="R3088" t="s">
        <v>16007</v>
      </c>
      <c r="S3088">
        <v>87162425</v>
      </c>
      <c r="T3088" t="s">
        <v>14476</v>
      </c>
      <c r="U3088">
        <v>83187649</v>
      </c>
      <c r="V3088" t="s">
        <v>32</v>
      </c>
      <c r="W3088" t="s">
        <v>8348</v>
      </c>
      <c r="X3088" t="s">
        <v>19098</v>
      </c>
      <c r="Y3088" t="s">
        <v>2689</v>
      </c>
    </row>
    <row r="3089" spans="1:25" x14ac:dyDescent="0.25">
      <c r="A3089" t="s">
        <v>11675</v>
      </c>
      <c r="B3089" t="s">
        <v>8924</v>
      </c>
      <c r="C3089" t="s">
        <v>11676</v>
      </c>
      <c r="D3089" t="s">
        <v>182</v>
      </c>
      <c r="E3089" t="s">
        <v>4</v>
      </c>
      <c r="F3089" t="s">
        <v>183</v>
      </c>
      <c r="G3089" t="s">
        <v>12</v>
      </c>
      <c r="H3089" t="s">
        <v>6</v>
      </c>
      <c r="I3089">
        <v>41005</v>
      </c>
      <c r="J3089" t="s">
        <v>12817</v>
      </c>
      <c r="K3089" t="s">
        <v>184</v>
      </c>
      <c r="L3089" t="s">
        <v>182</v>
      </c>
      <c r="M3089" t="s">
        <v>11148</v>
      </c>
      <c r="N3089" t="s">
        <v>11676</v>
      </c>
      <c r="O3089" t="s">
        <v>13535</v>
      </c>
      <c r="P3089">
        <v>27666283</v>
      </c>
      <c r="Q3089">
        <v>27666283</v>
      </c>
      <c r="R3089" t="s">
        <v>12349</v>
      </c>
      <c r="S3089">
        <v>85105476</v>
      </c>
      <c r="T3089" t="s">
        <v>14522</v>
      </c>
      <c r="U3089">
        <v>27666283</v>
      </c>
      <c r="V3089" t="s">
        <v>32</v>
      </c>
      <c r="W3089" t="s">
        <v>8813</v>
      </c>
      <c r="X3089" t="s">
        <v>19099</v>
      </c>
      <c r="Y3089" t="s">
        <v>11676</v>
      </c>
    </row>
    <row r="3090" spans="1:25" x14ac:dyDescent="0.25">
      <c r="A3090" t="s">
        <v>11698</v>
      </c>
      <c r="B3090" t="s">
        <v>10046</v>
      </c>
      <c r="C3090" t="s">
        <v>11699</v>
      </c>
      <c r="D3090" t="s">
        <v>9019</v>
      </c>
      <c r="E3090" t="s">
        <v>10</v>
      </c>
      <c r="F3090" t="s">
        <v>124</v>
      </c>
      <c r="G3090" t="s">
        <v>6</v>
      </c>
      <c r="H3090" t="s">
        <v>7</v>
      </c>
      <c r="I3090">
        <v>60506</v>
      </c>
      <c r="J3090" t="s">
        <v>12822</v>
      </c>
      <c r="K3090" t="s">
        <v>125</v>
      </c>
      <c r="L3090" t="s">
        <v>12950</v>
      </c>
      <c r="M3090" t="s">
        <v>13146</v>
      </c>
      <c r="N3090" t="s">
        <v>11891</v>
      </c>
      <c r="O3090" t="s">
        <v>13535</v>
      </c>
      <c r="P3090">
        <v>22006175</v>
      </c>
      <c r="Q3090">
        <v>83306739</v>
      </c>
      <c r="R3090" t="s">
        <v>14226</v>
      </c>
      <c r="S3090">
        <v>83306739</v>
      </c>
      <c r="T3090" t="s">
        <v>14638</v>
      </c>
      <c r="U3090">
        <v>27881127</v>
      </c>
      <c r="V3090" t="s">
        <v>32</v>
      </c>
      <c r="W3090" t="s">
        <v>3140</v>
      </c>
      <c r="X3090" t="s">
        <v>19100</v>
      </c>
      <c r="Y3090" t="s">
        <v>11699</v>
      </c>
    </row>
    <row r="3091" spans="1:25" x14ac:dyDescent="0.25">
      <c r="A3091" t="s">
        <v>11678</v>
      </c>
      <c r="B3091" t="s">
        <v>11679</v>
      </c>
      <c r="C3091" t="s">
        <v>14231</v>
      </c>
      <c r="D3091" t="s">
        <v>788</v>
      </c>
      <c r="E3091" t="s">
        <v>4</v>
      </c>
      <c r="F3091" t="s">
        <v>208</v>
      </c>
      <c r="G3091" t="s">
        <v>5</v>
      </c>
      <c r="H3091" t="s">
        <v>2</v>
      </c>
      <c r="I3091">
        <v>50401</v>
      </c>
      <c r="J3091" t="s">
        <v>11413</v>
      </c>
      <c r="K3091" t="s">
        <v>209</v>
      </c>
      <c r="L3091" t="s">
        <v>12937</v>
      </c>
      <c r="M3091" t="s">
        <v>12937</v>
      </c>
      <c r="N3091" t="s">
        <v>80</v>
      </c>
      <c r="O3091" t="s">
        <v>13535</v>
      </c>
      <c r="P3091">
        <v>26711140</v>
      </c>
      <c r="Q3091">
        <v>89476428</v>
      </c>
      <c r="R3091" t="s">
        <v>12356</v>
      </c>
      <c r="S3091">
        <v>89476428</v>
      </c>
      <c r="T3091" t="s">
        <v>13767</v>
      </c>
      <c r="U3091">
        <v>26711140</v>
      </c>
      <c r="V3091" t="s">
        <v>32</v>
      </c>
      <c r="W3091" t="s">
        <v>3993</v>
      </c>
      <c r="X3091" t="s">
        <v>19101</v>
      </c>
      <c r="Y3091" t="s">
        <v>14231</v>
      </c>
    </row>
    <row r="3092" spans="1:25" x14ac:dyDescent="0.25">
      <c r="A3092" t="s">
        <v>15137</v>
      </c>
      <c r="B3092" t="s">
        <v>15136</v>
      </c>
      <c r="C3092" t="s">
        <v>1521</v>
      </c>
      <c r="D3092" t="s">
        <v>1044</v>
      </c>
      <c r="E3092" t="s">
        <v>10</v>
      </c>
      <c r="F3092" t="s">
        <v>32</v>
      </c>
      <c r="G3092" t="s">
        <v>1045</v>
      </c>
      <c r="H3092" t="s">
        <v>8</v>
      </c>
      <c r="I3092">
        <v>11907</v>
      </c>
      <c r="J3092" t="s">
        <v>12737</v>
      </c>
      <c r="K3092" t="s">
        <v>33</v>
      </c>
      <c r="L3092" t="s">
        <v>1044</v>
      </c>
      <c r="M3092" t="s">
        <v>10292</v>
      </c>
      <c r="N3092" t="s">
        <v>1521</v>
      </c>
      <c r="O3092" t="s">
        <v>13535</v>
      </c>
      <c r="P3092">
        <v>44039975</v>
      </c>
      <c r="Q3092" t="s">
        <v>15386</v>
      </c>
      <c r="R3092" t="s">
        <v>16008</v>
      </c>
      <c r="S3092">
        <v>85210486</v>
      </c>
      <c r="T3092" t="s">
        <v>14439</v>
      </c>
      <c r="U3092">
        <v>22725140</v>
      </c>
      <c r="V3092" t="s">
        <v>32</v>
      </c>
      <c r="W3092" t="s">
        <v>6476</v>
      </c>
      <c r="X3092" t="s">
        <v>19102</v>
      </c>
      <c r="Y3092" t="s">
        <v>1521</v>
      </c>
    </row>
    <row r="3093" spans="1:25" x14ac:dyDescent="0.25">
      <c r="A3093" t="s">
        <v>11632</v>
      </c>
      <c r="B3093" t="s">
        <v>8928</v>
      </c>
      <c r="C3093" t="s">
        <v>1418</v>
      </c>
      <c r="D3093" t="s">
        <v>1044</v>
      </c>
      <c r="E3093" t="s">
        <v>10</v>
      </c>
      <c r="F3093" t="s">
        <v>32</v>
      </c>
      <c r="G3093" t="s">
        <v>1045</v>
      </c>
      <c r="H3093" t="s">
        <v>16</v>
      </c>
      <c r="I3093">
        <v>11912</v>
      </c>
      <c r="J3093" t="s">
        <v>12742</v>
      </c>
      <c r="K3093" t="s">
        <v>33</v>
      </c>
      <c r="L3093" t="s">
        <v>1044</v>
      </c>
      <c r="M3093" t="s">
        <v>87</v>
      </c>
      <c r="N3093" t="s">
        <v>1418</v>
      </c>
      <c r="O3093" t="s">
        <v>13535</v>
      </c>
      <c r="P3093">
        <v>44058441</v>
      </c>
      <c r="Q3093" t="s">
        <v>15386</v>
      </c>
      <c r="R3093" t="s">
        <v>11774</v>
      </c>
      <c r="S3093">
        <v>44058441</v>
      </c>
      <c r="T3093" t="s">
        <v>14439</v>
      </c>
      <c r="U3093">
        <v>27725140</v>
      </c>
      <c r="V3093" t="s">
        <v>32</v>
      </c>
      <c r="W3093" t="s">
        <v>1538</v>
      </c>
      <c r="X3093" t="s">
        <v>19103</v>
      </c>
      <c r="Y3093" t="s">
        <v>1418</v>
      </c>
    </row>
    <row r="3094" spans="1:25" x14ac:dyDescent="0.25">
      <c r="A3094" t="s">
        <v>11695</v>
      </c>
      <c r="B3094" t="s">
        <v>7127</v>
      </c>
      <c r="C3094" t="s">
        <v>11696</v>
      </c>
      <c r="D3094" t="s">
        <v>123</v>
      </c>
      <c r="E3094" t="s">
        <v>3</v>
      </c>
      <c r="F3094" t="s">
        <v>124</v>
      </c>
      <c r="G3094" t="s">
        <v>8</v>
      </c>
      <c r="H3094" t="s">
        <v>5</v>
      </c>
      <c r="I3094">
        <v>60704</v>
      </c>
      <c r="J3094" t="s">
        <v>12798</v>
      </c>
      <c r="K3094" t="s">
        <v>125</v>
      </c>
      <c r="L3094" t="s">
        <v>11123</v>
      </c>
      <c r="M3094" t="s">
        <v>11690</v>
      </c>
      <c r="N3094" t="s">
        <v>11696</v>
      </c>
      <c r="O3094" t="s">
        <v>13535</v>
      </c>
      <c r="P3094">
        <v>22001863</v>
      </c>
      <c r="Q3094" t="s">
        <v>15386</v>
      </c>
      <c r="R3094" t="s">
        <v>14227</v>
      </c>
      <c r="S3094">
        <v>87079842</v>
      </c>
      <c r="T3094" t="s">
        <v>14762</v>
      </c>
      <c r="U3094">
        <v>27766129</v>
      </c>
      <c r="V3094" t="s">
        <v>32</v>
      </c>
      <c r="W3094" t="s">
        <v>8288</v>
      </c>
      <c r="X3094" t="s">
        <v>19104</v>
      </c>
      <c r="Y3094" t="s">
        <v>11696</v>
      </c>
    </row>
    <row r="3095" spans="1:25" x14ac:dyDescent="0.25">
      <c r="A3095" t="s">
        <v>11697</v>
      </c>
      <c r="B3095" t="s">
        <v>7299</v>
      </c>
      <c r="C3095" t="s">
        <v>657</v>
      </c>
      <c r="D3095" t="s">
        <v>123</v>
      </c>
      <c r="E3095" t="s">
        <v>2</v>
      </c>
      <c r="F3095" t="s">
        <v>124</v>
      </c>
      <c r="G3095" t="s">
        <v>8</v>
      </c>
      <c r="H3095" t="s">
        <v>2</v>
      </c>
      <c r="I3095">
        <v>60701</v>
      </c>
      <c r="J3095" t="s">
        <v>11428</v>
      </c>
      <c r="K3095" t="s">
        <v>125</v>
      </c>
      <c r="L3095" t="s">
        <v>11123</v>
      </c>
      <c r="M3095" t="s">
        <v>11123</v>
      </c>
      <c r="N3095" t="s">
        <v>657</v>
      </c>
      <c r="O3095" t="s">
        <v>13535</v>
      </c>
      <c r="P3095">
        <v>22004636</v>
      </c>
      <c r="Q3095" t="s">
        <v>15386</v>
      </c>
      <c r="R3095" t="s">
        <v>14228</v>
      </c>
      <c r="S3095">
        <v>22004636</v>
      </c>
      <c r="T3095" t="s">
        <v>14560</v>
      </c>
      <c r="U3095">
        <v>27752574</v>
      </c>
      <c r="V3095" t="s">
        <v>32</v>
      </c>
      <c r="W3095" t="s">
        <v>11972</v>
      </c>
      <c r="X3095" t="s">
        <v>19105</v>
      </c>
      <c r="Y3095" t="s">
        <v>657</v>
      </c>
    </row>
    <row r="3096" spans="1:25" x14ac:dyDescent="0.25">
      <c r="A3096" t="s">
        <v>16009</v>
      </c>
      <c r="B3096" t="s">
        <v>10049</v>
      </c>
      <c r="C3096" t="s">
        <v>2648</v>
      </c>
      <c r="D3096" t="s">
        <v>123</v>
      </c>
      <c r="E3096" t="s">
        <v>3</v>
      </c>
      <c r="F3096" t="s">
        <v>124</v>
      </c>
      <c r="G3096" t="s">
        <v>8</v>
      </c>
      <c r="H3096" t="s">
        <v>5</v>
      </c>
      <c r="I3096">
        <v>60704</v>
      </c>
      <c r="J3096" t="s">
        <v>12798</v>
      </c>
      <c r="K3096" t="s">
        <v>125</v>
      </c>
      <c r="L3096" t="s">
        <v>11123</v>
      </c>
      <c r="M3096" t="s">
        <v>11690</v>
      </c>
      <c r="N3096" t="s">
        <v>2648</v>
      </c>
      <c r="O3096" t="s">
        <v>13535</v>
      </c>
      <c r="P3096">
        <v>27766196</v>
      </c>
      <c r="Q3096" t="s">
        <v>15386</v>
      </c>
      <c r="R3096" t="s">
        <v>16010</v>
      </c>
      <c r="S3096">
        <v>84625599</v>
      </c>
      <c r="T3096" t="s">
        <v>14762</v>
      </c>
      <c r="U3096">
        <v>27766129</v>
      </c>
      <c r="V3096" t="s">
        <v>32</v>
      </c>
      <c r="W3096" t="s">
        <v>4918</v>
      </c>
      <c r="X3096" t="s">
        <v>19106</v>
      </c>
      <c r="Y3096" t="s">
        <v>2648</v>
      </c>
    </row>
    <row r="3097" spans="1:25" x14ac:dyDescent="0.25">
      <c r="A3097" t="s">
        <v>11639</v>
      </c>
      <c r="B3097" t="s">
        <v>8939</v>
      </c>
      <c r="C3097" t="s">
        <v>11640</v>
      </c>
      <c r="D3097" t="s">
        <v>78</v>
      </c>
      <c r="E3097" t="s">
        <v>4</v>
      </c>
      <c r="F3097" t="s">
        <v>35</v>
      </c>
      <c r="G3097" t="s">
        <v>3</v>
      </c>
      <c r="H3097" t="s">
        <v>11</v>
      </c>
      <c r="I3097">
        <v>20209</v>
      </c>
      <c r="J3097" t="s">
        <v>12757</v>
      </c>
      <c r="K3097" t="s">
        <v>79</v>
      </c>
      <c r="L3097" t="s">
        <v>80</v>
      </c>
      <c r="M3097" t="s">
        <v>12895</v>
      </c>
      <c r="N3097" t="s">
        <v>11786</v>
      </c>
      <c r="O3097" t="s">
        <v>13535</v>
      </c>
      <c r="P3097">
        <v>24454780</v>
      </c>
      <c r="Q3097">
        <v>24454780</v>
      </c>
      <c r="R3097" t="s">
        <v>14229</v>
      </c>
      <c r="S3097">
        <v>24454780</v>
      </c>
      <c r="T3097" t="s">
        <v>14462</v>
      </c>
      <c r="U3097">
        <v>24560275</v>
      </c>
      <c r="V3097" t="s">
        <v>32</v>
      </c>
      <c r="W3097" t="s">
        <v>1639</v>
      </c>
      <c r="X3097" t="s">
        <v>19107</v>
      </c>
      <c r="Y3097" t="s">
        <v>11640</v>
      </c>
    </row>
    <row r="3098" spans="1:25" x14ac:dyDescent="0.25">
      <c r="A3098" t="s">
        <v>12215</v>
      </c>
      <c r="B3098" t="s">
        <v>12030</v>
      </c>
      <c r="C3098" t="s">
        <v>12031</v>
      </c>
      <c r="D3098" t="s">
        <v>1235</v>
      </c>
      <c r="E3098" t="s">
        <v>4</v>
      </c>
      <c r="F3098" t="s">
        <v>124</v>
      </c>
      <c r="G3098" t="s">
        <v>11</v>
      </c>
      <c r="H3098" t="s">
        <v>2</v>
      </c>
      <c r="I3098">
        <v>60901</v>
      </c>
      <c r="J3098" t="s">
        <v>11433</v>
      </c>
      <c r="K3098" t="s">
        <v>125</v>
      </c>
      <c r="L3098" t="s">
        <v>499</v>
      </c>
      <c r="M3098" t="s">
        <v>499</v>
      </c>
      <c r="N3098" t="s">
        <v>10234</v>
      </c>
      <c r="O3098" t="s">
        <v>13535</v>
      </c>
      <c r="P3098">
        <v>84014767</v>
      </c>
      <c r="Q3098" t="s">
        <v>15386</v>
      </c>
      <c r="R3098" t="s">
        <v>14230</v>
      </c>
      <c r="S3098">
        <v>84014767</v>
      </c>
      <c r="T3098" t="s">
        <v>14555</v>
      </c>
      <c r="U3098">
        <v>27798158</v>
      </c>
      <c r="V3098" t="s">
        <v>32</v>
      </c>
      <c r="W3098" t="s">
        <v>3931</v>
      </c>
      <c r="X3098" t="s">
        <v>19108</v>
      </c>
      <c r="Y3098" t="s">
        <v>12031</v>
      </c>
    </row>
    <row r="3099" spans="1:25" x14ac:dyDescent="0.25">
      <c r="A3099" t="s">
        <v>11643</v>
      </c>
      <c r="B3099" t="s">
        <v>10048</v>
      </c>
      <c r="C3099" t="s">
        <v>11644</v>
      </c>
      <c r="D3099" t="s">
        <v>197</v>
      </c>
      <c r="E3099" t="s">
        <v>6</v>
      </c>
      <c r="F3099" t="s">
        <v>35</v>
      </c>
      <c r="G3099" t="s">
        <v>12</v>
      </c>
      <c r="H3099" t="s">
        <v>15</v>
      </c>
      <c r="I3099">
        <v>21011</v>
      </c>
      <c r="J3099" t="s">
        <v>11529</v>
      </c>
      <c r="K3099" t="s">
        <v>79</v>
      </c>
      <c r="L3099" t="s">
        <v>197</v>
      </c>
      <c r="M3099" t="s">
        <v>11796</v>
      </c>
      <c r="N3099" t="s">
        <v>11796</v>
      </c>
      <c r="O3099" t="s">
        <v>13535</v>
      </c>
      <c r="P3099">
        <v>73005811</v>
      </c>
      <c r="Q3099" t="s">
        <v>15386</v>
      </c>
      <c r="R3099" t="s">
        <v>16011</v>
      </c>
      <c r="S3099">
        <v>83271259</v>
      </c>
      <c r="T3099" t="s">
        <v>14476</v>
      </c>
      <c r="U3099">
        <v>83187649</v>
      </c>
      <c r="V3099" t="s">
        <v>32</v>
      </c>
      <c r="W3099" t="s">
        <v>310</v>
      </c>
      <c r="X3099" t="s">
        <v>19109</v>
      </c>
      <c r="Y3099" t="s">
        <v>11644</v>
      </c>
    </row>
    <row r="3100" spans="1:25" x14ac:dyDescent="0.25">
      <c r="A3100" t="s">
        <v>11627</v>
      </c>
      <c r="B3100" t="s">
        <v>11628</v>
      </c>
      <c r="C3100" t="s">
        <v>11629</v>
      </c>
      <c r="D3100" t="s">
        <v>1044</v>
      </c>
      <c r="E3100" t="s">
        <v>5</v>
      </c>
      <c r="F3100" t="s">
        <v>32</v>
      </c>
      <c r="G3100" t="s">
        <v>1045</v>
      </c>
      <c r="H3100" t="s">
        <v>2</v>
      </c>
      <c r="I3100">
        <v>11901</v>
      </c>
      <c r="J3100" t="s">
        <v>15414</v>
      </c>
      <c r="K3100" t="s">
        <v>33</v>
      </c>
      <c r="L3100" t="s">
        <v>1044</v>
      </c>
      <c r="M3100" t="s">
        <v>14427</v>
      </c>
      <c r="N3100" t="s">
        <v>11767</v>
      </c>
      <c r="O3100" t="s">
        <v>13535</v>
      </c>
      <c r="P3100">
        <v>71976347</v>
      </c>
      <c r="Q3100" t="s">
        <v>15386</v>
      </c>
      <c r="R3100" t="s">
        <v>11768</v>
      </c>
      <c r="S3100">
        <v>71976347</v>
      </c>
      <c r="T3100" t="s">
        <v>14632</v>
      </c>
      <c r="U3100">
        <v>22005213</v>
      </c>
      <c r="V3100" t="s">
        <v>32</v>
      </c>
      <c r="W3100" t="s">
        <v>1246</v>
      </c>
      <c r="X3100" t="s">
        <v>19110</v>
      </c>
      <c r="Y3100" t="s">
        <v>11629</v>
      </c>
    </row>
    <row r="3101" spans="1:25" x14ac:dyDescent="0.25">
      <c r="A3101" t="s">
        <v>11617</v>
      </c>
      <c r="B3101" t="s">
        <v>7239</v>
      </c>
      <c r="C3101" t="s">
        <v>645</v>
      </c>
      <c r="D3101" t="s">
        <v>1044</v>
      </c>
      <c r="E3101" t="s">
        <v>12</v>
      </c>
      <c r="F3101" t="s">
        <v>32</v>
      </c>
      <c r="G3101" t="s">
        <v>1045</v>
      </c>
      <c r="H3101" t="s">
        <v>2</v>
      </c>
      <c r="I3101">
        <v>11901</v>
      </c>
      <c r="J3101" t="s">
        <v>15414</v>
      </c>
      <c r="K3101" t="s">
        <v>33</v>
      </c>
      <c r="L3101" t="s">
        <v>1044</v>
      </c>
      <c r="M3101" t="s">
        <v>14427</v>
      </c>
      <c r="N3101" t="s">
        <v>645</v>
      </c>
      <c r="O3101" t="s">
        <v>13535</v>
      </c>
      <c r="P3101">
        <v>22009881</v>
      </c>
      <c r="Q3101" t="s">
        <v>15386</v>
      </c>
      <c r="R3101" t="s">
        <v>13273</v>
      </c>
      <c r="S3101">
        <v>83118829</v>
      </c>
      <c r="T3101" t="s">
        <v>14431</v>
      </c>
      <c r="U3101">
        <v>27725172</v>
      </c>
      <c r="V3101" t="s">
        <v>32</v>
      </c>
      <c r="W3101" t="s">
        <v>11260</v>
      </c>
      <c r="X3101" t="s">
        <v>19111</v>
      </c>
      <c r="Y3101" t="s">
        <v>645</v>
      </c>
    </row>
    <row r="3102" spans="1:25" x14ac:dyDescent="0.25">
      <c r="A3102" t="s">
        <v>11636</v>
      </c>
      <c r="B3102" t="s">
        <v>7129</v>
      </c>
      <c r="C3102" t="s">
        <v>944</v>
      </c>
      <c r="D3102" t="s">
        <v>78</v>
      </c>
      <c r="E3102" t="s">
        <v>4</v>
      </c>
      <c r="F3102" t="s">
        <v>35</v>
      </c>
      <c r="G3102" t="s">
        <v>3</v>
      </c>
      <c r="H3102" t="s">
        <v>6</v>
      </c>
      <c r="I3102">
        <v>20205</v>
      </c>
      <c r="J3102" t="s">
        <v>12752</v>
      </c>
      <c r="K3102" t="s">
        <v>79</v>
      </c>
      <c r="L3102" t="s">
        <v>80</v>
      </c>
      <c r="M3102" t="s">
        <v>10622</v>
      </c>
      <c r="N3102" t="s">
        <v>944</v>
      </c>
      <c r="O3102" t="s">
        <v>13535</v>
      </c>
      <c r="P3102">
        <v>24450681</v>
      </c>
      <c r="Q3102" t="s">
        <v>15386</v>
      </c>
      <c r="R3102" t="s">
        <v>11784</v>
      </c>
      <c r="S3102">
        <v>24450681</v>
      </c>
      <c r="T3102" t="s">
        <v>14462</v>
      </c>
      <c r="U3102">
        <v>24560275</v>
      </c>
      <c r="V3102" t="s">
        <v>32</v>
      </c>
      <c r="W3102" t="s">
        <v>9824</v>
      </c>
      <c r="X3102" t="s">
        <v>19112</v>
      </c>
      <c r="Y3102" t="s">
        <v>944</v>
      </c>
    </row>
    <row r="3103" spans="1:25" x14ac:dyDescent="0.25">
      <c r="A3103" t="s">
        <v>12212</v>
      </c>
      <c r="B3103" t="s">
        <v>7790</v>
      </c>
      <c r="C3103" t="s">
        <v>4284</v>
      </c>
      <c r="D3103" t="s">
        <v>3000</v>
      </c>
      <c r="E3103" t="s">
        <v>10</v>
      </c>
      <c r="F3103" t="s">
        <v>83</v>
      </c>
      <c r="G3103" t="s">
        <v>3</v>
      </c>
      <c r="H3103" t="s">
        <v>4</v>
      </c>
      <c r="I3103">
        <v>70203</v>
      </c>
      <c r="J3103" t="s">
        <v>14372</v>
      </c>
      <c r="K3103" t="s">
        <v>82</v>
      </c>
      <c r="L3103" t="s">
        <v>3001</v>
      </c>
      <c r="M3103" t="s">
        <v>12967</v>
      </c>
      <c r="N3103" t="s">
        <v>4284</v>
      </c>
      <c r="O3103" t="s">
        <v>13535</v>
      </c>
      <c r="P3103">
        <v>44090960</v>
      </c>
      <c r="Q3103" t="s">
        <v>15386</v>
      </c>
      <c r="R3103" t="s">
        <v>12495</v>
      </c>
      <c r="S3103">
        <v>88910363</v>
      </c>
      <c r="T3103" t="s">
        <v>14588</v>
      </c>
      <c r="U3103">
        <v>27109039</v>
      </c>
      <c r="V3103" t="s">
        <v>32</v>
      </c>
      <c r="W3103" t="s">
        <v>5540</v>
      </c>
      <c r="X3103" t="s">
        <v>19113</v>
      </c>
      <c r="Y3103" t="s">
        <v>4284</v>
      </c>
    </row>
    <row r="3104" spans="1:25" x14ac:dyDescent="0.25">
      <c r="A3104" t="s">
        <v>12228</v>
      </c>
      <c r="B3104" t="s">
        <v>10051</v>
      </c>
      <c r="C3104" t="s">
        <v>12229</v>
      </c>
      <c r="D3104" t="s">
        <v>3000</v>
      </c>
      <c r="E3104" t="s">
        <v>10</v>
      </c>
      <c r="F3104" t="s">
        <v>83</v>
      </c>
      <c r="G3104" t="s">
        <v>3</v>
      </c>
      <c r="H3104" t="s">
        <v>4</v>
      </c>
      <c r="I3104">
        <v>70203</v>
      </c>
      <c r="J3104" t="s">
        <v>14372</v>
      </c>
      <c r="K3104" t="s">
        <v>82</v>
      </c>
      <c r="L3104" t="s">
        <v>3001</v>
      </c>
      <c r="M3104" t="s">
        <v>12967</v>
      </c>
      <c r="N3104" t="s">
        <v>12229</v>
      </c>
      <c r="O3104" t="s">
        <v>13535</v>
      </c>
      <c r="P3104">
        <v>44090970</v>
      </c>
      <c r="Q3104" t="s">
        <v>15386</v>
      </c>
      <c r="R3104" t="s">
        <v>14232</v>
      </c>
      <c r="S3104">
        <v>86197186</v>
      </c>
      <c r="T3104" t="s">
        <v>14588</v>
      </c>
      <c r="U3104" t="s">
        <v>15707</v>
      </c>
      <c r="V3104" t="s">
        <v>32</v>
      </c>
      <c r="W3104" t="s">
        <v>12496</v>
      </c>
      <c r="X3104" t="s">
        <v>19114</v>
      </c>
      <c r="Y3104" t="s">
        <v>12229</v>
      </c>
    </row>
    <row r="3105" spans="1:25" x14ac:dyDescent="0.25">
      <c r="A3105" t="s">
        <v>12173</v>
      </c>
      <c r="B3105" t="s">
        <v>12174</v>
      </c>
      <c r="C3105" t="s">
        <v>143</v>
      </c>
      <c r="D3105" t="s">
        <v>197</v>
      </c>
      <c r="E3105" t="s">
        <v>3</v>
      </c>
      <c r="F3105" t="s">
        <v>35</v>
      </c>
      <c r="G3105" t="s">
        <v>12</v>
      </c>
      <c r="H3105" t="s">
        <v>3</v>
      </c>
      <c r="I3105">
        <v>21002</v>
      </c>
      <c r="J3105" t="s">
        <v>11468</v>
      </c>
      <c r="K3105" t="s">
        <v>79</v>
      </c>
      <c r="L3105" t="s">
        <v>197</v>
      </c>
      <c r="M3105" t="s">
        <v>10533</v>
      </c>
      <c r="N3105" t="s">
        <v>143</v>
      </c>
      <c r="O3105" t="s">
        <v>13535</v>
      </c>
      <c r="P3105">
        <v>24747216</v>
      </c>
      <c r="Q3105" t="s">
        <v>15386</v>
      </c>
      <c r="R3105" t="s">
        <v>15138</v>
      </c>
      <c r="S3105">
        <v>86464306</v>
      </c>
      <c r="T3105" t="s">
        <v>15438</v>
      </c>
      <c r="U3105">
        <v>24755008</v>
      </c>
      <c r="V3105" t="s">
        <v>32</v>
      </c>
      <c r="W3105" t="s">
        <v>595</v>
      </c>
      <c r="X3105" t="s">
        <v>19115</v>
      </c>
      <c r="Y3105" t="s">
        <v>143</v>
      </c>
    </row>
    <row r="3106" spans="1:25" x14ac:dyDescent="0.25">
      <c r="A3106" t="s">
        <v>12168</v>
      </c>
      <c r="B3106" t="s">
        <v>12169</v>
      </c>
      <c r="C3106" t="s">
        <v>129</v>
      </c>
      <c r="D3106" t="s">
        <v>182</v>
      </c>
      <c r="E3106" t="s">
        <v>2</v>
      </c>
      <c r="F3106" t="s">
        <v>35</v>
      </c>
      <c r="G3106" t="s">
        <v>2</v>
      </c>
      <c r="H3106" t="s">
        <v>198</v>
      </c>
      <c r="I3106">
        <v>20114</v>
      </c>
      <c r="J3106" t="s">
        <v>12749</v>
      </c>
      <c r="K3106" t="s">
        <v>79</v>
      </c>
      <c r="L3106" t="s">
        <v>79</v>
      </c>
      <c r="M3106" t="s">
        <v>182</v>
      </c>
      <c r="N3106" t="s">
        <v>129</v>
      </c>
      <c r="O3106" t="s">
        <v>13535</v>
      </c>
      <c r="P3106">
        <v>86312595</v>
      </c>
      <c r="Q3106">
        <v>86312595</v>
      </c>
      <c r="R3106" t="s">
        <v>12296</v>
      </c>
      <c r="S3106">
        <v>86312595</v>
      </c>
      <c r="T3106" t="s">
        <v>14471</v>
      </c>
      <c r="U3106">
        <v>27611126</v>
      </c>
      <c r="V3106" t="s">
        <v>32</v>
      </c>
      <c r="W3106" t="s">
        <v>1034</v>
      </c>
      <c r="X3106" t="s">
        <v>19116</v>
      </c>
      <c r="Y3106" t="s">
        <v>129</v>
      </c>
    </row>
    <row r="3107" spans="1:25" x14ac:dyDescent="0.25">
      <c r="A3107" t="s">
        <v>12218</v>
      </c>
      <c r="B3107" t="s">
        <v>10077</v>
      </c>
      <c r="C3107" t="s">
        <v>12219</v>
      </c>
      <c r="D3107" t="s">
        <v>182</v>
      </c>
      <c r="E3107" t="s">
        <v>2</v>
      </c>
      <c r="F3107" t="s">
        <v>183</v>
      </c>
      <c r="G3107" t="s">
        <v>12</v>
      </c>
      <c r="H3107" t="s">
        <v>3</v>
      </c>
      <c r="I3107">
        <v>41002</v>
      </c>
      <c r="J3107" t="s">
        <v>12745</v>
      </c>
      <c r="K3107" t="s">
        <v>184</v>
      </c>
      <c r="L3107" t="s">
        <v>182</v>
      </c>
      <c r="M3107" t="s">
        <v>1775</v>
      </c>
      <c r="N3107" t="s">
        <v>12219</v>
      </c>
      <c r="O3107" t="s">
        <v>13535</v>
      </c>
      <c r="P3107">
        <v>44056169</v>
      </c>
      <c r="Q3107" t="s">
        <v>15386</v>
      </c>
      <c r="R3107" t="s">
        <v>14233</v>
      </c>
      <c r="S3107">
        <v>87059510</v>
      </c>
      <c r="T3107" t="s">
        <v>14471</v>
      </c>
      <c r="U3107">
        <v>27610192</v>
      </c>
      <c r="V3107" t="s">
        <v>32</v>
      </c>
      <c r="W3107" t="s">
        <v>10412</v>
      </c>
      <c r="X3107" t="s">
        <v>19117</v>
      </c>
      <c r="Y3107" t="s">
        <v>12219</v>
      </c>
    </row>
    <row r="3108" spans="1:25" x14ac:dyDescent="0.25">
      <c r="A3108" t="s">
        <v>12216</v>
      </c>
      <c r="B3108" t="s">
        <v>10056</v>
      </c>
      <c r="C3108" t="s">
        <v>186</v>
      </c>
      <c r="D3108" t="s">
        <v>1235</v>
      </c>
      <c r="E3108" t="s">
        <v>6</v>
      </c>
      <c r="F3108" t="s">
        <v>124</v>
      </c>
      <c r="G3108" t="s">
        <v>15</v>
      </c>
      <c r="H3108" t="s">
        <v>2</v>
      </c>
      <c r="I3108">
        <v>61101</v>
      </c>
      <c r="J3108" t="s">
        <v>12681</v>
      </c>
      <c r="K3108" t="s">
        <v>125</v>
      </c>
      <c r="L3108" t="s">
        <v>10832</v>
      </c>
      <c r="M3108" t="s">
        <v>2043</v>
      </c>
      <c r="N3108" t="s">
        <v>186</v>
      </c>
      <c r="O3108" t="s">
        <v>13535</v>
      </c>
      <c r="P3108">
        <v>26431657</v>
      </c>
      <c r="Q3108">
        <v>61130512</v>
      </c>
      <c r="R3108" t="s">
        <v>15139</v>
      </c>
      <c r="S3108">
        <v>61130512</v>
      </c>
      <c r="T3108" t="s">
        <v>11888</v>
      </c>
      <c r="U3108">
        <v>89233782</v>
      </c>
      <c r="V3108" t="s">
        <v>32</v>
      </c>
      <c r="W3108" t="s">
        <v>12469</v>
      </c>
      <c r="X3108" t="s">
        <v>19118</v>
      </c>
      <c r="Y3108" t="s">
        <v>186</v>
      </c>
    </row>
    <row r="3109" spans="1:25" x14ac:dyDescent="0.25">
      <c r="A3109" t="s">
        <v>12199</v>
      </c>
      <c r="B3109" t="s">
        <v>12200</v>
      </c>
      <c r="C3109" t="s">
        <v>12201</v>
      </c>
      <c r="D3109" t="s">
        <v>123</v>
      </c>
      <c r="E3109" t="s">
        <v>3</v>
      </c>
      <c r="F3109" t="s">
        <v>124</v>
      </c>
      <c r="G3109" t="s">
        <v>8</v>
      </c>
      <c r="H3109" t="s">
        <v>5</v>
      </c>
      <c r="I3109">
        <v>60704</v>
      </c>
      <c r="J3109" t="s">
        <v>12798</v>
      </c>
      <c r="K3109" t="s">
        <v>125</v>
      </c>
      <c r="L3109" t="s">
        <v>11123</v>
      </c>
      <c r="M3109" t="s">
        <v>11690</v>
      </c>
      <c r="N3109" t="s">
        <v>12201</v>
      </c>
      <c r="O3109" t="s">
        <v>13535</v>
      </c>
      <c r="P3109">
        <v>87362636</v>
      </c>
      <c r="Q3109" t="s">
        <v>15386</v>
      </c>
      <c r="R3109" t="s">
        <v>14234</v>
      </c>
      <c r="S3109">
        <v>87362636</v>
      </c>
      <c r="T3109" t="s">
        <v>14762</v>
      </c>
      <c r="U3109">
        <v>27766129</v>
      </c>
      <c r="V3109" t="s">
        <v>32</v>
      </c>
      <c r="W3109" t="s">
        <v>2213</v>
      </c>
      <c r="X3109" t="s">
        <v>19119</v>
      </c>
      <c r="Y3109" t="s">
        <v>12201</v>
      </c>
    </row>
    <row r="3110" spans="1:25" x14ac:dyDescent="0.25">
      <c r="A3110" t="s">
        <v>12203</v>
      </c>
      <c r="B3110" t="s">
        <v>7231</v>
      </c>
      <c r="C3110" t="s">
        <v>215</v>
      </c>
      <c r="D3110" t="s">
        <v>123</v>
      </c>
      <c r="E3110" t="s">
        <v>5</v>
      </c>
      <c r="F3110" t="s">
        <v>124</v>
      </c>
      <c r="G3110" t="s">
        <v>8</v>
      </c>
      <c r="H3110" t="s">
        <v>4</v>
      </c>
      <c r="I3110">
        <v>60703</v>
      </c>
      <c r="J3110" t="s">
        <v>12777</v>
      </c>
      <c r="K3110" t="s">
        <v>125</v>
      </c>
      <c r="L3110" t="s">
        <v>11123</v>
      </c>
      <c r="M3110" t="s">
        <v>12954</v>
      </c>
      <c r="N3110" t="s">
        <v>12417</v>
      </c>
      <c r="O3110" t="s">
        <v>13535</v>
      </c>
      <c r="P3110" t="s">
        <v>15386</v>
      </c>
      <c r="Q3110" t="s">
        <v>15386</v>
      </c>
      <c r="R3110" t="s">
        <v>12418</v>
      </c>
      <c r="S3110">
        <v>87201633</v>
      </c>
      <c r="T3110" t="s">
        <v>14563</v>
      </c>
      <c r="U3110">
        <v>27899336</v>
      </c>
      <c r="V3110" t="s">
        <v>32</v>
      </c>
      <c r="W3110" t="s">
        <v>4967</v>
      </c>
      <c r="X3110" t="s">
        <v>19120</v>
      </c>
      <c r="Y3110" t="s">
        <v>215</v>
      </c>
    </row>
    <row r="3111" spans="1:25" x14ac:dyDescent="0.25">
      <c r="A3111" t="s">
        <v>12196</v>
      </c>
      <c r="B3111" t="s">
        <v>7193</v>
      </c>
      <c r="C3111" t="s">
        <v>9438</v>
      </c>
      <c r="D3111" t="s">
        <v>125</v>
      </c>
      <c r="E3111" t="s">
        <v>2</v>
      </c>
      <c r="F3111" t="s">
        <v>124</v>
      </c>
      <c r="G3111" t="s">
        <v>2</v>
      </c>
      <c r="H3111" t="s">
        <v>10</v>
      </c>
      <c r="I3111">
        <v>60108</v>
      </c>
      <c r="J3111" t="s">
        <v>11602</v>
      </c>
      <c r="K3111" t="s">
        <v>125</v>
      </c>
      <c r="L3111" t="s">
        <v>125</v>
      </c>
      <c r="M3111" t="s">
        <v>10589</v>
      </c>
      <c r="N3111" t="s">
        <v>9438</v>
      </c>
      <c r="O3111" t="s">
        <v>13535</v>
      </c>
      <c r="P3111">
        <v>84853379</v>
      </c>
      <c r="Q3111" t="s">
        <v>15386</v>
      </c>
      <c r="R3111" t="s">
        <v>16012</v>
      </c>
      <c r="S3111">
        <v>60497434</v>
      </c>
      <c r="T3111" t="s">
        <v>14545</v>
      </c>
      <c r="U3111">
        <v>26639730</v>
      </c>
      <c r="V3111" t="s">
        <v>32</v>
      </c>
      <c r="W3111" t="s">
        <v>4146</v>
      </c>
      <c r="X3111" t="s">
        <v>19121</v>
      </c>
      <c r="Y3111" t="s">
        <v>9438</v>
      </c>
    </row>
    <row r="3112" spans="1:25" x14ac:dyDescent="0.25">
      <c r="A3112" t="s">
        <v>12195</v>
      </c>
      <c r="B3112" t="s">
        <v>7200</v>
      </c>
      <c r="C3112" t="s">
        <v>597</v>
      </c>
      <c r="D3112" t="s">
        <v>125</v>
      </c>
      <c r="E3112" t="s">
        <v>5</v>
      </c>
      <c r="F3112" t="s">
        <v>124</v>
      </c>
      <c r="G3112" t="s">
        <v>5</v>
      </c>
      <c r="H3112" t="s">
        <v>4</v>
      </c>
      <c r="I3112">
        <v>60403</v>
      </c>
      <c r="J3112" t="s">
        <v>11496</v>
      </c>
      <c r="K3112" t="s">
        <v>125</v>
      </c>
      <c r="L3112" t="s">
        <v>12948</v>
      </c>
      <c r="M3112" t="s">
        <v>239</v>
      </c>
      <c r="N3112" t="s">
        <v>597</v>
      </c>
      <c r="O3112" t="s">
        <v>13535</v>
      </c>
      <c r="P3112">
        <v>21001215</v>
      </c>
      <c r="Q3112" t="s">
        <v>15386</v>
      </c>
      <c r="R3112" t="s">
        <v>16013</v>
      </c>
      <c r="S3112">
        <v>86233108</v>
      </c>
      <c r="T3112" t="s">
        <v>15487</v>
      </c>
      <c r="U3112">
        <v>88207202</v>
      </c>
      <c r="V3112" t="s">
        <v>32</v>
      </c>
      <c r="W3112" t="s">
        <v>4716</v>
      </c>
      <c r="X3112" t="s">
        <v>19122</v>
      </c>
      <c r="Y3112" t="s">
        <v>597</v>
      </c>
    </row>
    <row r="3113" spans="1:25" x14ac:dyDescent="0.25">
      <c r="A3113" t="s">
        <v>12193</v>
      </c>
      <c r="B3113" t="s">
        <v>7147</v>
      </c>
      <c r="C3113" t="s">
        <v>12194</v>
      </c>
      <c r="D3113" t="s">
        <v>125</v>
      </c>
      <c r="E3113" t="s">
        <v>8</v>
      </c>
      <c r="F3113" t="s">
        <v>124</v>
      </c>
      <c r="G3113" t="s">
        <v>3</v>
      </c>
      <c r="H3113" t="s">
        <v>5</v>
      </c>
      <c r="I3113">
        <v>60204</v>
      </c>
      <c r="J3113" t="s">
        <v>11540</v>
      </c>
      <c r="K3113" t="s">
        <v>125</v>
      </c>
      <c r="L3113" t="s">
        <v>10596</v>
      </c>
      <c r="M3113" t="s">
        <v>143</v>
      </c>
      <c r="N3113" t="s">
        <v>324</v>
      </c>
      <c r="O3113" t="s">
        <v>13535</v>
      </c>
      <c r="P3113">
        <v>26363101</v>
      </c>
      <c r="Q3113" t="s">
        <v>15386</v>
      </c>
      <c r="R3113" t="s">
        <v>12395</v>
      </c>
      <c r="S3113">
        <v>88377031</v>
      </c>
      <c r="T3113" t="s">
        <v>14553</v>
      </c>
      <c r="U3113">
        <v>26350583</v>
      </c>
      <c r="V3113" t="s">
        <v>32</v>
      </c>
      <c r="W3113" t="s">
        <v>8282</v>
      </c>
      <c r="X3113" t="s">
        <v>19123</v>
      </c>
      <c r="Y3113" t="s">
        <v>12194</v>
      </c>
    </row>
    <row r="3114" spans="1:25" x14ac:dyDescent="0.25">
      <c r="A3114" t="s">
        <v>12207</v>
      </c>
      <c r="B3114" t="s">
        <v>8799</v>
      </c>
      <c r="C3114" t="s">
        <v>12208</v>
      </c>
      <c r="D3114" t="s">
        <v>82</v>
      </c>
      <c r="E3114" t="s">
        <v>7</v>
      </c>
      <c r="F3114" t="s">
        <v>83</v>
      </c>
      <c r="G3114" t="s">
        <v>4</v>
      </c>
      <c r="H3114" t="s">
        <v>6</v>
      </c>
      <c r="I3114">
        <v>70305</v>
      </c>
      <c r="J3114" t="s">
        <v>14373</v>
      </c>
      <c r="K3114" t="s">
        <v>82</v>
      </c>
      <c r="L3114" t="s">
        <v>12861</v>
      </c>
      <c r="M3114" t="s">
        <v>13801</v>
      </c>
      <c r="N3114" t="s">
        <v>12422</v>
      </c>
      <c r="O3114" t="s">
        <v>13535</v>
      </c>
      <c r="P3114">
        <v>22001757</v>
      </c>
      <c r="Q3114" t="s">
        <v>15386</v>
      </c>
      <c r="R3114" t="s">
        <v>12423</v>
      </c>
      <c r="S3114">
        <v>84624026</v>
      </c>
      <c r="T3114" t="s">
        <v>14614</v>
      </c>
      <c r="U3114">
        <v>27654219</v>
      </c>
      <c r="V3114" t="s">
        <v>32</v>
      </c>
      <c r="W3114" t="s">
        <v>8603</v>
      </c>
      <c r="X3114" t="s">
        <v>19124</v>
      </c>
      <c r="Y3114" t="s">
        <v>12208</v>
      </c>
    </row>
    <row r="3115" spans="1:25" x14ac:dyDescent="0.25">
      <c r="A3115" t="s">
        <v>12209</v>
      </c>
      <c r="B3115" t="s">
        <v>7212</v>
      </c>
      <c r="C3115" t="s">
        <v>5362</v>
      </c>
      <c r="D3115" t="s">
        <v>82</v>
      </c>
      <c r="E3115" t="s">
        <v>7</v>
      </c>
      <c r="F3115" t="s">
        <v>83</v>
      </c>
      <c r="G3115" t="s">
        <v>4</v>
      </c>
      <c r="H3115" t="s">
        <v>6</v>
      </c>
      <c r="I3115">
        <v>70305</v>
      </c>
      <c r="J3115" t="s">
        <v>14373</v>
      </c>
      <c r="K3115" t="s">
        <v>82</v>
      </c>
      <c r="L3115" t="s">
        <v>12861</v>
      </c>
      <c r="M3115" t="s">
        <v>13801</v>
      </c>
      <c r="N3115" t="s">
        <v>5362</v>
      </c>
      <c r="O3115" t="s">
        <v>13535</v>
      </c>
      <c r="P3115">
        <v>22001763</v>
      </c>
      <c r="Q3115">
        <v>27654219</v>
      </c>
      <c r="R3115" t="s">
        <v>15140</v>
      </c>
      <c r="S3115">
        <v>83971371</v>
      </c>
      <c r="T3115" t="s">
        <v>14614</v>
      </c>
      <c r="U3115">
        <v>61968120</v>
      </c>
      <c r="V3115" t="s">
        <v>32</v>
      </c>
      <c r="W3115" t="s">
        <v>9814</v>
      </c>
      <c r="X3115" t="s">
        <v>19125</v>
      </c>
      <c r="Y3115" t="s">
        <v>5362</v>
      </c>
    </row>
    <row r="3116" spans="1:25" x14ac:dyDescent="0.25">
      <c r="A3116" t="s">
        <v>16014</v>
      </c>
      <c r="B3116" t="s">
        <v>12204</v>
      </c>
      <c r="C3116" t="s">
        <v>16015</v>
      </c>
      <c r="D3116" t="s">
        <v>82</v>
      </c>
      <c r="E3116" t="s">
        <v>7</v>
      </c>
      <c r="F3116" t="s">
        <v>83</v>
      </c>
      <c r="G3116" t="s">
        <v>4</v>
      </c>
      <c r="H3116" t="s">
        <v>4</v>
      </c>
      <c r="I3116">
        <v>70303</v>
      </c>
      <c r="J3116" t="s">
        <v>11492</v>
      </c>
      <c r="K3116" t="s">
        <v>82</v>
      </c>
      <c r="L3116" t="s">
        <v>12861</v>
      </c>
      <c r="M3116" t="s">
        <v>4096</v>
      </c>
      <c r="N3116" t="s">
        <v>16016</v>
      </c>
      <c r="O3116" t="s">
        <v>13535</v>
      </c>
      <c r="P3116">
        <v>22001765</v>
      </c>
      <c r="Q3116" t="s">
        <v>15386</v>
      </c>
      <c r="R3116" t="s">
        <v>16017</v>
      </c>
      <c r="S3116">
        <v>88642896</v>
      </c>
      <c r="T3116" t="s">
        <v>14614</v>
      </c>
      <c r="U3116" t="s">
        <v>15386</v>
      </c>
      <c r="V3116" t="s">
        <v>32</v>
      </c>
      <c r="W3116" t="s">
        <v>8519</v>
      </c>
      <c r="X3116" t="s">
        <v>19126</v>
      </c>
      <c r="Y3116" t="s">
        <v>16015</v>
      </c>
    </row>
    <row r="3117" spans="1:25" x14ac:dyDescent="0.25">
      <c r="A3117" t="s">
        <v>12205</v>
      </c>
      <c r="B3117" t="s">
        <v>7248</v>
      </c>
      <c r="C3117" t="s">
        <v>12206</v>
      </c>
      <c r="D3117" t="s">
        <v>82</v>
      </c>
      <c r="E3117" t="s">
        <v>7</v>
      </c>
      <c r="F3117" t="s">
        <v>83</v>
      </c>
      <c r="G3117" t="s">
        <v>4</v>
      </c>
      <c r="H3117" t="s">
        <v>7</v>
      </c>
      <c r="I3117">
        <v>70306</v>
      </c>
      <c r="J3117" t="s">
        <v>12821</v>
      </c>
      <c r="K3117" t="s">
        <v>82</v>
      </c>
      <c r="L3117" t="s">
        <v>12861</v>
      </c>
      <c r="M3117" t="s">
        <v>12997</v>
      </c>
      <c r="N3117" t="s">
        <v>8006</v>
      </c>
      <c r="O3117" t="s">
        <v>13535</v>
      </c>
      <c r="P3117" t="s">
        <v>15386</v>
      </c>
      <c r="Q3117" t="s">
        <v>15386</v>
      </c>
      <c r="R3117" t="s">
        <v>14236</v>
      </c>
      <c r="S3117">
        <v>60468757</v>
      </c>
      <c r="T3117" t="s">
        <v>14614</v>
      </c>
      <c r="U3117">
        <v>27654219</v>
      </c>
      <c r="V3117" t="s">
        <v>32</v>
      </c>
      <c r="W3117" t="s">
        <v>5361</v>
      </c>
      <c r="X3117" t="s">
        <v>19127</v>
      </c>
      <c r="Y3117" t="s">
        <v>12206</v>
      </c>
    </row>
    <row r="3118" spans="1:25" x14ac:dyDescent="0.25">
      <c r="A3118" t="s">
        <v>12152</v>
      </c>
      <c r="B3118" t="s">
        <v>10054</v>
      </c>
      <c r="C3118" t="s">
        <v>12153</v>
      </c>
      <c r="D3118" t="s">
        <v>79</v>
      </c>
      <c r="E3118" t="s">
        <v>10</v>
      </c>
      <c r="F3118" t="s">
        <v>32</v>
      </c>
      <c r="G3118" t="s">
        <v>8</v>
      </c>
      <c r="H3118" t="s">
        <v>6</v>
      </c>
      <c r="I3118">
        <v>10705</v>
      </c>
      <c r="J3118" t="s">
        <v>12662</v>
      </c>
      <c r="K3118" t="s">
        <v>33</v>
      </c>
      <c r="L3118" t="s">
        <v>12875</v>
      </c>
      <c r="M3118" t="s">
        <v>11092</v>
      </c>
      <c r="N3118" t="s">
        <v>239</v>
      </c>
      <c r="O3118" t="s">
        <v>13535</v>
      </c>
      <c r="P3118">
        <v>24464623</v>
      </c>
      <c r="Q3118" t="s">
        <v>15386</v>
      </c>
      <c r="R3118" t="s">
        <v>13113</v>
      </c>
      <c r="S3118">
        <v>87195535</v>
      </c>
      <c r="T3118" t="s">
        <v>14440</v>
      </c>
      <c r="U3118">
        <v>24465922</v>
      </c>
      <c r="V3118" t="s">
        <v>32</v>
      </c>
      <c r="W3118" t="s">
        <v>7355</v>
      </c>
      <c r="X3118" t="s">
        <v>19128</v>
      </c>
      <c r="Y3118" t="s">
        <v>12153</v>
      </c>
    </row>
    <row r="3119" spans="1:25" x14ac:dyDescent="0.25">
      <c r="A3119" t="s">
        <v>12150</v>
      </c>
      <c r="B3119" t="s">
        <v>7236</v>
      </c>
      <c r="C3119" t="s">
        <v>12151</v>
      </c>
      <c r="D3119" t="s">
        <v>79</v>
      </c>
      <c r="E3119" t="s">
        <v>10</v>
      </c>
      <c r="F3119" t="s">
        <v>35</v>
      </c>
      <c r="G3119" t="s">
        <v>6</v>
      </c>
      <c r="H3119" t="s">
        <v>3</v>
      </c>
      <c r="I3119">
        <v>20502</v>
      </c>
      <c r="J3119" t="s">
        <v>12723</v>
      </c>
      <c r="K3119" t="s">
        <v>79</v>
      </c>
      <c r="L3119" t="s">
        <v>10522</v>
      </c>
      <c r="M3119" t="s">
        <v>2102</v>
      </c>
      <c r="N3119" t="s">
        <v>12151</v>
      </c>
      <c r="O3119" t="s">
        <v>13535</v>
      </c>
      <c r="P3119" t="s">
        <v>15386</v>
      </c>
      <c r="Q3119" t="s">
        <v>15386</v>
      </c>
      <c r="R3119" t="s">
        <v>12262</v>
      </c>
      <c r="S3119">
        <v>89531421</v>
      </c>
      <c r="T3119" t="s">
        <v>14440</v>
      </c>
      <c r="U3119">
        <v>24465922</v>
      </c>
      <c r="V3119" t="s">
        <v>32</v>
      </c>
      <c r="W3119" t="s">
        <v>12263</v>
      </c>
      <c r="X3119" t="s">
        <v>19129</v>
      </c>
      <c r="Y3119" t="s">
        <v>12151</v>
      </c>
    </row>
    <row r="3120" spans="1:25" x14ac:dyDescent="0.25">
      <c r="A3120" t="s">
        <v>12154</v>
      </c>
      <c r="B3120" t="s">
        <v>12155</v>
      </c>
      <c r="C3120" t="s">
        <v>12156</v>
      </c>
      <c r="D3120" t="s">
        <v>79</v>
      </c>
      <c r="E3120" t="s">
        <v>11</v>
      </c>
      <c r="F3120" t="s">
        <v>35</v>
      </c>
      <c r="G3120" t="s">
        <v>5</v>
      </c>
      <c r="H3120" t="s">
        <v>2</v>
      </c>
      <c r="I3120">
        <v>20401</v>
      </c>
      <c r="J3120" t="s">
        <v>11412</v>
      </c>
      <c r="K3120" t="s">
        <v>79</v>
      </c>
      <c r="L3120" t="s">
        <v>10521</v>
      </c>
      <c r="M3120" t="s">
        <v>10521</v>
      </c>
      <c r="N3120" t="s">
        <v>12156</v>
      </c>
      <c r="O3120" t="s">
        <v>13535</v>
      </c>
      <c r="P3120">
        <v>85375946</v>
      </c>
      <c r="Q3120" t="s">
        <v>15386</v>
      </c>
      <c r="R3120" t="s">
        <v>14237</v>
      </c>
      <c r="S3120">
        <v>85375946</v>
      </c>
      <c r="T3120" t="s">
        <v>15429</v>
      </c>
      <c r="U3120">
        <v>24289926</v>
      </c>
      <c r="V3120" t="s">
        <v>32</v>
      </c>
      <c r="W3120" t="s">
        <v>303</v>
      </c>
      <c r="X3120" t="s">
        <v>19130</v>
      </c>
      <c r="Y3120" t="s">
        <v>12156</v>
      </c>
    </row>
    <row r="3121" spans="1:25" x14ac:dyDescent="0.25">
      <c r="A3121" t="s">
        <v>12160</v>
      </c>
      <c r="B3121" t="s">
        <v>7181</v>
      </c>
      <c r="C3121" t="s">
        <v>2079</v>
      </c>
      <c r="D3121" t="s">
        <v>79</v>
      </c>
      <c r="E3121" t="s">
        <v>11</v>
      </c>
      <c r="F3121" t="s">
        <v>35</v>
      </c>
      <c r="G3121" t="s">
        <v>5</v>
      </c>
      <c r="H3121" t="s">
        <v>3</v>
      </c>
      <c r="I3121">
        <v>20402</v>
      </c>
      <c r="J3121" t="s">
        <v>11448</v>
      </c>
      <c r="K3121" t="s">
        <v>79</v>
      </c>
      <c r="L3121" t="s">
        <v>10521</v>
      </c>
      <c r="M3121" t="s">
        <v>11044</v>
      </c>
      <c r="N3121" t="s">
        <v>2079</v>
      </c>
      <c r="O3121" t="s">
        <v>13535</v>
      </c>
      <c r="P3121">
        <v>88331875</v>
      </c>
      <c r="Q3121" t="s">
        <v>15386</v>
      </c>
      <c r="R3121" t="s">
        <v>11775</v>
      </c>
      <c r="S3121">
        <v>88331875</v>
      </c>
      <c r="T3121" t="s">
        <v>15429</v>
      </c>
      <c r="U3121">
        <v>24289926</v>
      </c>
      <c r="V3121" t="s">
        <v>32</v>
      </c>
      <c r="W3121" t="s">
        <v>174</v>
      </c>
      <c r="X3121" t="s">
        <v>19131</v>
      </c>
      <c r="Y3121" t="s">
        <v>2079</v>
      </c>
    </row>
    <row r="3122" spans="1:25" x14ac:dyDescent="0.25">
      <c r="A3122" t="s">
        <v>12223</v>
      </c>
      <c r="B3122" t="s">
        <v>7230</v>
      </c>
      <c r="C3122" t="s">
        <v>283</v>
      </c>
      <c r="D3122" t="s">
        <v>79</v>
      </c>
      <c r="E3122" t="s">
        <v>11</v>
      </c>
      <c r="F3122" t="s">
        <v>35</v>
      </c>
      <c r="G3122" t="s">
        <v>5</v>
      </c>
      <c r="H3122" t="s">
        <v>2</v>
      </c>
      <c r="I3122">
        <v>20401</v>
      </c>
      <c r="J3122" t="s">
        <v>11412</v>
      </c>
      <c r="K3122" t="s">
        <v>79</v>
      </c>
      <c r="L3122" t="s">
        <v>10521</v>
      </c>
      <c r="M3122" t="s">
        <v>10521</v>
      </c>
      <c r="N3122" t="s">
        <v>283</v>
      </c>
      <c r="O3122" t="s">
        <v>13535</v>
      </c>
      <c r="P3122">
        <v>22005327</v>
      </c>
      <c r="Q3122" t="s">
        <v>15386</v>
      </c>
      <c r="R3122" t="s">
        <v>12484</v>
      </c>
      <c r="S3122">
        <v>22005327</v>
      </c>
      <c r="T3122" t="s">
        <v>15429</v>
      </c>
      <c r="U3122">
        <v>24289926</v>
      </c>
      <c r="V3122" t="s">
        <v>32</v>
      </c>
      <c r="W3122" t="s">
        <v>11652</v>
      </c>
      <c r="X3122" t="s">
        <v>19132</v>
      </c>
      <c r="Y3122" t="s">
        <v>283</v>
      </c>
    </row>
    <row r="3123" spans="1:25" x14ac:dyDescent="0.25">
      <c r="A3123" t="s">
        <v>12210</v>
      </c>
      <c r="B3123" t="s">
        <v>12211</v>
      </c>
      <c r="C3123" t="s">
        <v>10836</v>
      </c>
      <c r="D3123" t="s">
        <v>82</v>
      </c>
      <c r="E3123" t="s">
        <v>4</v>
      </c>
      <c r="F3123" t="s">
        <v>83</v>
      </c>
      <c r="G3123" t="s">
        <v>2</v>
      </c>
      <c r="H3123" t="s">
        <v>3</v>
      </c>
      <c r="I3123">
        <v>70102</v>
      </c>
      <c r="J3123" t="s">
        <v>12693</v>
      </c>
      <c r="K3123" t="s">
        <v>82</v>
      </c>
      <c r="L3123" t="s">
        <v>82</v>
      </c>
      <c r="M3123" t="s">
        <v>12981</v>
      </c>
      <c r="N3123" t="s">
        <v>10836</v>
      </c>
      <c r="O3123" t="s">
        <v>13535</v>
      </c>
      <c r="P3123">
        <v>88903091</v>
      </c>
      <c r="Q3123" t="s">
        <v>15386</v>
      </c>
      <c r="R3123" t="s">
        <v>16018</v>
      </c>
      <c r="S3123">
        <v>88903091</v>
      </c>
      <c r="T3123" t="s">
        <v>14631</v>
      </c>
      <c r="U3123">
        <v>27590142</v>
      </c>
      <c r="V3123" t="s">
        <v>32</v>
      </c>
      <c r="W3123" t="s">
        <v>3927</v>
      </c>
      <c r="X3123" t="s">
        <v>19133</v>
      </c>
      <c r="Y3123" t="s">
        <v>10836</v>
      </c>
    </row>
    <row r="3124" spans="1:25" x14ac:dyDescent="0.25">
      <c r="A3124" t="s">
        <v>16019</v>
      </c>
      <c r="B3124" t="s">
        <v>7202</v>
      </c>
      <c r="C3124" t="s">
        <v>1490</v>
      </c>
      <c r="D3124" t="s">
        <v>82</v>
      </c>
      <c r="E3124" t="s">
        <v>4</v>
      </c>
      <c r="F3124" t="s">
        <v>83</v>
      </c>
      <c r="G3124" t="s">
        <v>2</v>
      </c>
      <c r="H3124" t="s">
        <v>3</v>
      </c>
      <c r="I3124">
        <v>70102</v>
      </c>
      <c r="J3124" t="s">
        <v>12693</v>
      </c>
      <c r="K3124" t="s">
        <v>82</v>
      </c>
      <c r="L3124" t="s">
        <v>82</v>
      </c>
      <c r="M3124" t="s">
        <v>12981</v>
      </c>
      <c r="N3124" t="s">
        <v>1490</v>
      </c>
      <c r="O3124" t="s">
        <v>13535</v>
      </c>
      <c r="P3124">
        <v>84394655</v>
      </c>
      <c r="Q3124" t="s">
        <v>15386</v>
      </c>
      <c r="R3124" t="s">
        <v>16020</v>
      </c>
      <c r="S3124">
        <v>84394655</v>
      </c>
      <c r="T3124" t="s">
        <v>14631</v>
      </c>
      <c r="U3124">
        <v>71047519</v>
      </c>
      <c r="V3124" t="s">
        <v>32</v>
      </c>
      <c r="W3124" t="s">
        <v>2941</v>
      </c>
      <c r="X3124" t="s">
        <v>19134</v>
      </c>
      <c r="Y3124" t="s">
        <v>1490</v>
      </c>
    </row>
    <row r="3125" spans="1:25" x14ac:dyDescent="0.25">
      <c r="A3125" t="s">
        <v>12220</v>
      </c>
      <c r="B3125" t="s">
        <v>12221</v>
      </c>
      <c r="C3125" t="s">
        <v>12222</v>
      </c>
      <c r="D3125" t="s">
        <v>3000</v>
      </c>
      <c r="E3125" t="s">
        <v>8</v>
      </c>
      <c r="F3125" t="s">
        <v>83</v>
      </c>
      <c r="G3125" t="s">
        <v>7</v>
      </c>
      <c r="H3125" t="s">
        <v>5</v>
      </c>
      <c r="I3125">
        <v>70604</v>
      </c>
      <c r="J3125" t="s">
        <v>12797</v>
      </c>
      <c r="K3125" t="s">
        <v>82</v>
      </c>
      <c r="L3125" t="s">
        <v>2140</v>
      </c>
      <c r="M3125" t="s">
        <v>12970</v>
      </c>
      <c r="N3125" t="s">
        <v>12222</v>
      </c>
      <c r="O3125" t="s">
        <v>13535</v>
      </c>
      <c r="P3125">
        <v>89249993</v>
      </c>
      <c r="Q3125" t="s">
        <v>15386</v>
      </c>
      <c r="R3125" t="s">
        <v>11927</v>
      </c>
      <c r="S3125">
        <v>89249993</v>
      </c>
      <c r="T3125" t="s">
        <v>15503</v>
      </c>
      <c r="U3125">
        <v>89357825</v>
      </c>
      <c r="V3125" t="s">
        <v>32</v>
      </c>
      <c r="W3125" t="s">
        <v>11613</v>
      </c>
      <c r="X3125" t="s">
        <v>19135</v>
      </c>
      <c r="Y3125" t="s">
        <v>12222</v>
      </c>
    </row>
    <row r="3126" spans="1:25" x14ac:dyDescent="0.25">
      <c r="A3126" t="s">
        <v>12181</v>
      </c>
      <c r="B3126" t="s">
        <v>11978</v>
      </c>
      <c r="C3126" t="s">
        <v>1426</v>
      </c>
      <c r="D3126" t="s">
        <v>500</v>
      </c>
      <c r="E3126" t="s">
        <v>2</v>
      </c>
      <c r="F3126" t="s">
        <v>32</v>
      </c>
      <c r="G3126" t="s">
        <v>6</v>
      </c>
      <c r="H3126" t="s">
        <v>3</v>
      </c>
      <c r="I3126">
        <v>10502</v>
      </c>
      <c r="J3126" t="s">
        <v>12647</v>
      </c>
      <c r="K3126" t="s">
        <v>33</v>
      </c>
      <c r="L3126" t="s">
        <v>12839</v>
      </c>
      <c r="M3126" t="s">
        <v>1248</v>
      </c>
      <c r="N3126" t="s">
        <v>1426</v>
      </c>
      <c r="O3126" t="s">
        <v>13535</v>
      </c>
      <c r="P3126">
        <v>87705364</v>
      </c>
      <c r="Q3126" t="s">
        <v>15386</v>
      </c>
      <c r="R3126" t="s">
        <v>15141</v>
      </c>
      <c r="S3126">
        <v>87705364</v>
      </c>
      <c r="T3126" t="s">
        <v>14384</v>
      </c>
      <c r="U3126">
        <v>21004869</v>
      </c>
      <c r="V3126" t="s">
        <v>32</v>
      </c>
      <c r="W3126" t="s">
        <v>479</v>
      </c>
      <c r="X3126" t="s">
        <v>19136</v>
      </c>
      <c r="Y3126" t="s">
        <v>1426</v>
      </c>
    </row>
    <row r="3127" spans="1:25" x14ac:dyDescent="0.25">
      <c r="A3127" t="s">
        <v>16021</v>
      </c>
      <c r="B3127" t="s">
        <v>7225</v>
      </c>
      <c r="C3127" t="s">
        <v>84</v>
      </c>
      <c r="D3127" t="s">
        <v>500</v>
      </c>
      <c r="E3127" t="s">
        <v>3</v>
      </c>
      <c r="F3127" t="s">
        <v>32</v>
      </c>
      <c r="G3127" t="s">
        <v>3086</v>
      </c>
      <c r="H3127" t="s">
        <v>4</v>
      </c>
      <c r="I3127">
        <v>11703</v>
      </c>
      <c r="J3127" t="s">
        <v>12725</v>
      </c>
      <c r="K3127" t="s">
        <v>33</v>
      </c>
      <c r="L3127" t="s">
        <v>12900</v>
      </c>
      <c r="M3127" t="s">
        <v>10802</v>
      </c>
      <c r="N3127" t="s">
        <v>84</v>
      </c>
      <c r="O3127" t="s">
        <v>13535</v>
      </c>
      <c r="P3127">
        <v>25411215</v>
      </c>
      <c r="Q3127" t="s">
        <v>15386</v>
      </c>
      <c r="R3127" t="s">
        <v>16022</v>
      </c>
      <c r="S3127">
        <v>85006941</v>
      </c>
      <c r="T3127" t="s">
        <v>13751</v>
      </c>
      <c r="U3127">
        <v>25412000</v>
      </c>
      <c r="V3127" t="s">
        <v>32</v>
      </c>
      <c r="W3127" t="s">
        <v>2928</v>
      </c>
      <c r="X3127" t="s">
        <v>19137</v>
      </c>
      <c r="Y3127" t="s">
        <v>84</v>
      </c>
    </row>
    <row r="3128" spans="1:25" x14ac:dyDescent="0.25">
      <c r="A3128" t="s">
        <v>12149</v>
      </c>
      <c r="B3128" t="s">
        <v>7237</v>
      </c>
      <c r="C3128" t="s">
        <v>10497</v>
      </c>
      <c r="D3128" t="s">
        <v>9019</v>
      </c>
      <c r="E3128" t="s">
        <v>15</v>
      </c>
      <c r="F3128" t="s">
        <v>124</v>
      </c>
      <c r="G3128" t="s">
        <v>4</v>
      </c>
      <c r="H3128" t="s">
        <v>8</v>
      </c>
      <c r="I3128">
        <v>60307</v>
      </c>
      <c r="J3128" t="s">
        <v>12826</v>
      </c>
      <c r="K3128" t="s">
        <v>125</v>
      </c>
      <c r="L3128" t="s">
        <v>1490</v>
      </c>
      <c r="M3128" t="s">
        <v>13089</v>
      </c>
      <c r="N3128" t="s">
        <v>10497</v>
      </c>
      <c r="O3128" t="s">
        <v>13535</v>
      </c>
      <c r="P3128">
        <v>83475842</v>
      </c>
      <c r="Q3128" t="s">
        <v>15386</v>
      </c>
      <c r="R3128" t="s">
        <v>16023</v>
      </c>
      <c r="S3128">
        <v>83475842</v>
      </c>
      <c r="T3128" t="s">
        <v>14633</v>
      </c>
      <c r="U3128">
        <v>22001511</v>
      </c>
      <c r="V3128" t="s">
        <v>32</v>
      </c>
      <c r="W3128" t="s">
        <v>1681</v>
      </c>
      <c r="X3128" t="s">
        <v>19138</v>
      </c>
      <c r="Y3128" t="s">
        <v>10497</v>
      </c>
    </row>
    <row r="3129" spans="1:25" x14ac:dyDescent="0.25">
      <c r="A3129" t="s">
        <v>12197</v>
      </c>
      <c r="B3129" t="s">
        <v>7204</v>
      </c>
      <c r="C3129" t="s">
        <v>12198</v>
      </c>
      <c r="D3129" t="s">
        <v>9019</v>
      </c>
      <c r="E3129" t="s">
        <v>10</v>
      </c>
      <c r="F3129" t="s">
        <v>124</v>
      </c>
      <c r="G3129" t="s">
        <v>6</v>
      </c>
      <c r="H3129" t="s">
        <v>4</v>
      </c>
      <c r="I3129">
        <v>60503</v>
      </c>
      <c r="J3129" t="s">
        <v>11504</v>
      </c>
      <c r="K3129" t="s">
        <v>125</v>
      </c>
      <c r="L3129" t="s">
        <v>12950</v>
      </c>
      <c r="M3129" t="s">
        <v>4853</v>
      </c>
      <c r="N3129" t="s">
        <v>12198</v>
      </c>
      <c r="O3129" t="s">
        <v>13535</v>
      </c>
      <c r="P3129">
        <v>87683815</v>
      </c>
      <c r="Q3129" t="s">
        <v>15386</v>
      </c>
      <c r="R3129" t="s">
        <v>14238</v>
      </c>
      <c r="S3129">
        <v>87683815</v>
      </c>
      <c r="T3129" t="s">
        <v>14638</v>
      </c>
      <c r="U3129">
        <v>27881127</v>
      </c>
      <c r="V3129" t="s">
        <v>32</v>
      </c>
      <c r="W3129" t="s">
        <v>8345</v>
      </c>
      <c r="X3129" t="s">
        <v>19139</v>
      </c>
      <c r="Y3129" t="s">
        <v>12198</v>
      </c>
    </row>
    <row r="3130" spans="1:25" x14ac:dyDescent="0.25">
      <c r="A3130" t="s">
        <v>12202</v>
      </c>
      <c r="B3130" t="s">
        <v>11233</v>
      </c>
      <c r="C3130" t="s">
        <v>704</v>
      </c>
      <c r="D3130" t="s">
        <v>9019</v>
      </c>
      <c r="E3130" t="s">
        <v>8</v>
      </c>
      <c r="F3130" t="s">
        <v>124</v>
      </c>
      <c r="G3130" t="s">
        <v>6</v>
      </c>
      <c r="H3130" t="s">
        <v>3</v>
      </c>
      <c r="I3130">
        <v>60502</v>
      </c>
      <c r="J3130" t="s">
        <v>11453</v>
      </c>
      <c r="K3130" t="s">
        <v>125</v>
      </c>
      <c r="L3130" t="s">
        <v>12950</v>
      </c>
      <c r="M3130" t="s">
        <v>12953</v>
      </c>
      <c r="N3130" t="s">
        <v>704</v>
      </c>
      <c r="O3130" t="s">
        <v>13535</v>
      </c>
      <c r="P3130">
        <v>27864020</v>
      </c>
      <c r="Q3130">
        <v>86261258</v>
      </c>
      <c r="R3130" t="s">
        <v>14239</v>
      </c>
      <c r="S3130">
        <v>86261258</v>
      </c>
      <c r="T3130" t="s">
        <v>14559</v>
      </c>
      <c r="U3130">
        <v>83124487</v>
      </c>
      <c r="V3130" t="s">
        <v>32</v>
      </c>
      <c r="W3130" t="s">
        <v>2568</v>
      </c>
      <c r="X3130" t="s">
        <v>19140</v>
      </c>
      <c r="Y3130" t="s">
        <v>704</v>
      </c>
    </row>
    <row r="3131" spans="1:25" x14ac:dyDescent="0.25">
      <c r="A3131" t="s">
        <v>16025</v>
      </c>
      <c r="B3131" t="s">
        <v>16024</v>
      </c>
      <c r="C3131" t="s">
        <v>1248</v>
      </c>
      <c r="D3131" t="s">
        <v>1044</v>
      </c>
      <c r="E3131" t="s">
        <v>5</v>
      </c>
      <c r="F3131" t="s">
        <v>32</v>
      </c>
      <c r="G3131" t="s">
        <v>1045</v>
      </c>
      <c r="H3131" t="s">
        <v>2</v>
      </c>
      <c r="I3131">
        <v>11901</v>
      </c>
      <c r="J3131" t="s">
        <v>14333</v>
      </c>
      <c r="K3131" t="s">
        <v>33</v>
      </c>
      <c r="L3131" t="s">
        <v>1044</v>
      </c>
      <c r="M3131" t="s">
        <v>14427</v>
      </c>
      <c r="N3131" t="s">
        <v>1248</v>
      </c>
      <c r="O3131" t="s">
        <v>13535</v>
      </c>
      <c r="P3131" t="s">
        <v>15386</v>
      </c>
      <c r="Q3131" t="s">
        <v>15386</v>
      </c>
      <c r="R3131" t="s">
        <v>15552</v>
      </c>
      <c r="S3131">
        <v>22005434</v>
      </c>
      <c r="T3131" t="s">
        <v>14632</v>
      </c>
      <c r="U3131">
        <v>22005213</v>
      </c>
      <c r="V3131" t="s">
        <v>32</v>
      </c>
      <c r="W3131" t="s">
        <v>1247</v>
      </c>
      <c r="X3131" t="s">
        <v>19141</v>
      </c>
      <c r="Y3131" t="s">
        <v>1248</v>
      </c>
    </row>
    <row r="3132" spans="1:25" x14ac:dyDescent="0.25">
      <c r="A3132" t="s">
        <v>12147</v>
      </c>
      <c r="B3132" t="s">
        <v>8804</v>
      </c>
      <c r="C3132" t="s">
        <v>8132</v>
      </c>
      <c r="D3132" t="s">
        <v>1044</v>
      </c>
      <c r="E3132" t="s">
        <v>12</v>
      </c>
      <c r="F3132" t="s">
        <v>32</v>
      </c>
      <c r="G3132" t="s">
        <v>1045</v>
      </c>
      <c r="H3132" t="s">
        <v>2</v>
      </c>
      <c r="I3132">
        <v>11901</v>
      </c>
      <c r="J3132" t="s">
        <v>15414</v>
      </c>
      <c r="K3132" t="s">
        <v>33</v>
      </c>
      <c r="L3132" t="s">
        <v>1044</v>
      </c>
      <c r="M3132" t="s">
        <v>14427</v>
      </c>
      <c r="N3132" t="s">
        <v>8132</v>
      </c>
      <c r="O3132" t="s">
        <v>13535</v>
      </c>
      <c r="P3132">
        <v>22009359</v>
      </c>
      <c r="Q3132" t="s">
        <v>15386</v>
      </c>
      <c r="R3132" t="s">
        <v>11180</v>
      </c>
      <c r="S3132">
        <v>22009359</v>
      </c>
      <c r="T3132" t="s">
        <v>14431</v>
      </c>
      <c r="U3132">
        <v>27725172</v>
      </c>
      <c r="V3132" t="s">
        <v>32</v>
      </c>
      <c r="W3132" t="s">
        <v>1189</v>
      </c>
      <c r="X3132" t="s">
        <v>19142</v>
      </c>
      <c r="Y3132" t="s">
        <v>8132</v>
      </c>
    </row>
    <row r="3133" spans="1:25" x14ac:dyDescent="0.25">
      <c r="A3133" t="s">
        <v>12226</v>
      </c>
      <c r="B3133" t="s">
        <v>8962</v>
      </c>
      <c r="C3133" t="s">
        <v>12227</v>
      </c>
      <c r="D3133" t="s">
        <v>9037</v>
      </c>
      <c r="E3133" t="s">
        <v>6</v>
      </c>
      <c r="F3133" t="s">
        <v>83</v>
      </c>
      <c r="G3133" t="s">
        <v>2</v>
      </c>
      <c r="H3133" t="s">
        <v>3</v>
      </c>
      <c r="I3133">
        <v>70102</v>
      </c>
      <c r="J3133" t="s">
        <v>12693</v>
      </c>
      <c r="K3133" t="s">
        <v>82</v>
      </c>
      <c r="L3133" t="s">
        <v>82</v>
      </c>
      <c r="M3133" t="s">
        <v>12981</v>
      </c>
      <c r="N3133" t="s">
        <v>12227</v>
      </c>
      <c r="O3133" t="s">
        <v>13535</v>
      </c>
      <c r="P3133" t="s">
        <v>15386</v>
      </c>
      <c r="Q3133" t="s">
        <v>15386</v>
      </c>
      <c r="R3133" t="s">
        <v>14873</v>
      </c>
      <c r="S3133">
        <v>88769889</v>
      </c>
      <c r="T3133" t="s">
        <v>7759</v>
      </c>
      <c r="U3133">
        <v>83478507</v>
      </c>
      <c r="V3133" t="s">
        <v>32</v>
      </c>
      <c r="W3133" t="s">
        <v>12494</v>
      </c>
      <c r="X3133" t="s">
        <v>19143</v>
      </c>
      <c r="Y3133" t="s">
        <v>12227</v>
      </c>
    </row>
    <row r="3134" spans="1:25" x14ac:dyDescent="0.25">
      <c r="A3134" t="s">
        <v>15142</v>
      </c>
      <c r="B3134" t="s">
        <v>12111</v>
      </c>
      <c r="C3134" t="s">
        <v>15143</v>
      </c>
      <c r="D3134" t="s">
        <v>3000</v>
      </c>
      <c r="E3134" t="s">
        <v>8</v>
      </c>
      <c r="F3134" t="s">
        <v>83</v>
      </c>
      <c r="G3134" t="s">
        <v>7</v>
      </c>
      <c r="H3134" t="s">
        <v>5</v>
      </c>
      <c r="I3134">
        <v>70604</v>
      </c>
      <c r="J3134" t="s">
        <v>12797</v>
      </c>
      <c r="K3134" t="s">
        <v>82</v>
      </c>
      <c r="L3134" t="s">
        <v>2140</v>
      </c>
      <c r="M3134" t="s">
        <v>12970</v>
      </c>
      <c r="N3134" t="s">
        <v>15143</v>
      </c>
      <c r="O3134" t="s">
        <v>13535</v>
      </c>
      <c r="P3134">
        <v>40020003</v>
      </c>
      <c r="Q3134" t="s">
        <v>15386</v>
      </c>
      <c r="R3134" t="s">
        <v>15144</v>
      </c>
      <c r="S3134">
        <v>83365030</v>
      </c>
      <c r="T3134" t="s">
        <v>15503</v>
      </c>
      <c r="U3134">
        <v>89357825</v>
      </c>
      <c r="V3134" t="s">
        <v>32</v>
      </c>
      <c r="W3134" t="s">
        <v>9732</v>
      </c>
      <c r="X3134" t="s">
        <v>19144</v>
      </c>
      <c r="Y3134" t="s">
        <v>15143</v>
      </c>
    </row>
    <row r="3135" spans="1:25" x14ac:dyDescent="0.25">
      <c r="A3135" t="s">
        <v>12175</v>
      </c>
      <c r="B3135" t="s">
        <v>12176</v>
      </c>
      <c r="C3135" t="s">
        <v>2672</v>
      </c>
      <c r="D3135" t="s">
        <v>197</v>
      </c>
      <c r="E3135" t="s">
        <v>6</v>
      </c>
      <c r="F3135" t="s">
        <v>35</v>
      </c>
      <c r="G3135" t="s">
        <v>12</v>
      </c>
      <c r="H3135" t="s">
        <v>7</v>
      </c>
      <c r="I3135">
        <v>21006</v>
      </c>
      <c r="J3135" t="s">
        <v>11525</v>
      </c>
      <c r="K3135" t="s">
        <v>79</v>
      </c>
      <c r="L3135" t="s">
        <v>197</v>
      </c>
      <c r="M3135" t="s">
        <v>10536</v>
      </c>
      <c r="N3135" t="s">
        <v>12309</v>
      </c>
      <c r="O3135" t="s">
        <v>13535</v>
      </c>
      <c r="P3135">
        <v>89115714</v>
      </c>
      <c r="Q3135" t="s">
        <v>15386</v>
      </c>
      <c r="R3135" t="s">
        <v>16026</v>
      </c>
      <c r="S3135">
        <v>89115714</v>
      </c>
      <c r="T3135" t="s">
        <v>14476</v>
      </c>
      <c r="U3135">
        <v>24603899</v>
      </c>
      <c r="V3135" t="s">
        <v>32</v>
      </c>
      <c r="W3135" t="s">
        <v>2671</v>
      </c>
      <c r="X3135" t="s">
        <v>19145</v>
      </c>
      <c r="Y3135" t="s">
        <v>2672</v>
      </c>
    </row>
    <row r="3136" spans="1:25" x14ac:dyDescent="0.25">
      <c r="A3136" t="s">
        <v>12172</v>
      </c>
      <c r="B3136" t="s">
        <v>8929</v>
      </c>
      <c r="C3136" t="s">
        <v>944</v>
      </c>
      <c r="D3136" t="s">
        <v>197</v>
      </c>
      <c r="E3136" t="s">
        <v>10</v>
      </c>
      <c r="F3136" t="s">
        <v>35</v>
      </c>
      <c r="G3136" t="s">
        <v>12</v>
      </c>
      <c r="H3136" t="s">
        <v>17</v>
      </c>
      <c r="I3136">
        <v>21013</v>
      </c>
      <c r="J3136" t="s">
        <v>11531</v>
      </c>
      <c r="K3136" t="s">
        <v>79</v>
      </c>
      <c r="L3136" t="s">
        <v>197</v>
      </c>
      <c r="M3136" t="s">
        <v>238</v>
      </c>
      <c r="N3136" t="s">
        <v>944</v>
      </c>
      <c r="O3136" t="s">
        <v>13535</v>
      </c>
      <c r="P3136">
        <v>71693462</v>
      </c>
      <c r="Q3136" t="s">
        <v>15386</v>
      </c>
      <c r="R3136" t="s">
        <v>14617</v>
      </c>
      <c r="S3136">
        <v>71693462</v>
      </c>
      <c r="T3136" t="s">
        <v>14480</v>
      </c>
      <c r="U3136">
        <v>24777082</v>
      </c>
      <c r="V3136" t="s">
        <v>32</v>
      </c>
      <c r="W3136" t="s">
        <v>12302</v>
      </c>
      <c r="X3136" t="s">
        <v>19146</v>
      </c>
      <c r="Y3136" t="s">
        <v>944</v>
      </c>
    </row>
    <row r="3137" spans="1:25" x14ac:dyDescent="0.25">
      <c r="A3137" t="s">
        <v>12178</v>
      </c>
      <c r="B3137" t="s">
        <v>8805</v>
      </c>
      <c r="C3137" t="s">
        <v>1421</v>
      </c>
      <c r="D3137" t="s">
        <v>197</v>
      </c>
      <c r="E3137" t="s">
        <v>10</v>
      </c>
      <c r="F3137" t="s">
        <v>35</v>
      </c>
      <c r="G3137" t="s">
        <v>12</v>
      </c>
      <c r="H3137" t="s">
        <v>17</v>
      </c>
      <c r="I3137">
        <v>21013</v>
      </c>
      <c r="J3137" t="s">
        <v>11531</v>
      </c>
      <c r="K3137" t="s">
        <v>79</v>
      </c>
      <c r="L3137" t="s">
        <v>197</v>
      </c>
      <c r="M3137" t="s">
        <v>238</v>
      </c>
      <c r="N3137" t="s">
        <v>1421</v>
      </c>
      <c r="O3137" t="s">
        <v>13535</v>
      </c>
      <c r="P3137" t="s">
        <v>15386</v>
      </c>
      <c r="Q3137" t="s">
        <v>15386</v>
      </c>
      <c r="R3137" t="s">
        <v>12315</v>
      </c>
      <c r="S3137">
        <v>63506665</v>
      </c>
      <c r="T3137" t="s">
        <v>14480</v>
      </c>
      <c r="U3137">
        <v>24777082</v>
      </c>
      <c r="V3137" t="s">
        <v>32</v>
      </c>
      <c r="W3137" t="s">
        <v>2857</v>
      </c>
      <c r="X3137" t="s">
        <v>19147</v>
      </c>
      <c r="Y3137" t="s">
        <v>1421</v>
      </c>
    </row>
    <row r="3138" spans="1:25" x14ac:dyDescent="0.25">
      <c r="A3138" t="s">
        <v>12170</v>
      </c>
      <c r="B3138" t="s">
        <v>8943</v>
      </c>
      <c r="C3138" t="s">
        <v>12171</v>
      </c>
      <c r="D3138" t="s">
        <v>197</v>
      </c>
      <c r="E3138" t="s">
        <v>12</v>
      </c>
      <c r="F3138" t="s">
        <v>35</v>
      </c>
      <c r="G3138" t="s">
        <v>198</v>
      </c>
      <c r="H3138" t="s">
        <v>4</v>
      </c>
      <c r="I3138">
        <v>21403</v>
      </c>
      <c r="J3138" t="s">
        <v>11554</v>
      </c>
      <c r="K3138" t="s">
        <v>79</v>
      </c>
      <c r="L3138" t="s">
        <v>199</v>
      </c>
      <c r="M3138" t="s">
        <v>12987</v>
      </c>
      <c r="N3138" t="s">
        <v>12171</v>
      </c>
      <c r="O3138" t="s">
        <v>13535</v>
      </c>
      <c r="P3138">
        <v>41051039</v>
      </c>
      <c r="Q3138">
        <v>60465780</v>
      </c>
      <c r="R3138" t="s">
        <v>16027</v>
      </c>
      <c r="S3138">
        <v>41051039</v>
      </c>
      <c r="T3138" t="s">
        <v>9210</v>
      </c>
      <c r="U3138">
        <v>61610021</v>
      </c>
      <c r="V3138" t="s">
        <v>32</v>
      </c>
      <c r="W3138" t="s">
        <v>2957</v>
      </c>
      <c r="X3138" t="s">
        <v>19148</v>
      </c>
      <c r="Y3138" t="s">
        <v>12171</v>
      </c>
    </row>
    <row r="3139" spans="1:25" x14ac:dyDescent="0.25">
      <c r="A3139" t="s">
        <v>12163</v>
      </c>
      <c r="B3139" t="s">
        <v>8066</v>
      </c>
      <c r="C3139" t="s">
        <v>12164</v>
      </c>
      <c r="D3139" t="s">
        <v>78</v>
      </c>
      <c r="E3139" t="s">
        <v>4</v>
      </c>
      <c r="F3139" t="s">
        <v>35</v>
      </c>
      <c r="G3139" t="s">
        <v>3</v>
      </c>
      <c r="H3139" t="s">
        <v>3</v>
      </c>
      <c r="I3139">
        <v>20202</v>
      </c>
      <c r="J3139" t="s">
        <v>12695</v>
      </c>
      <c r="K3139" t="s">
        <v>79</v>
      </c>
      <c r="L3139" t="s">
        <v>80</v>
      </c>
      <c r="M3139" t="s">
        <v>558</v>
      </c>
      <c r="N3139" t="s">
        <v>12278</v>
      </c>
      <c r="O3139" t="s">
        <v>13535</v>
      </c>
      <c r="P3139">
        <v>24451455</v>
      </c>
      <c r="Q3139">
        <v>86176706</v>
      </c>
      <c r="R3139" t="s">
        <v>13274</v>
      </c>
      <c r="S3139">
        <v>86176706</v>
      </c>
      <c r="T3139" t="s">
        <v>14462</v>
      </c>
      <c r="U3139">
        <v>24560275</v>
      </c>
      <c r="V3139" t="s">
        <v>32</v>
      </c>
      <c r="W3139" t="s">
        <v>557</v>
      </c>
      <c r="X3139" t="s">
        <v>19149</v>
      </c>
      <c r="Y3139" t="s">
        <v>12164</v>
      </c>
    </row>
    <row r="3140" spans="1:25" x14ac:dyDescent="0.25">
      <c r="A3140" t="s">
        <v>12161</v>
      </c>
      <c r="B3140" t="s">
        <v>10071</v>
      </c>
      <c r="C3140" t="s">
        <v>12162</v>
      </c>
      <c r="D3140" t="s">
        <v>78</v>
      </c>
      <c r="E3140" t="s">
        <v>4</v>
      </c>
      <c r="F3140" t="s">
        <v>35</v>
      </c>
      <c r="G3140" t="s">
        <v>3</v>
      </c>
      <c r="H3140" t="s">
        <v>6</v>
      </c>
      <c r="I3140">
        <v>20205</v>
      </c>
      <c r="J3140" t="s">
        <v>12752</v>
      </c>
      <c r="K3140" t="s">
        <v>79</v>
      </c>
      <c r="L3140" t="s">
        <v>80</v>
      </c>
      <c r="M3140" t="s">
        <v>10622</v>
      </c>
      <c r="N3140" t="s">
        <v>12276</v>
      </c>
      <c r="O3140" t="s">
        <v>13535</v>
      </c>
      <c r="P3140">
        <v>22479030</v>
      </c>
      <c r="Q3140" t="s">
        <v>15386</v>
      </c>
      <c r="R3140" t="s">
        <v>12277</v>
      </c>
      <c r="S3140">
        <v>87068072</v>
      </c>
      <c r="T3140" t="s">
        <v>14462</v>
      </c>
      <c r="U3140">
        <v>24560275</v>
      </c>
      <c r="V3140" t="s">
        <v>32</v>
      </c>
      <c r="W3140" t="s">
        <v>8336</v>
      </c>
      <c r="X3140" t="s">
        <v>19150</v>
      </c>
      <c r="Y3140" t="s">
        <v>12162</v>
      </c>
    </row>
    <row r="3141" spans="1:25" x14ac:dyDescent="0.25">
      <c r="A3141" t="s">
        <v>12191</v>
      </c>
      <c r="B3141" t="s">
        <v>8944</v>
      </c>
      <c r="C3141" t="s">
        <v>156</v>
      </c>
      <c r="D3141" t="s">
        <v>1609</v>
      </c>
      <c r="E3141" t="s">
        <v>2</v>
      </c>
      <c r="F3141" t="s">
        <v>208</v>
      </c>
      <c r="G3141" t="s">
        <v>7</v>
      </c>
      <c r="H3141" t="s">
        <v>4</v>
      </c>
      <c r="I3141">
        <v>50603</v>
      </c>
      <c r="J3141" t="s">
        <v>11510</v>
      </c>
      <c r="K3141" t="s">
        <v>209</v>
      </c>
      <c r="L3141" t="s">
        <v>1609</v>
      </c>
      <c r="M3141" t="s">
        <v>51</v>
      </c>
      <c r="N3141" t="s">
        <v>12388</v>
      </c>
      <c r="O3141" t="s">
        <v>13535</v>
      </c>
      <c r="P3141">
        <v>86782295</v>
      </c>
      <c r="Q3141">
        <v>22007598</v>
      </c>
      <c r="R3141" t="s">
        <v>12389</v>
      </c>
      <c r="S3141">
        <v>86782295</v>
      </c>
      <c r="T3141" t="s">
        <v>14540</v>
      </c>
      <c r="U3141">
        <v>26692611</v>
      </c>
      <c r="V3141" t="s">
        <v>32</v>
      </c>
      <c r="W3141" t="s">
        <v>2544</v>
      </c>
      <c r="X3141" t="s">
        <v>19151</v>
      </c>
      <c r="Y3141" t="s">
        <v>156</v>
      </c>
    </row>
    <row r="3142" spans="1:25" x14ac:dyDescent="0.25">
      <c r="A3142" t="s">
        <v>12189</v>
      </c>
      <c r="B3142" t="s">
        <v>7259</v>
      </c>
      <c r="C3142" t="s">
        <v>12190</v>
      </c>
      <c r="D3142" t="s">
        <v>1609</v>
      </c>
      <c r="E3142" t="s">
        <v>6</v>
      </c>
      <c r="F3142" t="s">
        <v>208</v>
      </c>
      <c r="G3142" t="s">
        <v>10</v>
      </c>
      <c r="H3142" t="s">
        <v>3</v>
      </c>
      <c r="I3142">
        <v>50802</v>
      </c>
      <c r="J3142" t="s">
        <v>15550</v>
      </c>
      <c r="K3142" t="s">
        <v>209</v>
      </c>
      <c r="L3142" t="s">
        <v>2685</v>
      </c>
      <c r="M3142" t="s">
        <v>2672</v>
      </c>
      <c r="N3142" t="s">
        <v>168</v>
      </c>
      <c r="O3142" t="s">
        <v>13535</v>
      </c>
      <c r="P3142">
        <v>22007824</v>
      </c>
      <c r="Q3142" t="s">
        <v>15386</v>
      </c>
      <c r="R3142" t="s">
        <v>12387</v>
      </c>
      <c r="S3142">
        <v>83978271</v>
      </c>
      <c r="T3142" t="s">
        <v>14458</v>
      </c>
      <c r="U3142">
        <v>21005138</v>
      </c>
      <c r="V3142" t="s">
        <v>32</v>
      </c>
      <c r="W3142" t="s">
        <v>2827</v>
      </c>
      <c r="X3142" t="s">
        <v>19152</v>
      </c>
      <c r="Y3142" t="s">
        <v>12190</v>
      </c>
    </row>
    <row r="3143" spans="1:25" x14ac:dyDescent="0.25">
      <c r="A3143" t="s">
        <v>12177</v>
      </c>
      <c r="B3143" t="s">
        <v>7258</v>
      </c>
      <c r="C3143" t="s">
        <v>69</v>
      </c>
      <c r="D3143" t="s">
        <v>9030</v>
      </c>
      <c r="E3143" t="s">
        <v>6</v>
      </c>
      <c r="F3143" t="s">
        <v>35</v>
      </c>
      <c r="G3143" t="s">
        <v>179</v>
      </c>
      <c r="H3143" t="s">
        <v>2</v>
      </c>
      <c r="I3143">
        <v>21501</v>
      </c>
      <c r="J3143" t="s">
        <v>11557</v>
      </c>
      <c r="K3143" t="s">
        <v>79</v>
      </c>
      <c r="L3143" t="s">
        <v>180</v>
      </c>
      <c r="M3143" t="s">
        <v>143</v>
      </c>
      <c r="N3143" t="s">
        <v>69</v>
      </c>
      <c r="O3143" t="s">
        <v>13535</v>
      </c>
      <c r="P3143">
        <v>41051121</v>
      </c>
      <c r="Q3143" t="s">
        <v>15386</v>
      </c>
      <c r="R3143" t="s">
        <v>12310</v>
      </c>
      <c r="S3143">
        <v>83172386</v>
      </c>
      <c r="T3143" t="s">
        <v>14481</v>
      </c>
      <c r="U3143">
        <v>24640011</v>
      </c>
      <c r="V3143" t="s">
        <v>32</v>
      </c>
      <c r="W3143" t="s">
        <v>3032</v>
      </c>
      <c r="X3143" t="s">
        <v>19153</v>
      </c>
      <c r="Y3143" t="s">
        <v>69</v>
      </c>
    </row>
    <row r="3144" spans="1:25" x14ac:dyDescent="0.25">
      <c r="A3144" t="s">
        <v>12182</v>
      </c>
      <c r="B3144" t="s">
        <v>8961</v>
      </c>
      <c r="C3144" t="s">
        <v>3462</v>
      </c>
      <c r="D3144" t="s">
        <v>3398</v>
      </c>
      <c r="E3144" t="s">
        <v>4</v>
      </c>
      <c r="F3144" t="s">
        <v>64</v>
      </c>
      <c r="G3144" t="s">
        <v>6</v>
      </c>
      <c r="H3144" t="s">
        <v>2</v>
      </c>
      <c r="I3144">
        <v>30501</v>
      </c>
      <c r="J3144" t="s">
        <v>11417</v>
      </c>
      <c r="K3144" t="s">
        <v>214</v>
      </c>
      <c r="L3144" t="s">
        <v>3398</v>
      </c>
      <c r="M3144" t="s">
        <v>3398</v>
      </c>
      <c r="N3144" t="s">
        <v>3462</v>
      </c>
      <c r="O3144" t="s">
        <v>13535</v>
      </c>
      <c r="P3144">
        <v>86127982</v>
      </c>
      <c r="Q3144" t="s">
        <v>15386</v>
      </c>
      <c r="R3144" t="s">
        <v>12343</v>
      </c>
      <c r="S3144">
        <v>86127982</v>
      </c>
      <c r="T3144" t="s">
        <v>14506</v>
      </c>
      <c r="U3144">
        <v>25311024</v>
      </c>
      <c r="V3144" t="s">
        <v>32</v>
      </c>
      <c r="W3144" t="s">
        <v>3461</v>
      </c>
      <c r="X3144" t="s">
        <v>19154</v>
      </c>
      <c r="Y3144" t="s">
        <v>3462</v>
      </c>
    </row>
    <row r="3145" spans="1:25" x14ac:dyDescent="0.25">
      <c r="A3145" t="s">
        <v>12224</v>
      </c>
      <c r="B3145" t="s">
        <v>12225</v>
      </c>
      <c r="C3145" t="s">
        <v>581</v>
      </c>
      <c r="D3145" t="s">
        <v>78</v>
      </c>
      <c r="E3145" t="s">
        <v>3</v>
      </c>
      <c r="F3145" t="s">
        <v>35</v>
      </c>
      <c r="G3145" t="s">
        <v>3</v>
      </c>
      <c r="H3145" t="s">
        <v>12</v>
      </c>
      <c r="I3145">
        <v>20210</v>
      </c>
      <c r="J3145" t="s">
        <v>12758</v>
      </c>
      <c r="K3145" t="s">
        <v>79</v>
      </c>
      <c r="L3145" t="s">
        <v>80</v>
      </c>
      <c r="M3145" t="s">
        <v>10523</v>
      </c>
      <c r="N3145" t="s">
        <v>581</v>
      </c>
      <c r="O3145" t="s">
        <v>13535</v>
      </c>
      <c r="P3145">
        <v>24477318</v>
      </c>
      <c r="Q3145" t="s">
        <v>15386</v>
      </c>
      <c r="R3145" t="s">
        <v>12486</v>
      </c>
      <c r="S3145">
        <v>63755061</v>
      </c>
      <c r="T3145" t="s">
        <v>14463</v>
      </c>
      <c r="U3145">
        <v>24456861</v>
      </c>
      <c r="V3145" t="s">
        <v>32</v>
      </c>
      <c r="W3145" t="s">
        <v>12038</v>
      </c>
      <c r="X3145" t="s">
        <v>19155</v>
      </c>
      <c r="Y3145" t="s">
        <v>581</v>
      </c>
    </row>
    <row r="3146" spans="1:25" x14ac:dyDescent="0.25">
      <c r="A3146" t="s">
        <v>13275</v>
      </c>
      <c r="B3146" t="s">
        <v>13276</v>
      </c>
      <c r="C3146" t="s">
        <v>171</v>
      </c>
      <c r="D3146" t="s">
        <v>123</v>
      </c>
      <c r="E3146" t="s">
        <v>17</v>
      </c>
      <c r="F3146" t="s">
        <v>124</v>
      </c>
      <c r="G3146" t="s">
        <v>10</v>
      </c>
      <c r="H3146" t="s">
        <v>5</v>
      </c>
      <c r="I3146">
        <v>60804</v>
      </c>
      <c r="J3146" t="s">
        <v>11570</v>
      </c>
      <c r="K3146" t="s">
        <v>125</v>
      </c>
      <c r="L3146" t="s">
        <v>12955</v>
      </c>
      <c r="M3146" t="s">
        <v>11100</v>
      </c>
      <c r="N3146" t="s">
        <v>13277</v>
      </c>
      <c r="O3146" t="s">
        <v>13535</v>
      </c>
      <c r="P3146">
        <v>85946502</v>
      </c>
      <c r="Q3146" t="s">
        <v>15386</v>
      </c>
      <c r="R3146" t="s">
        <v>16028</v>
      </c>
      <c r="S3146">
        <v>85946502</v>
      </c>
      <c r="T3146" t="s">
        <v>9313</v>
      </c>
      <c r="U3146">
        <v>87794171</v>
      </c>
      <c r="V3146" t="s">
        <v>32</v>
      </c>
      <c r="W3146" t="s">
        <v>8741</v>
      </c>
      <c r="X3146" t="s">
        <v>19156</v>
      </c>
      <c r="Y3146" t="s">
        <v>171</v>
      </c>
    </row>
    <row r="3147" spans="1:25" x14ac:dyDescent="0.25">
      <c r="A3147" t="s">
        <v>13278</v>
      </c>
      <c r="B3147" t="s">
        <v>7250</v>
      </c>
      <c r="C3147" t="s">
        <v>13279</v>
      </c>
      <c r="D3147" t="s">
        <v>123</v>
      </c>
      <c r="E3147" t="s">
        <v>5</v>
      </c>
      <c r="F3147" t="s">
        <v>124</v>
      </c>
      <c r="G3147" t="s">
        <v>8</v>
      </c>
      <c r="H3147" t="s">
        <v>4</v>
      </c>
      <c r="I3147">
        <v>60703</v>
      </c>
      <c r="J3147" t="s">
        <v>12777</v>
      </c>
      <c r="K3147" t="s">
        <v>125</v>
      </c>
      <c r="L3147" t="s">
        <v>11123</v>
      </c>
      <c r="M3147" t="s">
        <v>12954</v>
      </c>
      <c r="N3147" t="s">
        <v>13280</v>
      </c>
      <c r="O3147" t="s">
        <v>13535</v>
      </c>
      <c r="P3147">
        <v>22001438</v>
      </c>
      <c r="Q3147" t="s">
        <v>15386</v>
      </c>
      <c r="R3147" t="s">
        <v>13281</v>
      </c>
      <c r="S3147">
        <v>89734979</v>
      </c>
      <c r="T3147" t="s">
        <v>14563</v>
      </c>
      <c r="U3147">
        <v>27899336</v>
      </c>
      <c r="V3147" t="s">
        <v>32</v>
      </c>
      <c r="W3147" t="s">
        <v>12158</v>
      </c>
      <c r="X3147" t="s">
        <v>19157</v>
      </c>
      <c r="Y3147" t="s">
        <v>13279</v>
      </c>
    </row>
    <row r="3148" spans="1:25" x14ac:dyDescent="0.25">
      <c r="A3148" t="s">
        <v>13282</v>
      </c>
      <c r="B3148" t="s">
        <v>13210</v>
      </c>
      <c r="C3148" t="s">
        <v>2672</v>
      </c>
      <c r="D3148" t="s">
        <v>4010</v>
      </c>
      <c r="E3148" t="s">
        <v>10</v>
      </c>
      <c r="F3148" t="s">
        <v>208</v>
      </c>
      <c r="G3148" t="s">
        <v>11</v>
      </c>
      <c r="H3148" t="s">
        <v>6</v>
      </c>
      <c r="I3148">
        <v>50905</v>
      </c>
      <c r="J3148" t="s">
        <v>11590</v>
      </c>
      <c r="K3148" t="s">
        <v>209</v>
      </c>
      <c r="L3148" t="s">
        <v>4134</v>
      </c>
      <c r="M3148" t="s">
        <v>2571</v>
      </c>
      <c r="N3148" t="s">
        <v>2672</v>
      </c>
      <c r="O3148" t="s">
        <v>13535</v>
      </c>
      <c r="P3148">
        <v>22007622</v>
      </c>
      <c r="Q3148">
        <v>63891074</v>
      </c>
      <c r="R3148" t="s">
        <v>14240</v>
      </c>
      <c r="S3148">
        <v>63891074</v>
      </c>
      <c r="T3148" t="s">
        <v>14385</v>
      </c>
      <c r="U3148">
        <v>26577302</v>
      </c>
      <c r="V3148" t="s">
        <v>32</v>
      </c>
      <c r="W3148" t="s">
        <v>4214</v>
      </c>
      <c r="X3148" t="s">
        <v>19158</v>
      </c>
      <c r="Y3148" t="s">
        <v>2672</v>
      </c>
    </row>
    <row r="3149" spans="1:25" x14ac:dyDescent="0.25">
      <c r="A3149" t="s">
        <v>13283</v>
      </c>
      <c r="B3149" t="s">
        <v>7284</v>
      </c>
      <c r="C3149" t="s">
        <v>13284</v>
      </c>
      <c r="D3149" t="s">
        <v>9019</v>
      </c>
      <c r="E3149" t="s">
        <v>15</v>
      </c>
      <c r="F3149" t="s">
        <v>124</v>
      </c>
      <c r="G3149" t="s">
        <v>4</v>
      </c>
      <c r="H3149" t="s">
        <v>7</v>
      </c>
      <c r="I3149">
        <v>60306</v>
      </c>
      <c r="J3149" t="s">
        <v>11597</v>
      </c>
      <c r="K3149" t="s">
        <v>125</v>
      </c>
      <c r="L3149" t="s">
        <v>1490</v>
      </c>
      <c r="M3149" t="s">
        <v>11107</v>
      </c>
      <c r="N3149" t="s">
        <v>1757</v>
      </c>
      <c r="O3149" t="s">
        <v>13535</v>
      </c>
      <c r="P3149">
        <v>86128037</v>
      </c>
      <c r="Q3149" t="s">
        <v>15386</v>
      </c>
      <c r="R3149" t="s">
        <v>14741</v>
      </c>
      <c r="S3149">
        <v>86128037</v>
      </c>
      <c r="T3149" t="s">
        <v>14633</v>
      </c>
      <c r="U3149">
        <v>22001511</v>
      </c>
      <c r="V3149" t="s">
        <v>32</v>
      </c>
      <c r="W3149" t="s">
        <v>1756</v>
      </c>
      <c r="X3149" t="s">
        <v>19159</v>
      </c>
      <c r="Y3149" t="s">
        <v>13284</v>
      </c>
    </row>
    <row r="3150" spans="1:25" x14ac:dyDescent="0.25">
      <c r="A3150" t="s">
        <v>13285</v>
      </c>
      <c r="B3150" t="s">
        <v>7243</v>
      </c>
      <c r="C3150" t="s">
        <v>69</v>
      </c>
      <c r="D3150" t="s">
        <v>9037</v>
      </c>
      <c r="E3150" t="s">
        <v>5</v>
      </c>
      <c r="F3150" t="s">
        <v>83</v>
      </c>
      <c r="G3150" t="s">
        <v>5</v>
      </c>
      <c r="H3150" t="s">
        <v>2</v>
      </c>
      <c r="I3150">
        <v>70401</v>
      </c>
      <c r="J3150" t="s">
        <v>11415</v>
      </c>
      <c r="K3150" t="s">
        <v>82</v>
      </c>
      <c r="L3150" t="s">
        <v>12961</v>
      </c>
      <c r="M3150" t="s">
        <v>12964</v>
      </c>
      <c r="N3150" t="s">
        <v>69</v>
      </c>
      <c r="O3150" t="s">
        <v>13535</v>
      </c>
      <c r="P3150" t="s">
        <v>15386</v>
      </c>
      <c r="Q3150" t="s">
        <v>15386</v>
      </c>
      <c r="R3150" t="s">
        <v>13286</v>
      </c>
      <c r="S3150" t="s">
        <v>15386</v>
      </c>
      <c r="T3150" t="s">
        <v>14927</v>
      </c>
      <c r="U3150">
        <v>87119410</v>
      </c>
      <c r="V3150" t="s">
        <v>32</v>
      </c>
      <c r="W3150" t="s">
        <v>13287</v>
      </c>
      <c r="X3150" t="s">
        <v>19160</v>
      </c>
      <c r="Y3150" t="s">
        <v>69</v>
      </c>
    </row>
    <row r="3151" spans="1:25" x14ac:dyDescent="0.25">
      <c r="A3151" t="s">
        <v>13288</v>
      </c>
      <c r="B3151" t="s">
        <v>7268</v>
      </c>
      <c r="C3151" t="s">
        <v>1146</v>
      </c>
      <c r="D3151" t="s">
        <v>1044</v>
      </c>
      <c r="E3151" t="s">
        <v>3</v>
      </c>
      <c r="F3151" t="s">
        <v>32</v>
      </c>
      <c r="G3151" t="s">
        <v>1045</v>
      </c>
      <c r="H3151" t="s">
        <v>12</v>
      </c>
      <c r="I3151">
        <v>11910</v>
      </c>
      <c r="J3151" t="s">
        <v>12740</v>
      </c>
      <c r="K3151" t="s">
        <v>33</v>
      </c>
      <c r="L3151" t="s">
        <v>1044</v>
      </c>
      <c r="M3151" t="s">
        <v>1090</v>
      </c>
      <c r="N3151" t="s">
        <v>1146</v>
      </c>
      <c r="O3151" t="s">
        <v>13535</v>
      </c>
      <c r="P3151">
        <v>44118048</v>
      </c>
      <c r="Q3151" t="s">
        <v>15386</v>
      </c>
      <c r="R3151" t="s">
        <v>14241</v>
      </c>
      <c r="S3151">
        <v>87877270</v>
      </c>
      <c r="T3151" t="s">
        <v>14428</v>
      </c>
      <c r="U3151">
        <v>27719646</v>
      </c>
      <c r="V3151" t="s">
        <v>32</v>
      </c>
      <c r="W3151" t="s">
        <v>1145</v>
      </c>
      <c r="X3151" t="s">
        <v>19161</v>
      </c>
      <c r="Y3151" t="s">
        <v>1146</v>
      </c>
    </row>
    <row r="3152" spans="1:25" x14ac:dyDescent="0.25">
      <c r="A3152" t="s">
        <v>13289</v>
      </c>
      <c r="B3152" t="s">
        <v>11979</v>
      </c>
      <c r="C3152" t="s">
        <v>207</v>
      </c>
      <c r="D3152" t="s">
        <v>1044</v>
      </c>
      <c r="E3152" t="s">
        <v>6</v>
      </c>
      <c r="F3152" t="s">
        <v>32</v>
      </c>
      <c r="G3152" t="s">
        <v>1045</v>
      </c>
      <c r="H3152" t="s">
        <v>3</v>
      </c>
      <c r="I3152">
        <v>11902</v>
      </c>
      <c r="J3152" t="s">
        <v>15417</v>
      </c>
      <c r="K3152" t="s">
        <v>33</v>
      </c>
      <c r="L3152" t="s">
        <v>1044</v>
      </c>
      <c r="M3152" t="s">
        <v>14434</v>
      </c>
      <c r="N3152" t="s">
        <v>207</v>
      </c>
      <c r="O3152" t="s">
        <v>13535</v>
      </c>
      <c r="P3152">
        <v>44016506</v>
      </c>
      <c r="Q3152" t="s">
        <v>15386</v>
      </c>
      <c r="R3152" t="s">
        <v>13290</v>
      </c>
      <c r="S3152" t="s">
        <v>15386</v>
      </c>
      <c r="T3152" t="s">
        <v>14435</v>
      </c>
      <c r="U3152">
        <v>27725171</v>
      </c>
      <c r="V3152" t="s">
        <v>32</v>
      </c>
      <c r="W3152" t="s">
        <v>11616</v>
      </c>
      <c r="X3152" t="s">
        <v>19162</v>
      </c>
      <c r="Y3152" t="s">
        <v>207</v>
      </c>
    </row>
    <row r="3153" spans="1:25" x14ac:dyDescent="0.25">
      <c r="A3153" t="s">
        <v>13291</v>
      </c>
      <c r="B3153" t="s">
        <v>13292</v>
      </c>
      <c r="C3153" t="s">
        <v>13293</v>
      </c>
      <c r="D3153" t="s">
        <v>9037</v>
      </c>
      <c r="E3153" t="s">
        <v>6</v>
      </c>
      <c r="F3153" t="s">
        <v>83</v>
      </c>
      <c r="G3153" t="s">
        <v>2</v>
      </c>
      <c r="H3153" t="s">
        <v>3</v>
      </c>
      <c r="I3153">
        <v>70102</v>
      </c>
      <c r="J3153" t="s">
        <v>12693</v>
      </c>
      <c r="K3153" t="s">
        <v>82</v>
      </c>
      <c r="L3153" t="s">
        <v>82</v>
      </c>
      <c r="M3153" t="s">
        <v>12981</v>
      </c>
      <c r="N3153" t="s">
        <v>13294</v>
      </c>
      <c r="O3153" t="s">
        <v>13535</v>
      </c>
      <c r="P3153">
        <v>85451573</v>
      </c>
      <c r="Q3153" t="s">
        <v>15386</v>
      </c>
      <c r="R3153" t="s">
        <v>13295</v>
      </c>
      <c r="S3153">
        <v>85451573</v>
      </c>
      <c r="T3153" t="s">
        <v>7759</v>
      </c>
      <c r="U3153">
        <v>83478507</v>
      </c>
      <c r="V3153" t="s">
        <v>32</v>
      </c>
      <c r="W3153" t="s">
        <v>13296</v>
      </c>
      <c r="X3153" t="s">
        <v>19163</v>
      </c>
      <c r="Y3153" t="s">
        <v>13293</v>
      </c>
    </row>
    <row r="3154" spans="1:25" x14ac:dyDescent="0.25">
      <c r="A3154" t="s">
        <v>13297</v>
      </c>
      <c r="B3154" t="s">
        <v>7238</v>
      </c>
      <c r="C3154" t="s">
        <v>704</v>
      </c>
      <c r="D3154" t="s">
        <v>1609</v>
      </c>
      <c r="E3154" t="s">
        <v>4</v>
      </c>
      <c r="F3154" t="s">
        <v>208</v>
      </c>
      <c r="G3154" t="s">
        <v>10</v>
      </c>
      <c r="H3154" t="s">
        <v>5</v>
      </c>
      <c r="I3154">
        <v>50804</v>
      </c>
      <c r="J3154" t="s">
        <v>12799</v>
      </c>
      <c r="K3154" t="s">
        <v>209</v>
      </c>
      <c r="L3154" t="s">
        <v>2685</v>
      </c>
      <c r="M3154" t="s">
        <v>1089</v>
      </c>
      <c r="N3154" t="s">
        <v>704</v>
      </c>
      <c r="O3154" t="s">
        <v>13535</v>
      </c>
      <c r="P3154">
        <v>22007568</v>
      </c>
      <c r="Q3154" t="s">
        <v>15386</v>
      </c>
      <c r="R3154" t="s">
        <v>15146</v>
      </c>
      <c r="S3154">
        <v>22007568</v>
      </c>
      <c r="T3154" t="s">
        <v>14543</v>
      </c>
      <c r="U3154">
        <v>26955509</v>
      </c>
      <c r="V3154" t="s">
        <v>32</v>
      </c>
      <c r="W3154" t="s">
        <v>8407</v>
      </c>
      <c r="X3154" t="s">
        <v>19164</v>
      </c>
      <c r="Y3154" t="s">
        <v>704</v>
      </c>
    </row>
    <row r="3155" spans="1:25" x14ac:dyDescent="0.25">
      <c r="A3155" t="s">
        <v>13298</v>
      </c>
      <c r="B3155" t="s">
        <v>12548</v>
      </c>
      <c r="C3155" t="s">
        <v>13299</v>
      </c>
      <c r="D3155" t="s">
        <v>311</v>
      </c>
      <c r="E3155" t="s">
        <v>7</v>
      </c>
      <c r="F3155" t="s">
        <v>32</v>
      </c>
      <c r="G3155" t="s">
        <v>820</v>
      </c>
      <c r="H3155" t="s">
        <v>2</v>
      </c>
      <c r="I3155">
        <v>11601</v>
      </c>
      <c r="J3155" t="s">
        <v>12716</v>
      </c>
      <c r="K3155" t="s">
        <v>33</v>
      </c>
      <c r="L3155" t="s">
        <v>12992</v>
      </c>
      <c r="M3155" t="s">
        <v>966</v>
      </c>
      <c r="N3155" t="s">
        <v>13299</v>
      </c>
      <c r="O3155" t="s">
        <v>13535</v>
      </c>
      <c r="P3155">
        <v>24190554</v>
      </c>
      <c r="Q3155" t="s">
        <v>15386</v>
      </c>
      <c r="R3155" t="s">
        <v>13300</v>
      </c>
      <c r="S3155">
        <v>83185995</v>
      </c>
      <c r="T3155" t="s">
        <v>14621</v>
      </c>
      <c r="U3155">
        <v>24190180</v>
      </c>
      <c r="V3155" t="s">
        <v>32</v>
      </c>
      <c r="W3155" t="s">
        <v>1026</v>
      </c>
      <c r="X3155" t="s">
        <v>19165</v>
      </c>
      <c r="Y3155" t="s">
        <v>13299</v>
      </c>
    </row>
    <row r="3156" spans="1:25" x14ac:dyDescent="0.25">
      <c r="A3156" t="s">
        <v>13301</v>
      </c>
      <c r="B3156" t="s">
        <v>13302</v>
      </c>
      <c r="C3156" t="s">
        <v>848</v>
      </c>
      <c r="D3156" t="s">
        <v>311</v>
      </c>
      <c r="E3156" t="s">
        <v>8</v>
      </c>
      <c r="F3156" t="s">
        <v>32</v>
      </c>
      <c r="G3156" t="s">
        <v>5</v>
      </c>
      <c r="H3156" t="s">
        <v>11</v>
      </c>
      <c r="I3156">
        <v>10409</v>
      </c>
      <c r="J3156" t="s">
        <v>12646</v>
      </c>
      <c r="K3156" t="s">
        <v>33</v>
      </c>
      <c r="L3156" t="s">
        <v>311</v>
      </c>
      <c r="M3156" t="s">
        <v>11086</v>
      </c>
      <c r="N3156" t="s">
        <v>848</v>
      </c>
      <c r="O3156" t="s">
        <v>13535</v>
      </c>
      <c r="P3156">
        <v>86198315</v>
      </c>
      <c r="Q3156" t="s">
        <v>15386</v>
      </c>
      <c r="R3156" t="s">
        <v>13303</v>
      </c>
      <c r="S3156">
        <v>86198315</v>
      </c>
      <c r="T3156" t="s">
        <v>13941</v>
      </c>
      <c r="U3156">
        <v>27794407</v>
      </c>
      <c r="V3156" t="s">
        <v>32</v>
      </c>
      <c r="W3156" t="s">
        <v>847</v>
      </c>
      <c r="X3156" t="s">
        <v>19166</v>
      </c>
      <c r="Y3156" t="s">
        <v>848</v>
      </c>
    </row>
    <row r="3157" spans="1:25" x14ac:dyDescent="0.25">
      <c r="A3157" t="s">
        <v>13304</v>
      </c>
      <c r="B3157" t="s">
        <v>13305</v>
      </c>
      <c r="C3157" t="s">
        <v>13306</v>
      </c>
      <c r="D3157" t="s">
        <v>3398</v>
      </c>
      <c r="E3157" t="s">
        <v>4</v>
      </c>
      <c r="F3157" t="s">
        <v>64</v>
      </c>
      <c r="G3157" t="s">
        <v>6</v>
      </c>
      <c r="H3157" t="s">
        <v>12</v>
      </c>
      <c r="I3157">
        <v>30510</v>
      </c>
      <c r="J3157" t="s">
        <v>11582</v>
      </c>
      <c r="K3157" t="s">
        <v>214</v>
      </c>
      <c r="L3157" t="s">
        <v>3398</v>
      </c>
      <c r="M3157" t="s">
        <v>10737</v>
      </c>
      <c r="N3157" t="s">
        <v>13306</v>
      </c>
      <c r="O3157" t="s">
        <v>13535</v>
      </c>
      <c r="P3157">
        <v>60675473</v>
      </c>
      <c r="Q3157" t="s">
        <v>15386</v>
      </c>
      <c r="R3157" t="s">
        <v>13307</v>
      </c>
      <c r="S3157">
        <v>60675473</v>
      </c>
      <c r="T3157" t="s">
        <v>14506</v>
      </c>
      <c r="U3157">
        <v>25567876</v>
      </c>
      <c r="V3157" t="s">
        <v>32</v>
      </c>
      <c r="W3157" t="s">
        <v>2074</v>
      </c>
      <c r="X3157" t="s">
        <v>19167</v>
      </c>
      <c r="Y3157" t="s">
        <v>13306</v>
      </c>
    </row>
    <row r="3158" spans="1:25" x14ac:dyDescent="0.25">
      <c r="A3158" t="s">
        <v>13308</v>
      </c>
      <c r="B3158" t="s">
        <v>8955</v>
      </c>
      <c r="C3158" t="s">
        <v>11671</v>
      </c>
      <c r="D3158" t="s">
        <v>3398</v>
      </c>
      <c r="E3158" t="s">
        <v>4</v>
      </c>
      <c r="F3158" t="s">
        <v>64</v>
      </c>
      <c r="G3158" t="s">
        <v>6</v>
      </c>
      <c r="H3158" t="s">
        <v>12</v>
      </c>
      <c r="I3158">
        <v>30510</v>
      </c>
      <c r="J3158" t="s">
        <v>11582</v>
      </c>
      <c r="K3158" t="s">
        <v>214</v>
      </c>
      <c r="L3158" t="s">
        <v>3398</v>
      </c>
      <c r="M3158" t="s">
        <v>10737</v>
      </c>
      <c r="N3158" t="s">
        <v>11671</v>
      </c>
      <c r="O3158" t="s">
        <v>13535</v>
      </c>
      <c r="P3158">
        <v>88411587</v>
      </c>
      <c r="Q3158" t="s">
        <v>15386</v>
      </c>
      <c r="R3158" t="s">
        <v>13309</v>
      </c>
      <c r="S3158">
        <v>88411587</v>
      </c>
      <c r="T3158" t="s">
        <v>14506</v>
      </c>
      <c r="U3158">
        <v>25311024</v>
      </c>
      <c r="V3158" t="s">
        <v>32</v>
      </c>
      <c r="W3158" t="s">
        <v>3079</v>
      </c>
      <c r="X3158" t="s">
        <v>19168</v>
      </c>
      <c r="Y3158" t="s">
        <v>11671</v>
      </c>
    </row>
    <row r="3159" spans="1:25" x14ac:dyDescent="0.25">
      <c r="A3159" t="s">
        <v>13310</v>
      </c>
      <c r="B3159" t="s">
        <v>13311</v>
      </c>
      <c r="C3159" t="s">
        <v>13312</v>
      </c>
      <c r="D3159" t="s">
        <v>3398</v>
      </c>
      <c r="E3159" t="s">
        <v>7</v>
      </c>
      <c r="F3159" t="s">
        <v>83</v>
      </c>
      <c r="G3159" t="s">
        <v>2</v>
      </c>
      <c r="H3159" t="s">
        <v>3</v>
      </c>
      <c r="I3159">
        <v>70102</v>
      </c>
      <c r="J3159" t="s">
        <v>12693</v>
      </c>
      <c r="K3159" t="s">
        <v>82</v>
      </c>
      <c r="L3159" t="s">
        <v>82</v>
      </c>
      <c r="M3159" t="s">
        <v>12981</v>
      </c>
      <c r="N3159" t="s">
        <v>13312</v>
      </c>
      <c r="O3159" t="s">
        <v>13535</v>
      </c>
      <c r="P3159">
        <v>89625819</v>
      </c>
      <c r="Q3159" t="s">
        <v>15386</v>
      </c>
      <c r="R3159" t="s">
        <v>16029</v>
      </c>
      <c r="S3159">
        <v>86754845</v>
      </c>
      <c r="T3159" t="s">
        <v>14012</v>
      </c>
      <c r="U3159">
        <v>25560698</v>
      </c>
      <c r="V3159" t="s">
        <v>32</v>
      </c>
      <c r="W3159" t="s">
        <v>13313</v>
      </c>
      <c r="X3159" t="s">
        <v>19169</v>
      </c>
      <c r="Y3159" t="s">
        <v>13312</v>
      </c>
    </row>
    <row r="3160" spans="1:25" x14ac:dyDescent="0.25">
      <c r="A3160" t="s">
        <v>13314</v>
      </c>
      <c r="B3160" s="233" t="s">
        <v>13315</v>
      </c>
      <c r="C3160" t="s">
        <v>13316</v>
      </c>
      <c r="D3160" t="s">
        <v>3398</v>
      </c>
      <c r="E3160" t="s">
        <v>8</v>
      </c>
      <c r="F3160" t="s">
        <v>83</v>
      </c>
      <c r="G3160" t="s">
        <v>2</v>
      </c>
      <c r="H3160" t="s">
        <v>3</v>
      </c>
      <c r="I3160">
        <v>70102</v>
      </c>
      <c r="J3160" t="s">
        <v>12693</v>
      </c>
      <c r="K3160" t="s">
        <v>82</v>
      </c>
      <c r="L3160" t="s">
        <v>82</v>
      </c>
      <c r="M3160" t="s">
        <v>12981</v>
      </c>
      <c r="N3160" t="s">
        <v>13317</v>
      </c>
      <c r="O3160" t="s">
        <v>13535</v>
      </c>
      <c r="P3160">
        <v>89753134</v>
      </c>
      <c r="Q3160" t="s">
        <v>15386</v>
      </c>
      <c r="R3160" t="s">
        <v>16030</v>
      </c>
      <c r="S3160">
        <v>89753134</v>
      </c>
      <c r="T3160" t="s">
        <v>6667</v>
      </c>
      <c r="U3160">
        <v>25567876</v>
      </c>
      <c r="V3160" t="s">
        <v>32</v>
      </c>
      <c r="W3160" t="s">
        <v>13318</v>
      </c>
      <c r="X3160" t="s">
        <v>19170</v>
      </c>
      <c r="Y3160" t="s">
        <v>13316</v>
      </c>
    </row>
    <row r="3161" spans="1:25" x14ac:dyDescent="0.25">
      <c r="A3161" t="s">
        <v>13319</v>
      </c>
      <c r="B3161" t="s">
        <v>7275</v>
      </c>
      <c r="C3161" t="s">
        <v>13320</v>
      </c>
      <c r="D3161" t="s">
        <v>3398</v>
      </c>
      <c r="E3161" t="s">
        <v>11</v>
      </c>
      <c r="F3161" t="s">
        <v>64</v>
      </c>
      <c r="G3161" t="s">
        <v>6</v>
      </c>
      <c r="H3161" t="s">
        <v>16</v>
      </c>
      <c r="I3161">
        <v>30512</v>
      </c>
      <c r="J3161" t="s">
        <v>12810</v>
      </c>
      <c r="K3161" t="s">
        <v>214</v>
      </c>
      <c r="L3161" t="s">
        <v>3398</v>
      </c>
      <c r="M3161" t="s">
        <v>14815</v>
      </c>
      <c r="N3161" t="s">
        <v>13320</v>
      </c>
      <c r="O3161" t="s">
        <v>13535</v>
      </c>
      <c r="P3161">
        <v>85917503</v>
      </c>
      <c r="Q3161" t="s">
        <v>15386</v>
      </c>
      <c r="R3161" t="s">
        <v>14242</v>
      </c>
      <c r="S3161">
        <v>86962615</v>
      </c>
      <c r="T3161" t="s">
        <v>14970</v>
      </c>
      <c r="U3161">
        <v>84033728</v>
      </c>
      <c r="V3161" t="s">
        <v>32</v>
      </c>
      <c r="W3161" t="s">
        <v>13321</v>
      </c>
      <c r="X3161" t="s">
        <v>19171</v>
      </c>
      <c r="Y3161" t="s">
        <v>13320</v>
      </c>
    </row>
    <row r="3162" spans="1:25" x14ac:dyDescent="0.25">
      <c r="A3162" t="s">
        <v>13322</v>
      </c>
      <c r="B3162" t="s">
        <v>13323</v>
      </c>
      <c r="C3162" t="s">
        <v>4498</v>
      </c>
      <c r="D3162" t="s">
        <v>1609</v>
      </c>
      <c r="E3162" t="s">
        <v>6</v>
      </c>
      <c r="F3162" t="s">
        <v>208</v>
      </c>
      <c r="G3162" t="s">
        <v>8</v>
      </c>
      <c r="H3162" t="s">
        <v>3</v>
      </c>
      <c r="I3162">
        <v>50702</v>
      </c>
      <c r="J3162" t="s">
        <v>11459</v>
      </c>
      <c r="K3162" t="s">
        <v>209</v>
      </c>
      <c r="L3162" t="s">
        <v>12945</v>
      </c>
      <c r="M3162" t="s">
        <v>13049</v>
      </c>
      <c r="N3162" t="s">
        <v>13324</v>
      </c>
      <c r="O3162" t="s">
        <v>13535</v>
      </c>
      <c r="P3162">
        <v>22002628</v>
      </c>
      <c r="Q3162" t="s">
        <v>15386</v>
      </c>
      <c r="R3162" t="s">
        <v>13325</v>
      </c>
      <c r="S3162">
        <v>22002628</v>
      </c>
      <c r="T3162" t="s">
        <v>14458</v>
      </c>
      <c r="U3162">
        <v>21005138</v>
      </c>
      <c r="V3162" t="s">
        <v>32</v>
      </c>
      <c r="W3162" t="s">
        <v>1481</v>
      </c>
      <c r="X3162" t="s">
        <v>19172</v>
      </c>
      <c r="Y3162" t="s">
        <v>4498</v>
      </c>
    </row>
    <row r="3163" spans="1:25" x14ac:dyDescent="0.25">
      <c r="A3163" t="s">
        <v>13326</v>
      </c>
      <c r="B3163" t="s">
        <v>10072</v>
      </c>
      <c r="C3163" t="s">
        <v>12840</v>
      </c>
      <c r="D3163" t="s">
        <v>207</v>
      </c>
      <c r="E3163" t="s">
        <v>4</v>
      </c>
      <c r="F3163" t="s">
        <v>208</v>
      </c>
      <c r="G3163" t="s">
        <v>4</v>
      </c>
      <c r="H3163" t="s">
        <v>5</v>
      </c>
      <c r="I3163">
        <v>50304</v>
      </c>
      <c r="J3163" t="s">
        <v>11544</v>
      </c>
      <c r="K3163" t="s">
        <v>209</v>
      </c>
      <c r="L3163" t="s">
        <v>207</v>
      </c>
      <c r="M3163" t="s">
        <v>10835</v>
      </c>
      <c r="N3163" t="s">
        <v>12840</v>
      </c>
      <c r="O3163" t="s">
        <v>13535</v>
      </c>
      <c r="P3163">
        <v>88285492</v>
      </c>
      <c r="Q3163" t="s">
        <v>15386</v>
      </c>
      <c r="R3163" t="s">
        <v>11869</v>
      </c>
      <c r="S3163">
        <v>89183277</v>
      </c>
      <c r="T3163" t="s">
        <v>14535</v>
      </c>
      <c r="U3163">
        <v>26750475</v>
      </c>
      <c r="V3163" t="s">
        <v>32</v>
      </c>
      <c r="W3163" t="s">
        <v>2994</v>
      </c>
      <c r="X3163" t="s">
        <v>19173</v>
      </c>
      <c r="Y3163" t="s">
        <v>12840</v>
      </c>
    </row>
    <row r="3164" spans="1:25" x14ac:dyDescent="0.25">
      <c r="A3164" t="s">
        <v>13327</v>
      </c>
      <c r="B3164" t="s">
        <v>8074</v>
      </c>
      <c r="C3164" t="s">
        <v>412</v>
      </c>
      <c r="D3164" t="s">
        <v>9019</v>
      </c>
      <c r="E3164" t="s">
        <v>3</v>
      </c>
      <c r="F3164" t="s">
        <v>124</v>
      </c>
      <c r="G3164" t="s">
        <v>4</v>
      </c>
      <c r="H3164" t="s">
        <v>11</v>
      </c>
      <c r="I3164">
        <v>60309</v>
      </c>
      <c r="J3164" t="s">
        <v>11604</v>
      </c>
      <c r="K3164" t="s">
        <v>125</v>
      </c>
      <c r="L3164" t="s">
        <v>1490</v>
      </c>
      <c r="M3164" t="s">
        <v>13034</v>
      </c>
      <c r="N3164" t="s">
        <v>412</v>
      </c>
      <c r="O3164" t="s">
        <v>13535</v>
      </c>
      <c r="P3164">
        <v>22001719</v>
      </c>
      <c r="Q3164" t="s">
        <v>15386</v>
      </c>
      <c r="R3164" t="s">
        <v>13328</v>
      </c>
      <c r="S3164">
        <v>22001719</v>
      </c>
      <c r="T3164" t="s">
        <v>14441</v>
      </c>
      <c r="U3164">
        <v>27300654</v>
      </c>
      <c r="V3164" t="s">
        <v>32</v>
      </c>
      <c r="W3164" t="s">
        <v>1625</v>
      </c>
      <c r="X3164" t="s">
        <v>19174</v>
      </c>
      <c r="Y3164" t="s">
        <v>412</v>
      </c>
    </row>
    <row r="3165" spans="1:25" x14ac:dyDescent="0.25">
      <c r="A3165" t="s">
        <v>13329</v>
      </c>
      <c r="B3165" t="s">
        <v>13330</v>
      </c>
      <c r="C3165" t="s">
        <v>13331</v>
      </c>
      <c r="D3165" t="s">
        <v>9019</v>
      </c>
      <c r="E3165" t="s">
        <v>7</v>
      </c>
      <c r="F3165" t="s">
        <v>124</v>
      </c>
      <c r="G3165" t="s">
        <v>6</v>
      </c>
      <c r="H3165" t="s">
        <v>2</v>
      </c>
      <c r="I3165">
        <v>60501</v>
      </c>
      <c r="J3165" t="s">
        <v>12642</v>
      </c>
      <c r="K3165" t="s">
        <v>125</v>
      </c>
      <c r="L3165" t="s">
        <v>12950</v>
      </c>
      <c r="M3165" t="s">
        <v>12951</v>
      </c>
      <c r="N3165" t="s">
        <v>13331</v>
      </c>
      <c r="O3165" t="s">
        <v>13535</v>
      </c>
      <c r="P3165">
        <v>84250167</v>
      </c>
      <c r="Q3165" t="s">
        <v>15386</v>
      </c>
      <c r="R3165" t="s">
        <v>14243</v>
      </c>
      <c r="S3165">
        <v>84250167</v>
      </c>
      <c r="T3165" t="s">
        <v>14557</v>
      </c>
      <c r="U3165">
        <v>27869013</v>
      </c>
      <c r="V3165" t="s">
        <v>32</v>
      </c>
      <c r="W3165" t="s">
        <v>13332</v>
      </c>
      <c r="X3165" t="s">
        <v>19175</v>
      </c>
      <c r="Y3165" t="s">
        <v>13331</v>
      </c>
    </row>
    <row r="3166" spans="1:25" x14ac:dyDescent="0.25">
      <c r="A3166" t="s">
        <v>13333</v>
      </c>
      <c r="B3166" t="s">
        <v>9374</v>
      </c>
      <c r="C3166" t="s">
        <v>9053</v>
      </c>
      <c r="D3166" t="s">
        <v>9019</v>
      </c>
      <c r="E3166" t="s">
        <v>8</v>
      </c>
      <c r="F3166" t="s">
        <v>124</v>
      </c>
      <c r="G3166" t="s">
        <v>6</v>
      </c>
      <c r="H3166" t="s">
        <v>3</v>
      </c>
      <c r="I3166">
        <v>60502</v>
      </c>
      <c r="J3166" t="s">
        <v>11453</v>
      </c>
      <c r="K3166" t="s">
        <v>125</v>
      </c>
      <c r="L3166" t="s">
        <v>12950</v>
      </c>
      <c r="M3166" t="s">
        <v>12953</v>
      </c>
      <c r="N3166" t="s">
        <v>9053</v>
      </c>
      <c r="O3166" t="s">
        <v>13535</v>
      </c>
      <c r="P3166">
        <v>22001185</v>
      </c>
      <c r="Q3166" t="s">
        <v>15386</v>
      </c>
      <c r="R3166" t="s">
        <v>13334</v>
      </c>
      <c r="S3166">
        <v>89138117</v>
      </c>
      <c r="T3166" t="s">
        <v>14559</v>
      </c>
      <c r="U3166">
        <v>83124487</v>
      </c>
      <c r="V3166" t="s">
        <v>32</v>
      </c>
      <c r="W3166" t="s">
        <v>4218</v>
      </c>
      <c r="X3166" t="s">
        <v>19176</v>
      </c>
      <c r="Y3166" t="s">
        <v>9053</v>
      </c>
    </row>
    <row r="3167" spans="1:25" x14ac:dyDescent="0.25">
      <c r="A3167" t="s">
        <v>13336</v>
      </c>
      <c r="B3167" t="s">
        <v>8740</v>
      </c>
      <c r="C3167" t="s">
        <v>13337</v>
      </c>
      <c r="D3167" t="s">
        <v>9019</v>
      </c>
      <c r="E3167" t="s">
        <v>15</v>
      </c>
      <c r="F3167" t="s">
        <v>124</v>
      </c>
      <c r="G3167" t="s">
        <v>4</v>
      </c>
      <c r="H3167" t="s">
        <v>5</v>
      </c>
      <c r="I3167">
        <v>60304</v>
      </c>
      <c r="J3167" t="s">
        <v>11546</v>
      </c>
      <c r="K3167" t="s">
        <v>125</v>
      </c>
      <c r="L3167" t="s">
        <v>1490</v>
      </c>
      <c r="M3167" t="s">
        <v>10684</v>
      </c>
      <c r="N3167" t="s">
        <v>13338</v>
      </c>
      <c r="O3167" t="s">
        <v>13535</v>
      </c>
      <c r="P3167">
        <v>83350704</v>
      </c>
      <c r="Q3167">
        <v>22001511</v>
      </c>
      <c r="R3167" t="s">
        <v>16031</v>
      </c>
      <c r="S3167">
        <v>83350704</v>
      </c>
      <c r="T3167" t="s">
        <v>14633</v>
      </c>
      <c r="U3167">
        <v>22001511</v>
      </c>
      <c r="V3167" t="s">
        <v>32</v>
      </c>
      <c r="W3167" t="s">
        <v>11622</v>
      </c>
      <c r="X3167" t="s">
        <v>19177</v>
      </c>
      <c r="Y3167" t="s">
        <v>13337</v>
      </c>
    </row>
    <row r="3168" spans="1:25" x14ac:dyDescent="0.25">
      <c r="A3168" t="s">
        <v>13340</v>
      </c>
      <c r="B3168" t="s">
        <v>8956</v>
      </c>
      <c r="C3168" t="s">
        <v>1743</v>
      </c>
      <c r="D3168" t="s">
        <v>9019</v>
      </c>
      <c r="E3168" t="s">
        <v>198</v>
      </c>
      <c r="F3168" t="s">
        <v>124</v>
      </c>
      <c r="G3168" t="s">
        <v>4</v>
      </c>
      <c r="H3168" t="s">
        <v>4</v>
      </c>
      <c r="I3168">
        <v>60303</v>
      </c>
      <c r="J3168" t="s">
        <v>11491</v>
      </c>
      <c r="K3168" t="s">
        <v>125</v>
      </c>
      <c r="L3168" t="s">
        <v>1490</v>
      </c>
      <c r="M3168" t="s">
        <v>1569</v>
      </c>
      <c r="N3168" t="s">
        <v>1743</v>
      </c>
      <c r="O3168" t="s">
        <v>13535</v>
      </c>
      <c r="P3168">
        <v>87789903</v>
      </c>
      <c r="Q3168" t="s">
        <v>15386</v>
      </c>
      <c r="R3168" t="s">
        <v>13341</v>
      </c>
      <c r="S3168">
        <v>89850754</v>
      </c>
      <c r="T3168" t="s">
        <v>15044</v>
      </c>
      <c r="U3168">
        <v>27300153</v>
      </c>
      <c r="V3168" t="s">
        <v>32</v>
      </c>
      <c r="W3168" t="s">
        <v>1742</v>
      </c>
      <c r="X3168" t="s">
        <v>19178</v>
      </c>
      <c r="Y3168" t="s">
        <v>1743</v>
      </c>
    </row>
    <row r="3169" spans="1:25" x14ac:dyDescent="0.25">
      <c r="A3169" t="s">
        <v>13342</v>
      </c>
      <c r="B3169" t="s">
        <v>8946</v>
      </c>
      <c r="C3169" t="s">
        <v>13343</v>
      </c>
      <c r="D3169" t="s">
        <v>3000</v>
      </c>
      <c r="E3169" t="s">
        <v>5</v>
      </c>
      <c r="F3169" t="s">
        <v>83</v>
      </c>
      <c r="G3169" t="s">
        <v>7</v>
      </c>
      <c r="H3169" t="s">
        <v>3</v>
      </c>
      <c r="I3169">
        <v>70602</v>
      </c>
      <c r="J3169" t="s">
        <v>12736</v>
      </c>
      <c r="K3169" t="s">
        <v>82</v>
      </c>
      <c r="L3169" t="s">
        <v>2140</v>
      </c>
      <c r="M3169" t="s">
        <v>733</v>
      </c>
      <c r="N3169" t="s">
        <v>13344</v>
      </c>
      <c r="O3169" t="s">
        <v>13535</v>
      </c>
      <c r="P3169">
        <v>62447251</v>
      </c>
      <c r="Q3169" t="s">
        <v>15386</v>
      </c>
      <c r="R3169" t="s">
        <v>14244</v>
      </c>
      <c r="S3169">
        <v>62447251</v>
      </c>
      <c r="T3169" t="s">
        <v>14591</v>
      </c>
      <c r="U3169">
        <v>27165048</v>
      </c>
      <c r="V3169" t="s">
        <v>32</v>
      </c>
      <c r="W3169" t="s">
        <v>11626</v>
      </c>
      <c r="X3169" t="s">
        <v>19179</v>
      </c>
      <c r="Y3169" t="s">
        <v>13343</v>
      </c>
    </row>
    <row r="3170" spans="1:25" x14ac:dyDescent="0.25">
      <c r="A3170" t="s">
        <v>13345</v>
      </c>
      <c r="B3170" t="s">
        <v>11236</v>
      </c>
      <c r="C3170" t="s">
        <v>13346</v>
      </c>
      <c r="D3170" t="s">
        <v>3000</v>
      </c>
      <c r="E3170" t="s">
        <v>5</v>
      </c>
      <c r="F3170" t="s">
        <v>83</v>
      </c>
      <c r="G3170" t="s">
        <v>7</v>
      </c>
      <c r="H3170" t="s">
        <v>2</v>
      </c>
      <c r="I3170">
        <v>70601</v>
      </c>
      <c r="J3170" t="s">
        <v>12650</v>
      </c>
      <c r="K3170" t="s">
        <v>82</v>
      </c>
      <c r="L3170" t="s">
        <v>2140</v>
      </c>
      <c r="M3170" t="s">
        <v>2140</v>
      </c>
      <c r="N3170" t="s">
        <v>13347</v>
      </c>
      <c r="O3170" t="s">
        <v>13535</v>
      </c>
      <c r="P3170">
        <v>87970983</v>
      </c>
      <c r="Q3170" t="s">
        <v>15386</v>
      </c>
      <c r="R3170" t="s">
        <v>16032</v>
      </c>
      <c r="S3170">
        <v>87970983</v>
      </c>
      <c r="T3170" t="s">
        <v>14591</v>
      </c>
      <c r="U3170">
        <v>27165048</v>
      </c>
      <c r="V3170" t="s">
        <v>32</v>
      </c>
      <c r="W3170" t="s">
        <v>4494</v>
      </c>
      <c r="X3170" t="s">
        <v>19180</v>
      </c>
      <c r="Y3170" t="s">
        <v>13346</v>
      </c>
    </row>
    <row r="3171" spans="1:25" x14ac:dyDescent="0.25">
      <c r="A3171" t="s">
        <v>13348</v>
      </c>
      <c r="B3171" t="s">
        <v>13349</v>
      </c>
      <c r="C3171" t="s">
        <v>8509</v>
      </c>
      <c r="D3171" t="s">
        <v>1235</v>
      </c>
      <c r="E3171" t="s">
        <v>6</v>
      </c>
      <c r="F3171" t="s">
        <v>124</v>
      </c>
      <c r="G3171" t="s">
        <v>15</v>
      </c>
      <c r="H3171" t="s">
        <v>2</v>
      </c>
      <c r="I3171">
        <v>61101</v>
      </c>
      <c r="J3171" t="s">
        <v>12681</v>
      </c>
      <c r="K3171" t="s">
        <v>125</v>
      </c>
      <c r="L3171" t="s">
        <v>10832</v>
      </c>
      <c r="M3171" t="s">
        <v>2043</v>
      </c>
      <c r="N3171" t="s">
        <v>8509</v>
      </c>
      <c r="O3171" t="s">
        <v>13535</v>
      </c>
      <c r="P3171" t="s">
        <v>15386</v>
      </c>
      <c r="Q3171" t="s">
        <v>15386</v>
      </c>
      <c r="R3171" t="s">
        <v>15148</v>
      </c>
      <c r="S3171">
        <v>87744632</v>
      </c>
      <c r="T3171" t="s">
        <v>11888</v>
      </c>
      <c r="U3171">
        <v>26377451</v>
      </c>
      <c r="V3171" t="s">
        <v>32</v>
      </c>
      <c r="W3171" t="s">
        <v>8318</v>
      </c>
      <c r="X3171" t="s">
        <v>19181</v>
      </c>
      <c r="Y3171" t="s">
        <v>8509</v>
      </c>
    </row>
    <row r="3172" spans="1:25" x14ac:dyDescent="0.25">
      <c r="A3172" t="s">
        <v>13351</v>
      </c>
      <c r="B3172" t="s">
        <v>8960</v>
      </c>
      <c r="C3172" t="s">
        <v>69</v>
      </c>
      <c r="D3172" t="s">
        <v>82</v>
      </c>
      <c r="E3172" t="s">
        <v>6</v>
      </c>
      <c r="F3172" t="s">
        <v>83</v>
      </c>
      <c r="G3172" t="s">
        <v>4</v>
      </c>
      <c r="H3172" t="s">
        <v>2</v>
      </c>
      <c r="I3172">
        <v>70301</v>
      </c>
      <c r="J3172" t="s">
        <v>11411</v>
      </c>
      <c r="K3172" t="s">
        <v>82</v>
      </c>
      <c r="L3172" t="s">
        <v>12861</v>
      </c>
      <c r="M3172" t="s">
        <v>12861</v>
      </c>
      <c r="N3172" t="s">
        <v>10974</v>
      </c>
      <c r="O3172" t="s">
        <v>13535</v>
      </c>
      <c r="P3172">
        <v>22002919</v>
      </c>
      <c r="Q3172">
        <v>87778998</v>
      </c>
      <c r="R3172" t="s">
        <v>13352</v>
      </c>
      <c r="S3172">
        <v>87778998</v>
      </c>
      <c r="T3172" t="s">
        <v>15405</v>
      </c>
      <c r="U3172">
        <v>27687141</v>
      </c>
      <c r="V3172" t="s">
        <v>32</v>
      </c>
      <c r="W3172" t="s">
        <v>11718</v>
      </c>
      <c r="X3172" t="s">
        <v>19182</v>
      </c>
      <c r="Y3172" t="s">
        <v>69</v>
      </c>
    </row>
    <row r="3173" spans="1:25" x14ac:dyDescent="0.25">
      <c r="A3173" t="s">
        <v>13353</v>
      </c>
      <c r="B3173" t="s">
        <v>10076</v>
      </c>
      <c r="C3173" t="s">
        <v>758</v>
      </c>
      <c r="D3173" t="s">
        <v>4010</v>
      </c>
      <c r="E3173" t="s">
        <v>10</v>
      </c>
      <c r="F3173" t="s">
        <v>208</v>
      </c>
      <c r="G3173" t="s">
        <v>11</v>
      </c>
      <c r="H3173" t="s">
        <v>6</v>
      </c>
      <c r="I3173">
        <v>50905</v>
      </c>
      <c r="J3173" t="s">
        <v>11590</v>
      </c>
      <c r="K3173" t="s">
        <v>209</v>
      </c>
      <c r="L3173" t="s">
        <v>4134</v>
      </c>
      <c r="M3173" t="s">
        <v>2571</v>
      </c>
      <c r="N3173" t="s">
        <v>758</v>
      </c>
      <c r="O3173" t="s">
        <v>13535</v>
      </c>
      <c r="P3173">
        <v>22006122</v>
      </c>
      <c r="Q3173" t="s">
        <v>15386</v>
      </c>
      <c r="R3173" t="s">
        <v>15149</v>
      </c>
      <c r="S3173">
        <v>88559448</v>
      </c>
      <c r="T3173" t="s">
        <v>14385</v>
      </c>
      <c r="U3173">
        <v>26577302</v>
      </c>
      <c r="V3173" t="s">
        <v>32</v>
      </c>
      <c r="W3173" t="s">
        <v>4206</v>
      </c>
      <c r="X3173" t="s">
        <v>19183</v>
      </c>
      <c r="Y3173" t="s">
        <v>758</v>
      </c>
    </row>
    <row r="3174" spans="1:25" x14ac:dyDescent="0.25">
      <c r="A3174" t="s">
        <v>13354</v>
      </c>
      <c r="B3174" t="s">
        <v>13321</v>
      </c>
      <c r="C3174" t="s">
        <v>1696</v>
      </c>
      <c r="D3174" t="s">
        <v>4010</v>
      </c>
      <c r="E3174" t="s">
        <v>3</v>
      </c>
      <c r="F3174" t="s">
        <v>208</v>
      </c>
      <c r="G3174" t="s">
        <v>3</v>
      </c>
      <c r="H3174" t="s">
        <v>8</v>
      </c>
      <c r="I3174">
        <v>50207</v>
      </c>
      <c r="J3174" t="s">
        <v>12823</v>
      </c>
      <c r="K3174" t="s">
        <v>209</v>
      </c>
      <c r="L3174" t="s">
        <v>4010</v>
      </c>
      <c r="M3174" t="s">
        <v>13081</v>
      </c>
      <c r="N3174" t="s">
        <v>1696</v>
      </c>
      <c r="O3174" t="s">
        <v>13535</v>
      </c>
      <c r="P3174">
        <v>22006454</v>
      </c>
      <c r="Q3174" t="s">
        <v>15386</v>
      </c>
      <c r="R3174" t="s">
        <v>16033</v>
      </c>
      <c r="S3174">
        <v>87591814</v>
      </c>
      <c r="T3174" t="s">
        <v>15563</v>
      </c>
      <c r="U3174">
        <v>26854961</v>
      </c>
      <c r="V3174" t="s">
        <v>32</v>
      </c>
      <c r="W3174" t="s">
        <v>3478</v>
      </c>
      <c r="X3174" t="s">
        <v>19184</v>
      </c>
      <c r="Y3174" t="s">
        <v>1696</v>
      </c>
    </row>
    <row r="3175" spans="1:25" x14ac:dyDescent="0.25">
      <c r="A3175" t="s">
        <v>13356</v>
      </c>
      <c r="B3175" t="s">
        <v>13357</v>
      </c>
      <c r="C3175" t="s">
        <v>13358</v>
      </c>
      <c r="D3175" t="s">
        <v>123</v>
      </c>
      <c r="E3175" t="s">
        <v>2</v>
      </c>
      <c r="F3175" t="s">
        <v>124</v>
      </c>
      <c r="G3175" t="s">
        <v>8</v>
      </c>
      <c r="H3175" t="s">
        <v>2</v>
      </c>
      <c r="I3175">
        <v>60701</v>
      </c>
      <c r="J3175" t="s">
        <v>11428</v>
      </c>
      <c r="K3175" t="s">
        <v>125</v>
      </c>
      <c r="L3175" t="s">
        <v>11123</v>
      </c>
      <c r="M3175" t="s">
        <v>11123</v>
      </c>
      <c r="N3175" t="s">
        <v>13358</v>
      </c>
      <c r="O3175" t="s">
        <v>13535</v>
      </c>
      <c r="P3175">
        <v>27766257</v>
      </c>
      <c r="Q3175" t="s">
        <v>15386</v>
      </c>
      <c r="R3175" t="s">
        <v>15150</v>
      </c>
      <c r="S3175">
        <v>88132281</v>
      </c>
      <c r="T3175" t="s">
        <v>14560</v>
      </c>
      <c r="U3175">
        <v>27750256</v>
      </c>
      <c r="V3175" t="s">
        <v>32</v>
      </c>
      <c r="W3175" t="s">
        <v>10216</v>
      </c>
      <c r="X3175" t="s">
        <v>19185</v>
      </c>
      <c r="Y3175" t="s">
        <v>13358</v>
      </c>
    </row>
    <row r="3176" spans="1:25" x14ac:dyDescent="0.25">
      <c r="A3176" t="s">
        <v>13360</v>
      </c>
      <c r="B3176" t="s">
        <v>7273</v>
      </c>
      <c r="C3176" t="s">
        <v>412</v>
      </c>
      <c r="D3176" t="s">
        <v>123</v>
      </c>
      <c r="E3176" t="s">
        <v>5</v>
      </c>
      <c r="F3176" t="s">
        <v>124</v>
      </c>
      <c r="G3176" t="s">
        <v>8</v>
      </c>
      <c r="H3176" t="s">
        <v>4</v>
      </c>
      <c r="I3176">
        <v>60703</v>
      </c>
      <c r="J3176" t="s">
        <v>12777</v>
      </c>
      <c r="K3176" t="s">
        <v>125</v>
      </c>
      <c r="L3176" t="s">
        <v>11123</v>
      </c>
      <c r="M3176" t="s">
        <v>12954</v>
      </c>
      <c r="N3176" t="s">
        <v>412</v>
      </c>
      <c r="O3176" t="s">
        <v>13535</v>
      </c>
      <c r="P3176">
        <v>83094595</v>
      </c>
      <c r="Q3176">
        <v>22002961</v>
      </c>
      <c r="R3176" t="s">
        <v>13361</v>
      </c>
      <c r="S3176">
        <v>83094595</v>
      </c>
      <c r="T3176" t="s">
        <v>14563</v>
      </c>
      <c r="U3176">
        <v>27899336</v>
      </c>
      <c r="V3176" t="s">
        <v>32</v>
      </c>
      <c r="W3176" t="s">
        <v>4966</v>
      </c>
      <c r="X3176" t="s">
        <v>19186</v>
      </c>
      <c r="Y3176" t="s">
        <v>412</v>
      </c>
    </row>
    <row r="3177" spans="1:25" x14ac:dyDescent="0.25">
      <c r="A3177" t="s">
        <v>15152</v>
      </c>
      <c r="B3177" t="s">
        <v>15151</v>
      </c>
      <c r="C3177" t="s">
        <v>15153</v>
      </c>
      <c r="D3177" t="s">
        <v>123</v>
      </c>
      <c r="E3177" t="s">
        <v>12</v>
      </c>
      <c r="F3177" t="s">
        <v>124</v>
      </c>
      <c r="G3177" t="s">
        <v>12</v>
      </c>
      <c r="H3177" t="s">
        <v>2</v>
      </c>
      <c r="I3177">
        <v>61001</v>
      </c>
      <c r="J3177" t="s">
        <v>11436</v>
      </c>
      <c r="K3177" t="s">
        <v>125</v>
      </c>
      <c r="L3177" t="s">
        <v>12957</v>
      </c>
      <c r="M3177" t="s">
        <v>12958</v>
      </c>
      <c r="N3177" t="s">
        <v>15154</v>
      </c>
      <c r="O3177" t="s">
        <v>13535</v>
      </c>
      <c r="P3177">
        <v>83073293</v>
      </c>
      <c r="Q3177" t="s">
        <v>15386</v>
      </c>
      <c r="R3177" t="s">
        <v>15155</v>
      </c>
      <c r="S3177">
        <v>83073293</v>
      </c>
      <c r="T3177" t="s">
        <v>15493</v>
      </c>
      <c r="U3177">
        <v>27322287</v>
      </c>
      <c r="V3177" t="s">
        <v>32</v>
      </c>
      <c r="W3177" t="s">
        <v>1126</v>
      </c>
      <c r="X3177" t="s">
        <v>19187</v>
      </c>
      <c r="Y3177" t="s">
        <v>15153</v>
      </c>
    </row>
    <row r="3178" spans="1:25" x14ac:dyDescent="0.25">
      <c r="A3178" t="s">
        <v>13362</v>
      </c>
      <c r="B3178" t="s">
        <v>7548</v>
      </c>
      <c r="C3178" t="s">
        <v>13363</v>
      </c>
      <c r="D3178" t="s">
        <v>123</v>
      </c>
      <c r="E3178" t="s">
        <v>17</v>
      </c>
      <c r="F3178" t="s">
        <v>124</v>
      </c>
      <c r="G3178" t="s">
        <v>10</v>
      </c>
      <c r="H3178" t="s">
        <v>5</v>
      </c>
      <c r="I3178">
        <v>60804</v>
      </c>
      <c r="J3178" t="s">
        <v>11570</v>
      </c>
      <c r="K3178" t="s">
        <v>125</v>
      </c>
      <c r="L3178" t="s">
        <v>12955</v>
      </c>
      <c r="M3178" t="s">
        <v>11100</v>
      </c>
      <c r="N3178" t="s">
        <v>171</v>
      </c>
      <c r="O3178" t="s">
        <v>13535</v>
      </c>
      <c r="P3178">
        <v>84896083</v>
      </c>
      <c r="Q3178" t="s">
        <v>15386</v>
      </c>
      <c r="R3178" t="s">
        <v>13364</v>
      </c>
      <c r="S3178">
        <v>84896083</v>
      </c>
      <c r="T3178" t="s">
        <v>9313</v>
      </c>
      <c r="U3178">
        <v>87794171</v>
      </c>
      <c r="V3178" t="s">
        <v>32</v>
      </c>
      <c r="W3178" t="s">
        <v>13365</v>
      </c>
      <c r="X3178" t="s">
        <v>19188</v>
      </c>
      <c r="Y3178" t="s">
        <v>13363</v>
      </c>
    </row>
    <row r="3179" spans="1:25" x14ac:dyDescent="0.25">
      <c r="A3179" t="s">
        <v>13366</v>
      </c>
      <c r="B3179" t="s">
        <v>13367</v>
      </c>
      <c r="C3179" t="s">
        <v>13368</v>
      </c>
      <c r="D3179" t="s">
        <v>1044</v>
      </c>
      <c r="E3179" t="s">
        <v>3</v>
      </c>
      <c r="F3179" t="s">
        <v>32</v>
      </c>
      <c r="G3179" t="s">
        <v>1045</v>
      </c>
      <c r="H3179" t="s">
        <v>15</v>
      </c>
      <c r="I3179">
        <v>11911</v>
      </c>
      <c r="J3179" t="s">
        <v>12741</v>
      </c>
      <c r="K3179" t="s">
        <v>33</v>
      </c>
      <c r="L3179" t="s">
        <v>1044</v>
      </c>
      <c r="M3179" t="s">
        <v>1085</v>
      </c>
      <c r="N3179" t="s">
        <v>13368</v>
      </c>
      <c r="O3179" t="s">
        <v>13535</v>
      </c>
      <c r="P3179" t="s">
        <v>15386</v>
      </c>
      <c r="Q3179" t="s">
        <v>15386</v>
      </c>
      <c r="R3179" t="s">
        <v>13369</v>
      </c>
      <c r="S3179">
        <v>83158720</v>
      </c>
      <c r="T3179" t="s">
        <v>14428</v>
      </c>
      <c r="U3179">
        <v>27719646</v>
      </c>
      <c r="V3179" t="s">
        <v>32</v>
      </c>
      <c r="W3179" t="s">
        <v>1117</v>
      </c>
      <c r="X3179" t="s">
        <v>19189</v>
      </c>
      <c r="Y3179" t="s">
        <v>13368</v>
      </c>
    </row>
    <row r="3180" spans="1:25" x14ac:dyDescent="0.25">
      <c r="A3180" t="s">
        <v>13371</v>
      </c>
      <c r="B3180" t="s">
        <v>7283</v>
      </c>
      <c r="C3180" t="s">
        <v>13372</v>
      </c>
      <c r="D3180" t="s">
        <v>1044</v>
      </c>
      <c r="E3180" t="s">
        <v>8</v>
      </c>
      <c r="F3180" t="s">
        <v>32</v>
      </c>
      <c r="G3180" t="s">
        <v>1045</v>
      </c>
      <c r="H3180" t="s">
        <v>7</v>
      </c>
      <c r="I3180">
        <v>11906</v>
      </c>
      <c r="J3180" t="s">
        <v>12735</v>
      </c>
      <c r="K3180" t="s">
        <v>33</v>
      </c>
      <c r="L3180" t="s">
        <v>1044</v>
      </c>
      <c r="M3180" t="s">
        <v>1434</v>
      </c>
      <c r="N3180" t="s">
        <v>13372</v>
      </c>
      <c r="O3180" t="s">
        <v>13535</v>
      </c>
      <c r="P3180">
        <v>71216881</v>
      </c>
      <c r="Q3180" t="s">
        <v>15386</v>
      </c>
      <c r="R3180" t="s">
        <v>11026</v>
      </c>
      <c r="S3180">
        <v>87082375</v>
      </c>
      <c r="T3180" t="s">
        <v>14663</v>
      </c>
      <c r="U3180">
        <v>27717100</v>
      </c>
      <c r="V3180" t="s">
        <v>32</v>
      </c>
      <c r="W3180" t="s">
        <v>1460</v>
      </c>
      <c r="X3180" t="s">
        <v>19190</v>
      </c>
      <c r="Y3180" t="s">
        <v>13372</v>
      </c>
    </row>
    <row r="3181" spans="1:25" x14ac:dyDescent="0.25">
      <c r="A3181" t="s">
        <v>13373</v>
      </c>
      <c r="B3181" t="s">
        <v>13374</v>
      </c>
      <c r="C3181" t="s">
        <v>1490</v>
      </c>
      <c r="D3181" t="s">
        <v>1044</v>
      </c>
      <c r="E3181" t="s">
        <v>8</v>
      </c>
      <c r="F3181" t="s">
        <v>32</v>
      </c>
      <c r="G3181" t="s">
        <v>1045</v>
      </c>
      <c r="H3181" t="s">
        <v>7</v>
      </c>
      <c r="I3181">
        <v>11906</v>
      </c>
      <c r="J3181" t="s">
        <v>12735</v>
      </c>
      <c r="K3181" t="s">
        <v>33</v>
      </c>
      <c r="L3181" t="s">
        <v>1044</v>
      </c>
      <c r="M3181" t="s">
        <v>1434</v>
      </c>
      <c r="N3181" t="s">
        <v>1490</v>
      </c>
      <c r="O3181" t="s">
        <v>13535</v>
      </c>
      <c r="P3181" t="s">
        <v>15386</v>
      </c>
      <c r="Q3181" t="s">
        <v>15386</v>
      </c>
      <c r="R3181" t="s">
        <v>16034</v>
      </c>
      <c r="S3181">
        <v>83153241</v>
      </c>
      <c r="T3181" t="s">
        <v>14663</v>
      </c>
      <c r="U3181">
        <v>27725189</v>
      </c>
      <c r="V3181" t="s">
        <v>32</v>
      </c>
      <c r="W3181" t="s">
        <v>1489</v>
      </c>
      <c r="X3181" t="s">
        <v>19191</v>
      </c>
      <c r="Y3181" t="s">
        <v>1490</v>
      </c>
    </row>
    <row r="3182" spans="1:25" x14ac:dyDescent="0.25">
      <c r="A3182" t="s">
        <v>13375</v>
      </c>
      <c r="B3182" t="s">
        <v>8083</v>
      </c>
      <c r="C3182" t="s">
        <v>10569</v>
      </c>
      <c r="D3182" t="s">
        <v>1044</v>
      </c>
      <c r="E3182" t="s">
        <v>12</v>
      </c>
      <c r="F3182" t="s">
        <v>32</v>
      </c>
      <c r="G3182" t="s">
        <v>1045</v>
      </c>
      <c r="H3182" t="s">
        <v>2</v>
      </c>
      <c r="I3182">
        <v>11901</v>
      </c>
      <c r="J3182" t="s">
        <v>15414</v>
      </c>
      <c r="K3182" t="s">
        <v>33</v>
      </c>
      <c r="L3182" t="s">
        <v>1044</v>
      </c>
      <c r="M3182" t="s">
        <v>14427</v>
      </c>
      <c r="N3182" t="s">
        <v>10569</v>
      </c>
      <c r="O3182" t="s">
        <v>13535</v>
      </c>
      <c r="P3182" t="s">
        <v>15386</v>
      </c>
      <c r="Q3182" t="s">
        <v>15386</v>
      </c>
      <c r="R3182" t="s">
        <v>14245</v>
      </c>
      <c r="S3182">
        <v>83118965</v>
      </c>
      <c r="T3182" t="s">
        <v>14431</v>
      </c>
      <c r="U3182">
        <v>27725172</v>
      </c>
      <c r="V3182" t="s">
        <v>32</v>
      </c>
      <c r="W3182" t="s">
        <v>1195</v>
      </c>
      <c r="X3182" t="s">
        <v>19192</v>
      </c>
      <c r="Y3182" t="s">
        <v>10569</v>
      </c>
    </row>
    <row r="3183" spans="1:25" x14ac:dyDescent="0.25">
      <c r="A3183" t="s">
        <v>13376</v>
      </c>
      <c r="B3183" t="s">
        <v>7303</v>
      </c>
      <c r="C3183" t="s">
        <v>641</v>
      </c>
      <c r="D3183" t="s">
        <v>125</v>
      </c>
      <c r="E3183" t="s">
        <v>7</v>
      </c>
      <c r="F3183" t="s">
        <v>124</v>
      </c>
      <c r="G3183" t="s">
        <v>16</v>
      </c>
      <c r="H3183" t="s">
        <v>2</v>
      </c>
      <c r="I3183">
        <v>61201</v>
      </c>
      <c r="J3183" t="s">
        <v>13510</v>
      </c>
      <c r="K3183" t="s">
        <v>125</v>
      </c>
      <c r="L3183" t="s">
        <v>5307</v>
      </c>
      <c r="M3183" t="s">
        <v>5307</v>
      </c>
      <c r="N3183" t="s">
        <v>641</v>
      </c>
      <c r="O3183" t="s">
        <v>13535</v>
      </c>
      <c r="P3183">
        <v>22004759</v>
      </c>
      <c r="Q3183" t="s">
        <v>15386</v>
      </c>
      <c r="R3183" t="s">
        <v>14246</v>
      </c>
      <c r="S3183">
        <v>83165338</v>
      </c>
      <c r="T3183" t="s">
        <v>14551</v>
      </c>
      <c r="U3183">
        <v>26455244</v>
      </c>
      <c r="V3183" t="s">
        <v>32</v>
      </c>
      <c r="W3183" t="s">
        <v>9691</v>
      </c>
      <c r="X3183" t="s">
        <v>19193</v>
      </c>
      <c r="Y3183" t="s">
        <v>641</v>
      </c>
    </row>
    <row r="3184" spans="1:25" x14ac:dyDescent="0.25">
      <c r="A3184" t="s">
        <v>13377</v>
      </c>
      <c r="B3184" t="s">
        <v>8958</v>
      </c>
      <c r="C3184" t="s">
        <v>13378</v>
      </c>
      <c r="D3184" t="s">
        <v>79</v>
      </c>
      <c r="E3184" t="s">
        <v>11</v>
      </c>
      <c r="F3184" t="s">
        <v>35</v>
      </c>
      <c r="G3184" t="s">
        <v>11</v>
      </c>
      <c r="H3184" t="s">
        <v>6</v>
      </c>
      <c r="I3184">
        <v>20905</v>
      </c>
      <c r="J3184" t="s">
        <v>11519</v>
      </c>
      <c r="K3184" t="s">
        <v>79</v>
      </c>
      <c r="L3184" t="s">
        <v>11351</v>
      </c>
      <c r="M3184" t="s">
        <v>2046</v>
      </c>
      <c r="N3184" t="s">
        <v>11096</v>
      </c>
      <c r="O3184" t="s">
        <v>13535</v>
      </c>
      <c r="P3184">
        <v>24283275</v>
      </c>
      <c r="Q3184" t="s">
        <v>15386</v>
      </c>
      <c r="R3184" t="s">
        <v>13379</v>
      </c>
      <c r="S3184">
        <v>24283275</v>
      </c>
      <c r="T3184" t="s">
        <v>15429</v>
      </c>
      <c r="U3184">
        <v>24289926</v>
      </c>
      <c r="V3184" t="s">
        <v>32</v>
      </c>
      <c r="W3184" t="s">
        <v>2080</v>
      </c>
      <c r="X3184" t="s">
        <v>19194</v>
      </c>
      <c r="Y3184" t="s">
        <v>13378</v>
      </c>
    </row>
    <row r="3185" spans="1:25" x14ac:dyDescent="0.25">
      <c r="A3185" t="s">
        <v>13380</v>
      </c>
      <c r="B3185" t="s">
        <v>8965</v>
      </c>
      <c r="C3185" t="s">
        <v>47</v>
      </c>
      <c r="D3185" t="s">
        <v>79</v>
      </c>
      <c r="E3185" t="s">
        <v>11</v>
      </c>
      <c r="F3185" t="s">
        <v>35</v>
      </c>
      <c r="G3185" t="s">
        <v>5</v>
      </c>
      <c r="H3185" t="s">
        <v>2</v>
      </c>
      <c r="I3185">
        <v>20401</v>
      </c>
      <c r="J3185" t="s">
        <v>11412</v>
      </c>
      <c r="K3185" t="s">
        <v>79</v>
      </c>
      <c r="L3185" t="s">
        <v>10521</v>
      </c>
      <c r="M3185" t="s">
        <v>10521</v>
      </c>
      <c r="N3185" t="s">
        <v>47</v>
      </c>
      <c r="O3185" t="s">
        <v>13535</v>
      </c>
      <c r="P3185">
        <v>24284698</v>
      </c>
      <c r="Q3185" t="s">
        <v>15386</v>
      </c>
      <c r="R3185" t="s">
        <v>13381</v>
      </c>
      <c r="S3185">
        <v>83373201</v>
      </c>
      <c r="T3185" t="s">
        <v>15429</v>
      </c>
      <c r="U3185">
        <v>24289926</v>
      </c>
      <c r="V3185" t="s">
        <v>32</v>
      </c>
      <c r="W3185" t="s">
        <v>13382</v>
      </c>
      <c r="X3185" t="s">
        <v>19195</v>
      </c>
      <c r="Y3185" t="s">
        <v>47</v>
      </c>
    </row>
    <row r="3186" spans="1:25" x14ac:dyDescent="0.25">
      <c r="A3186" t="s">
        <v>13383</v>
      </c>
      <c r="B3186" t="s">
        <v>13384</v>
      </c>
      <c r="C3186" t="s">
        <v>13385</v>
      </c>
      <c r="D3186" t="s">
        <v>41</v>
      </c>
      <c r="E3186" t="s">
        <v>7</v>
      </c>
      <c r="F3186" t="s">
        <v>32</v>
      </c>
      <c r="G3186" t="s">
        <v>15</v>
      </c>
      <c r="H3186" t="s">
        <v>6</v>
      </c>
      <c r="I3186">
        <v>11105</v>
      </c>
      <c r="J3186" t="s">
        <v>12692</v>
      </c>
      <c r="K3186" t="s">
        <v>33</v>
      </c>
      <c r="L3186" t="s">
        <v>12868</v>
      </c>
      <c r="M3186" t="s">
        <v>11096</v>
      </c>
      <c r="N3186" t="s">
        <v>13385</v>
      </c>
      <c r="O3186" t="s">
        <v>13535</v>
      </c>
      <c r="P3186">
        <v>21006676</v>
      </c>
      <c r="Q3186" t="s">
        <v>15386</v>
      </c>
      <c r="R3186" t="s">
        <v>15156</v>
      </c>
      <c r="S3186">
        <v>21006676</v>
      </c>
      <c r="T3186" t="s">
        <v>14420</v>
      </c>
      <c r="U3186">
        <v>21012292</v>
      </c>
      <c r="V3186" t="s">
        <v>32</v>
      </c>
      <c r="W3186" t="s">
        <v>610</v>
      </c>
      <c r="X3186" t="s">
        <v>19196</v>
      </c>
      <c r="Y3186" t="s">
        <v>13385</v>
      </c>
    </row>
    <row r="3187" spans="1:25" x14ac:dyDescent="0.25">
      <c r="A3187" t="s">
        <v>13386</v>
      </c>
      <c r="B3187" t="s">
        <v>10080</v>
      </c>
      <c r="C3187" t="s">
        <v>13387</v>
      </c>
      <c r="D3187" t="s">
        <v>9037</v>
      </c>
      <c r="E3187" t="s">
        <v>6</v>
      </c>
      <c r="F3187" t="s">
        <v>83</v>
      </c>
      <c r="G3187" t="s">
        <v>2</v>
      </c>
      <c r="H3187" t="s">
        <v>3</v>
      </c>
      <c r="I3187">
        <v>70102</v>
      </c>
      <c r="J3187" t="s">
        <v>12693</v>
      </c>
      <c r="K3187" t="s">
        <v>82</v>
      </c>
      <c r="L3187" t="s">
        <v>82</v>
      </c>
      <c r="M3187" t="s">
        <v>12981</v>
      </c>
      <c r="N3187" t="s">
        <v>13387</v>
      </c>
      <c r="O3187" t="s">
        <v>13535</v>
      </c>
      <c r="P3187" t="s">
        <v>15386</v>
      </c>
      <c r="Q3187" t="s">
        <v>15386</v>
      </c>
      <c r="R3187" t="s">
        <v>13388</v>
      </c>
      <c r="S3187">
        <v>85392949</v>
      </c>
      <c r="T3187" t="s">
        <v>7759</v>
      </c>
      <c r="U3187">
        <v>83478507</v>
      </c>
      <c r="V3187" t="s">
        <v>32</v>
      </c>
      <c r="W3187" t="s">
        <v>13389</v>
      </c>
      <c r="X3187" t="s">
        <v>19197</v>
      </c>
      <c r="Y3187" t="s">
        <v>13387</v>
      </c>
    </row>
    <row r="3188" spans="1:25" x14ac:dyDescent="0.25">
      <c r="A3188" t="s">
        <v>13390</v>
      </c>
      <c r="B3188" t="s">
        <v>7292</v>
      </c>
      <c r="C3188" t="s">
        <v>13391</v>
      </c>
      <c r="D3188" t="s">
        <v>4304</v>
      </c>
      <c r="E3188" t="s">
        <v>5</v>
      </c>
      <c r="F3188" t="s">
        <v>124</v>
      </c>
      <c r="G3188" t="s">
        <v>2</v>
      </c>
      <c r="H3188" t="s">
        <v>15</v>
      </c>
      <c r="I3188">
        <v>60111</v>
      </c>
      <c r="J3188" t="s">
        <v>12830</v>
      </c>
      <c r="K3188" t="s">
        <v>125</v>
      </c>
      <c r="L3188" t="s">
        <v>125</v>
      </c>
      <c r="M3188" t="s">
        <v>10646</v>
      </c>
      <c r="N3188" t="s">
        <v>13391</v>
      </c>
      <c r="O3188" t="s">
        <v>13535</v>
      </c>
      <c r="P3188">
        <v>22007137</v>
      </c>
      <c r="Q3188" t="s">
        <v>15386</v>
      </c>
      <c r="R3188" t="s">
        <v>13392</v>
      </c>
      <c r="S3188">
        <v>85596646</v>
      </c>
      <c r="T3188" t="s">
        <v>14549</v>
      </c>
      <c r="U3188">
        <v>86505339</v>
      </c>
      <c r="V3188" t="s">
        <v>32</v>
      </c>
      <c r="W3188" t="s">
        <v>1623</v>
      </c>
      <c r="X3188" t="s">
        <v>19198</v>
      </c>
      <c r="Y3188" t="s">
        <v>13391</v>
      </c>
    </row>
    <row r="3189" spans="1:25" x14ac:dyDescent="0.25">
      <c r="A3189" t="s">
        <v>13638</v>
      </c>
      <c r="B3189" t="s">
        <v>7296</v>
      </c>
      <c r="C3189" t="s">
        <v>13697</v>
      </c>
      <c r="D3189" t="s">
        <v>1044</v>
      </c>
      <c r="E3189" t="s">
        <v>5</v>
      </c>
      <c r="F3189" t="s">
        <v>32</v>
      </c>
      <c r="G3189" t="s">
        <v>1045</v>
      </c>
      <c r="H3189" t="s">
        <v>11</v>
      </c>
      <c r="I3189">
        <v>11909</v>
      </c>
      <c r="J3189" t="s">
        <v>12739</v>
      </c>
      <c r="K3189" t="s">
        <v>33</v>
      </c>
      <c r="L3189" t="s">
        <v>1044</v>
      </c>
      <c r="M3189" t="s">
        <v>10253</v>
      </c>
      <c r="N3189" t="s">
        <v>12446</v>
      </c>
      <c r="O3189" t="s">
        <v>13535</v>
      </c>
      <c r="P3189">
        <v>22005213</v>
      </c>
      <c r="Q3189" t="s">
        <v>15386</v>
      </c>
      <c r="R3189" t="s">
        <v>15157</v>
      </c>
      <c r="S3189">
        <v>88130362</v>
      </c>
      <c r="T3189" t="s">
        <v>14632</v>
      </c>
      <c r="U3189">
        <v>22005213</v>
      </c>
      <c r="V3189" t="s">
        <v>32</v>
      </c>
      <c r="W3189" t="s">
        <v>768</v>
      </c>
      <c r="X3189" t="s">
        <v>19199</v>
      </c>
      <c r="Y3189" t="s">
        <v>13697</v>
      </c>
    </row>
    <row r="3190" spans="1:25" x14ac:dyDescent="0.25">
      <c r="A3190" t="s">
        <v>13639</v>
      </c>
      <c r="B3190" t="s">
        <v>13671</v>
      </c>
      <c r="C3190" t="s">
        <v>13698</v>
      </c>
      <c r="D3190" t="s">
        <v>9037</v>
      </c>
      <c r="E3190" t="s">
        <v>4</v>
      </c>
      <c r="F3190" t="s">
        <v>83</v>
      </c>
      <c r="G3190" t="s">
        <v>5</v>
      </c>
      <c r="H3190" t="s">
        <v>5</v>
      </c>
      <c r="I3190">
        <v>70404</v>
      </c>
      <c r="J3190" t="s">
        <v>11553</v>
      </c>
      <c r="K3190" t="s">
        <v>82</v>
      </c>
      <c r="L3190" t="s">
        <v>12961</v>
      </c>
      <c r="M3190" t="s">
        <v>12962</v>
      </c>
      <c r="N3190" t="s">
        <v>13698</v>
      </c>
      <c r="O3190" t="s">
        <v>13535</v>
      </c>
      <c r="P3190">
        <v>87510247</v>
      </c>
      <c r="Q3190" t="s">
        <v>15386</v>
      </c>
      <c r="R3190" t="s">
        <v>16035</v>
      </c>
      <c r="S3190">
        <v>87510247</v>
      </c>
      <c r="T3190" t="s">
        <v>14921</v>
      </c>
      <c r="U3190">
        <v>88320938</v>
      </c>
      <c r="V3190" t="s">
        <v>32</v>
      </c>
      <c r="W3190" t="s">
        <v>10427</v>
      </c>
      <c r="X3190" t="s">
        <v>19200</v>
      </c>
      <c r="Y3190" t="s">
        <v>13698</v>
      </c>
    </row>
    <row r="3191" spans="1:25" x14ac:dyDescent="0.25">
      <c r="A3191" t="s">
        <v>13640</v>
      </c>
      <c r="B3191" t="s">
        <v>13672</v>
      </c>
      <c r="C3191" t="s">
        <v>80</v>
      </c>
      <c r="D3191" t="s">
        <v>4304</v>
      </c>
      <c r="E3191" t="s">
        <v>5</v>
      </c>
      <c r="F3191" t="s">
        <v>124</v>
      </c>
      <c r="G3191" t="s">
        <v>2</v>
      </c>
      <c r="H3191" t="s">
        <v>5</v>
      </c>
      <c r="I3191">
        <v>60104</v>
      </c>
      <c r="J3191" t="s">
        <v>11534</v>
      </c>
      <c r="K3191" t="s">
        <v>125</v>
      </c>
      <c r="L3191" t="s">
        <v>125</v>
      </c>
      <c r="M3191" t="s">
        <v>4208</v>
      </c>
      <c r="N3191" t="s">
        <v>14247</v>
      </c>
      <c r="O3191" t="s">
        <v>13535</v>
      </c>
      <c r="P3191">
        <v>22007610</v>
      </c>
      <c r="Q3191">
        <v>22007610</v>
      </c>
      <c r="R3191" t="s">
        <v>14248</v>
      </c>
      <c r="S3191">
        <v>84626637</v>
      </c>
      <c r="T3191" t="s">
        <v>14549</v>
      </c>
      <c r="U3191">
        <v>86505339</v>
      </c>
      <c r="V3191" t="s">
        <v>32</v>
      </c>
      <c r="W3191" t="s">
        <v>3962</v>
      </c>
      <c r="X3191" t="s">
        <v>19201</v>
      </c>
      <c r="Y3191" t="s">
        <v>80</v>
      </c>
    </row>
    <row r="3192" spans="1:25" x14ac:dyDescent="0.25">
      <c r="A3192" t="s">
        <v>13641</v>
      </c>
      <c r="B3192" t="s">
        <v>13673</v>
      </c>
      <c r="C3192" t="s">
        <v>657</v>
      </c>
      <c r="D3192" t="s">
        <v>182</v>
      </c>
      <c r="E3192" t="s">
        <v>4</v>
      </c>
      <c r="F3192" t="s">
        <v>183</v>
      </c>
      <c r="G3192" t="s">
        <v>12</v>
      </c>
      <c r="H3192" t="s">
        <v>2</v>
      </c>
      <c r="I3192">
        <v>41001</v>
      </c>
      <c r="J3192" t="s">
        <v>12674</v>
      </c>
      <c r="K3192" t="s">
        <v>184</v>
      </c>
      <c r="L3192" t="s">
        <v>182</v>
      </c>
      <c r="M3192" t="s">
        <v>3023</v>
      </c>
      <c r="N3192" t="s">
        <v>657</v>
      </c>
      <c r="O3192" t="s">
        <v>13535</v>
      </c>
      <c r="P3192">
        <v>44056183</v>
      </c>
      <c r="Q3192" t="s">
        <v>15386</v>
      </c>
      <c r="R3192" t="s">
        <v>14249</v>
      </c>
      <c r="S3192">
        <v>84592126</v>
      </c>
      <c r="T3192" t="s">
        <v>14522</v>
      </c>
      <c r="U3192">
        <v>27666283</v>
      </c>
      <c r="V3192" t="s">
        <v>32</v>
      </c>
      <c r="W3192" t="s">
        <v>3736</v>
      </c>
      <c r="X3192" t="s">
        <v>19202</v>
      </c>
      <c r="Y3192" t="s">
        <v>657</v>
      </c>
    </row>
    <row r="3193" spans="1:25" x14ac:dyDescent="0.25">
      <c r="A3193" t="s">
        <v>13642</v>
      </c>
      <c r="B3193" t="s">
        <v>7297</v>
      </c>
      <c r="C3193" t="s">
        <v>1317</v>
      </c>
      <c r="D3193" t="s">
        <v>3000</v>
      </c>
      <c r="E3193" t="s">
        <v>8</v>
      </c>
      <c r="F3193" t="s">
        <v>83</v>
      </c>
      <c r="G3193" t="s">
        <v>3</v>
      </c>
      <c r="H3193" t="s">
        <v>7</v>
      </c>
      <c r="I3193">
        <v>70206</v>
      </c>
      <c r="J3193" t="s">
        <v>12820</v>
      </c>
      <c r="K3193" t="s">
        <v>82</v>
      </c>
      <c r="L3193" t="s">
        <v>3001</v>
      </c>
      <c r="M3193" t="s">
        <v>1700</v>
      </c>
      <c r="N3193" t="s">
        <v>1317</v>
      </c>
      <c r="O3193" t="s">
        <v>13535</v>
      </c>
      <c r="P3193">
        <v>72613684</v>
      </c>
      <c r="Q3193" t="s">
        <v>15386</v>
      </c>
      <c r="R3193" t="s">
        <v>15158</v>
      </c>
      <c r="S3193">
        <v>72613684</v>
      </c>
      <c r="T3193" t="s">
        <v>15503</v>
      </c>
      <c r="U3193">
        <v>89357825</v>
      </c>
      <c r="V3193" t="s">
        <v>32</v>
      </c>
      <c r="W3193" t="s">
        <v>8351</v>
      </c>
      <c r="X3193" t="s">
        <v>19203</v>
      </c>
      <c r="Y3193" t="s">
        <v>1317</v>
      </c>
    </row>
    <row r="3194" spans="1:25" x14ac:dyDescent="0.25">
      <c r="A3194" t="s">
        <v>13643</v>
      </c>
      <c r="B3194" t="s">
        <v>11237</v>
      </c>
      <c r="C3194" t="s">
        <v>13699</v>
      </c>
      <c r="D3194" t="s">
        <v>311</v>
      </c>
      <c r="E3194" t="s">
        <v>3</v>
      </c>
      <c r="F3194" t="s">
        <v>32</v>
      </c>
      <c r="G3194" t="s">
        <v>5</v>
      </c>
      <c r="H3194" t="s">
        <v>3</v>
      </c>
      <c r="I3194">
        <v>10402</v>
      </c>
      <c r="J3194" t="s">
        <v>12637</v>
      </c>
      <c r="K3194" t="s">
        <v>33</v>
      </c>
      <c r="L3194" t="s">
        <v>311</v>
      </c>
      <c r="M3194" t="s">
        <v>312</v>
      </c>
      <c r="N3194" t="s">
        <v>13699</v>
      </c>
      <c r="O3194" t="s">
        <v>13535</v>
      </c>
      <c r="P3194">
        <v>24165070</v>
      </c>
      <c r="Q3194" t="s">
        <v>15386</v>
      </c>
      <c r="R3194" t="s">
        <v>14250</v>
      </c>
      <c r="S3194">
        <v>24165070</v>
      </c>
      <c r="T3194" t="s">
        <v>14604</v>
      </c>
      <c r="U3194">
        <v>24160558</v>
      </c>
      <c r="V3194" t="s">
        <v>32</v>
      </c>
      <c r="W3194" t="s">
        <v>8174</v>
      </c>
      <c r="X3194" t="s">
        <v>19204</v>
      </c>
      <c r="Y3194" t="s">
        <v>13699</v>
      </c>
    </row>
    <row r="3195" spans="1:25" x14ac:dyDescent="0.25">
      <c r="A3195" t="s">
        <v>13644</v>
      </c>
      <c r="B3195" t="s">
        <v>13676</v>
      </c>
      <c r="C3195" t="s">
        <v>2500</v>
      </c>
      <c r="D3195" t="s">
        <v>123</v>
      </c>
      <c r="E3195" t="s">
        <v>3</v>
      </c>
      <c r="F3195" t="s">
        <v>124</v>
      </c>
      <c r="G3195" t="s">
        <v>8</v>
      </c>
      <c r="H3195" t="s">
        <v>5</v>
      </c>
      <c r="I3195">
        <v>60704</v>
      </c>
      <c r="J3195" t="s">
        <v>12798</v>
      </c>
      <c r="K3195" t="s">
        <v>125</v>
      </c>
      <c r="L3195" t="s">
        <v>11123</v>
      </c>
      <c r="M3195" t="s">
        <v>11690</v>
      </c>
      <c r="N3195" t="s">
        <v>14251</v>
      </c>
      <c r="O3195" t="s">
        <v>13535</v>
      </c>
      <c r="P3195">
        <v>22008331</v>
      </c>
      <c r="Q3195">
        <v>87324265</v>
      </c>
      <c r="R3195" t="s">
        <v>14255</v>
      </c>
      <c r="S3195">
        <v>87324265</v>
      </c>
      <c r="T3195" t="s">
        <v>14762</v>
      </c>
      <c r="U3195">
        <v>27766129</v>
      </c>
      <c r="V3195" t="s">
        <v>32</v>
      </c>
      <c r="W3195" t="s">
        <v>4912</v>
      </c>
      <c r="X3195" t="s">
        <v>19205</v>
      </c>
      <c r="Y3195" t="s">
        <v>2500</v>
      </c>
    </row>
    <row r="3196" spans="1:25" x14ac:dyDescent="0.25">
      <c r="A3196" t="s">
        <v>13645</v>
      </c>
      <c r="B3196" t="s">
        <v>13677</v>
      </c>
      <c r="C3196" t="s">
        <v>11054</v>
      </c>
      <c r="D3196" t="s">
        <v>123</v>
      </c>
      <c r="E3196" t="s">
        <v>17</v>
      </c>
      <c r="F3196" t="s">
        <v>124</v>
      </c>
      <c r="G3196" t="s">
        <v>12</v>
      </c>
      <c r="H3196" t="s">
        <v>2</v>
      </c>
      <c r="I3196">
        <v>61001</v>
      </c>
      <c r="J3196" t="s">
        <v>11436</v>
      </c>
      <c r="K3196" t="s">
        <v>125</v>
      </c>
      <c r="L3196" t="s">
        <v>12957</v>
      </c>
      <c r="M3196" t="s">
        <v>12958</v>
      </c>
      <c r="N3196" t="s">
        <v>758</v>
      </c>
      <c r="O3196" t="s">
        <v>13535</v>
      </c>
      <c r="P3196">
        <v>83135856</v>
      </c>
      <c r="Q3196" t="s">
        <v>15386</v>
      </c>
      <c r="R3196" t="s">
        <v>14256</v>
      </c>
      <c r="S3196">
        <v>83135856</v>
      </c>
      <c r="T3196" t="s">
        <v>9313</v>
      </c>
      <c r="U3196">
        <v>87794171</v>
      </c>
      <c r="V3196" t="s">
        <v>32</v>
      </c>
      <c r="W3196" t="s">
        <v>1496</v>
      </c>
      <c r="X3196" t="s">
        <v>19206</v>
      </c>
      <c r="Y3196" t="s">
        <v>11054</v>
      </c>
    </row>
    <row r="3197" spans="1:25" x14ac:dyDescent="0.25">
      <c r="A3197" t="s">
        <v>13646</v>
      </c>
      <c r="B3197" t="s">
        <v>10084</v>
      </c>
      <c r="C3197" t="s">
        <v>13700</v>
      </c>
      <c r="D3197" t="s">
        <v>123</v>
      </c>
      <c r="E3197" t="s">
        <v>17</v>
      </c>
      <c r="F3197" t="s">
        <v>124</v>
      </c>
      <c r="G3197" t="s">
        <v>4</v>
      </c>
      <c r="H3197" t="s">
        <v>8</v>
      </c>
      <c r="I3197">
        <v>60307</v>
      </c>
      <c r="J3197" t="s">
        <v>12826</v>
      </c>
      <c r="K3197" t="s">
        <v>125</v>
      </c>
      <c r="L3197" t="s">
        <v>1490</v>
      </c>
      <c r="M3197" t="s">
        <v>13089</v>
      </c>
      <c r="N3197" t="s">
        <v>14252</v>
      </c>
      <c r="O3197" t="s">
        <v>13535</v>
      </c>
      <c r="P3197" t="s">
        <v>15386</v>
      </c>
      <c r="Q3197" t="s">
        <v>15386</v>
      </c>
      <c r="R3197" t="s">
        <v>11953</v>
      </c>
      <c r="S3197">
        <v>64735737</v>
      </c>
      <c r="T3197" t="s">
        <v>9313</v>
      </c>
      <c r="U3197">
        <v>87794171</v>
      </c>
      <c r="V3197" t="s">
        <v>32</v>
      </c>
      <c r="W3197" t="s">
        <v>14265</v>
      </c>
      <c r="X3197" t="s">
        <v>19207</v>
      </c>
      <c r="Y3197" t="s">
        <v>13700</v>
      </c>
    </row>
    <row r="3198" spans="1:25" x14ac:dyDescent="0.25">
      <c r="A3198" t="s">
        <v>13647</v>
      </c>
      <c r="B3198" t="s">
        <v>12494</v>
      </c>
      <c r="C3198" t="s">
        <v>13701</v>
      </c>
      <c r="D3198" t="s">
        <v>78</v>
      </c>
      <c r="E3198" t="s">
        <v>4</v>
      </c>
      <c r="F3198" t="s">
        <v>35</v>
      </c>
      <c r="G3198" t="s">
        <v>3</v>
      </c>
      <c r="H3198" t="s">
        <v>16</v>
      </c>
      <c r="I3198">
        <v>20212</v>
      </c>
      <c r="J3198" t="s">
        <v>12761</v>
      </c>
      <c r="K3198" t="s">
        <v>79</v>
      </c>
      <c r="L3198" t="s">
        <v>80</v>
      </c>
      <c r="M3198" t="s">
        <v>1426</v>
      </c>
      <c r="N3198" t="s">
        <v>13701</v>
      </c>
      <c r="O3198" t="s">
        <v>13535</v>
      </c>
      <c r="P3198">
        <v>21002341</v>
      </c>
      <c r="Q3198" t="s">
        <v>15386</v>
      </c>
      <c r="R3198" t="s">
        <v>14257</v>
      </c>
      <c r="S3198">
        <v>87068072</v>
      </c>
      <c r="T3198" t="s">
        <v>14462</v>
      </c>
      <c r="U3198">
        <v>24560275</v>
      </c>
      <c r="V3198" t="s">
        <v>32</v>
      </c>
      <c r="W3198" t="s">
        <v>14266</v>
      </c>
      <c r="X3198" t="s">
        <v>19208</v>
      </c>
      <c r="Y3198" t="s">
        <v>13701</v>
      </c>
    </row>
    <row r="3199" spans="1:25" x14ac:dyDescent="0.25">
      <c r="A3199" t="s">
        <v>13648</v>
      </c>
      <c r="B3199" t="s">
        <v>13678</v>
      </c>
      <c r="C3199" t="s">
        <v>13702</v>
      </c>
      <c r="D3199" t="s">
        <v>78</v>
      </c>
      <c r="E3199" t="s">
        <v>11</v>
      </c>
      <c r="F3199" t="s">
        <v>35</v>
      </c>
      <c r="G3199" t="s">
        <v>3</v>
      </c>
      <c r="H3199" t="s">
        <v>17</v>
      </c>
      <c r="I3199">
        <v>20213</v>
      </c>
      <c r="J3199" t="s">
        <v>15442</v>
      </c>
      <c r="K3199" t="s">
        <v>79</v>
      </c>
      <c r="L3199" t="s">
        <v>80</v>
      </c>
      <c r="M3199" t="s">
        <v>1301</v>
      </c>
      <c r="N3199" t="s">
        <v>156</v>
      </c>
      <c r="O3199" t="s">
        <v>13535</v>
      </c>
      <c r="P3199">
        <v>60445151</v>
      </c>
      <c r="Q3199" t="s">
        <v>15386</v>
      </c>
      <c r="R3199" t="s">
        <v>14258</v>
      </c>
      <c r="S3199">
        <v>85230937</v>
      </c>
      <c r="T3199" t="s">
        <v>14477</v>
      </c>
      <c r="U3199">
        <v>24680376</v>
      </c>
      <c r="V3199" t="s">
        <v>32</v>
      </c>
      <c r="W3199" t="s">
        <v>573</v>
      </c>
      <c r="X3199" t="s">
        <v>19209</v>
      </c>
      <c r="Y3199" t="s">
        <v>13702</v>
      </c>
    </row>
    <row r="3200" spans="1:25" x14ac:dyDescent="0.25">
      <c r="A3200" t="s">
        <v>13649</v>
      </c>
      <c r="B3200" t="s">
        <v>7300</v>
      </c>
      <c r="C3200" t="s">
        <v>316</v>
      </c>
      <c r="D3200" t="s">
        <v>78</v>
      </c>
      <c r="E3200" t="s">
        <v>11</v>
      </c>
      <c r="F3200" t="s">
        <v>35</v>
      </c>
      <c r="G3200" t="s">
        <v>3</v>
      </c>
      <c r="H3200" t="s">
        <v>17</v>
      </c>
      <c r="I3200">
        <v>20213</v>
      </c>
      <c r="J3200" t="s">
        <v>15442</v>
      </c>
      <c r="K3200" t="s">
        <v>79</v>
      </c>
      <c r="L3200" t="s">
        <v>80</v>
      </c>
      <c r="M3200" t="s">
        <v>1301</v>
      </c>
      <c r="N3200" t="s">
        <v>316</v>
      </c>
      <c r="O3200" t="s">
        <v>13535</v>
      </c>
      <c r="P3200">
        <v>88549500</v>
      </c>
      <c r="Q3200">
        <v>24791394</v>
      </c>
      <c r="R3200" t="s">
        <v>14259</v>
      </c>
      <c r="S3200">
        <v>88549500</v>
      </c>
      <c r="T3200" t="s">
        <v>14477</v>
      </c>
      <c r="U3200">
        <v>24680376</v>
      </c>
      <c r="V3200" t="s">
        <v>32</v>
      </c>
      <c r="W3200" t="s">
        <v>10133</v>
      </c>
      <c r="X3200" t="s">
        <v>19210</v>
      </c>
      <c r="Y3200" t="s">
        <v>316</v>
      </c>
    </row>
    <row r="3201" spans="1:25" x14ac:dyDescent="0.25">
      <c r="A3201" t="s">
        <v>13650</v>
      </c>
      <c r="B3201" t="s">
        <v>8963</v>
      </c>
      <c r="C3201" t="s">
        <v>10621</v>
      </c>
      <c r="D3201" t="s">
        <v>311</v>
      </c>
      <c r="E3201" t="s">
        <v>5</v>
      </c>
      <c r="F3201" t="s">
        <v>32</v>
      </c>
      <c r="G3201" t="s">
        <v>5</v>
      </c>
      <c r="H3201" t="s">
        <v>5</v>
      </c>
      <c r="I3201">
        <v>10404</v>
      </c>
      <c r="J3201" t="s">
        <v>12639</v>
      </c>
      <c r="K3201" t="s">
        <v>33</v>
      </c>
      <c r="L3201" t="s">
        <v>311</v>
      </c>
      <c r="M3201" t="s">
        <v>878</v>
      </c>
      <c r="N3201" t="s">
        <v>10621</v>
      </c>
      <c r="O3201" t="s">
        <v>13535</v>
      </c>
      <c r="P3201">
        <v>24163849</v>
      </c>
      <c r="Q3201" t="s">
        <v>15386</v>
      </c>
      <c r="R3201" t="s">
        <v>15159</v>
      </c>
      <c r="S3201">
        <v>88227598</v>
      </c>
      <c r="T3201" t="s">
        <v>14425</v>
      </c>
      <c r="U3201">
        <v>24161444</v>
      </c>
      <c r="V3201" t="s">
        <v>32</v>
      </c>
      <c r="W3201" t="s">
        <v>904</v>
      </c>
      <c r="X3201" t="s">
        <v>19211</v>
      </c>
      <c r="Y3201" t="s">
        <v>10621</v>
      </c>
    </row>
    <row r="3202" spans="1:25" x14ac:dyDescent="0.25">
      <c r="A3202" t="s">
        <v>13651</v>
      </c>
      <c r="B3202" t="s">
        <v>8953</v>
      </c>
      <c r="C3202" t="s">
        <v>1505</v>
      </c>
      <c r="D3202" t="s">
        <v>1235</v>
      </c>
      <c r="E3202" t="s">
        <v>5</v>
      </c>
      <c r="F3202" t="s">
        <v>124</v>
      </c>
      <c r="G3202" t="s">
        <v>11</v>
      </c>
      <c r="H3202" t="s">
        <v>2</v>
      </c>
      <c r="I3202">
        <v>60901</v>
      </c>
      <c r="J3202" t="s">
        <v>11433</v>
      </c>
      <c r="K3202" t="s">
        <v>125</v>
      </c>
      <c r="L3202" t="s">
        <v>499</v>
      </c>
      <c r="M3202" t="s">
        <v>499</v>
      </c>
      <c r="N3202" t="s">
        <v>1505</v>
      </c>
      <c r="O3202" t="s">
        <v>13535</v>
      </c>
      <c r="P3202">
        <v>61111202</v>
      </c>
      <c r="Q3202">
        <v>27799004</v>
      </c>
      <c r="R3202" t="s">
        <v>14260</v>
      </c>
      <c r="S3202">
        <v>61111202</v>
      </c>
      <c r="T3202" t="s">
        <v>14623</v>
      </c>
      <c r="U3202">
        <v>27799004</v>
      </c>
      <c r="V3202" t="s">
        <v>32</v>
      </c>
      <c r="W3202" t="s">
        <v>14267</v>
      </c>
      <c r="X3202" t="s">
        <v>19212</v>
      </c>
      <c r="Y3202" t="s">
        <v>1505</v>
      </c>
    </row>
    <row r="3203" spans="1:25" x14ac:dyDescent="0.25">
      <c r="A3203" t="s">
        <v>13652</v>
      </c>
      <c r="B3203" t="s">
        <v>8830</v>
      </c>
      <c r="C3203" t="s">
        <v>10551</v>
      </c>
      <c r="D3203" t="s">
        <v>1235</v>
      </c>
      <c r="E3203" t="s">
        <v>5</v>
      </c>
      <c r="F3203" t="s">
        <v>124</v>
      </c>
      <c r="G3203" t="s">
        <v>11</v>
      </c>
      <c r="H3203" t="s">
        <v>2</v>
      </c>
      <c r="I3203">
        <v>60901</v>
      </c>
      <c r="J3203" t="s">
        <v>11433</v>
      </c>
      <c r="K3203" t="s">
        <v>125</v>
      </c>
      <c r="L3203" t="s">
        <v>499</v>
      </c>
      <c r="M3203" t="s">
        <v>499</v>
      </c>
      <c r="N3203" t="s">
        <v>14253</v>
      </c>
      <c r="O3203" t="s">
        <v>13535</v>
      </c>
      <c r="P3203">
        <v>88145104</v>
      </c>
      <c r="Q3203" t="s">
        <v>15386</v>
      </c>
      <c r="R3203" t="s">
        <v>14261</v>
      </c>
      <c r="S3203">
        <v>88145104</v>
      </c>
      <c r="T3203" t="s">
        <v>14623</v>
      </c>
      <c r="U3203">
        <v>27799004</v>
      </c>
      <c r="V3203" t="s">
        <v>32</v>
      </c>
      <c r="W3203" t="s">
        <v>9093</v>
      </c>
      <c r="X3203" t="s">
        <v>19213</v>
      </c>
      <c r="Y3203" t="s">
        <v>10551</v>
      </c>
    </row>
    <row r="3204" spans="1:25" x14ac:dyDescent="0.25">
      <c r="A3204" t="s">
        <v>13653</v>
      </c>
      <c r="B3204" t="s">
        <v>8972</v>
      </c>
      <c r="C3204" t="s">
        <v>1317</v>
      </c>
      <c r="D3204" t="s">
        <v>1235</v>
      </c>
      <c r="E3204" t="s">
        <v>5</v>
      </c>
      <c r="F3204" t="s">
        <v>124</v>
      </c>
      <c r="G3204" t="s">
        <v>11</v>
      </c>
      <c r="H3204" t="s">
        <v>2</v>
      </c>
      <c r="I3204">
        <v>60901</v>
      </c>
      <c r="J3204" t="s">
        <v>11433</v>
      </c>
      <c r="K3204" t="s">
        <v>125</v>
      </c>
      <c r="L3204" t="s">
        <v>499</v>
      </c>
      <c r="M3204" t="s">
        <v>499</v>
      </c>
      <c r="N3204" t="s">
        <v>1317</v>
      </c>
      <c r="O3204" t="s">
        <v>13535</v>
      </c>
      <c r="P3204">
        <v>22005023</v>
      </c>
      <c r="Q3204">
        <v>83145804</v>
      </c>
      <c r="R3204" t="s">
        <v>14262</v>
      </c>
      <c r="S3204">
        <v>83145804</v>
      </c>
      <c r="T3204" t="s">
        <v>14623</v>
      </c>
      <c r="U3204">
        <v>27799004</v>
      </c>
      <c r="V3204" t="s">
        <v>32</v>
      </c>
      <c r="W3204" t="s">
        <v>9096</v>
      </c>
      <c r="X3204" t="s">
        <v>19214</v>
      </c>
      <c r="Y3204" t="s">
        <v>1317</v>
      </c>
    </row>
    <row r="3205" spans="1:25" x14ac:dyDescent="0.25">
      <c r="A3205" t="s">
        <v>13654</v>
      </c>
      <c r="B3205" t="s">
        <v>8974</v>
      </c>
      <c r="C3205" t="s">
        <v>13703</v>
      </c>
      <c r="D3205" t="s">
        <v>4010</v>
      </c>
      <c r="E3205" t="s">
        <v>3</v>
      </c>
      <c r="F3205" t="s">
        <v>208</v>
      </c>
      <c r="G3205" t="s">
        <v>3</v>
      </c>
      <c r="H3205" t="s">
        <v>8</v>
      </c>
      <c r="I3205">
        <v>50207</v>
      </c>
      <c r="J3205" t="s">
        <v>12823</v>
      </c>
      <c r="K3205" t="s">
        <v>209</v>
      </c>
      <c r="L3205" t="s">
        <v>4010</v>
      </c>
      <c r="M3205" t="s">
        <v>13081</v>
      </c>
      <c r="N3205" t="s">
        <v>13703</v>
      </c>
      <c r="O3205" t="s">
        <v>13535</v>
      </c>
      <c r="P3205">
        <v>26849329</v>
      </c>
      <c r="Q3205" t="s">
        <v>15386</v>
      </c>
      <c r="R3205" t="s">
        <v>14263</v>
      </c>
      <c r="S3205">
        <v>85253411</v>
      </c>
      <c r="T3205" t="s">
        <v>15563</v>
      </c>
      <c r="U3205">
        <v>26869107</v>
      </c>
      <c r="V3205" t="s">
        <v>32</v>
      </c>
      <c r="W3205" t="s">
        <v>3360</v>
      </c>
      <c r="X3205" t="s">
        <v>19215</v>
      </c>
      <c r="Y3205" t="s">
        <v>13703</v>
      </c>
    </row>
    <row r="3206" spans="1:25" x14ac:dyDescent="0.25">
      <c r="A3206" t="s">
        <v>13655</v>
      </c>
      <c r="B3206" t="s">
        <v>13437</v>
      </c>
      <c r="C3206" t="s">
        <v>13704</v>
      </c>
      <c r="D3206" t="s">
        <v>214</v>
      </c>
      <c r="E3206" t="s">
        <v>8</v>
      </c>
      <c r="F3206" t="s">
        <v>64</v>
      </c>
      <c r="G3206" t="s">
        <v>2</v>
      </c>
      <c r="H3206" t="s">
        <v>6</v>
      </c>
      <c r="I3206">
        <v>30105</v>
      </c>
      <c r="J3206" t="s">
        <v>14350</v>
      </c>
      <c r="K3206" t="s">
        <v>214</v>
      </c>
      <c r="L3206" t="s">
        <v>214</v>
      </c>
      <c r="M3206" t="s">
        <v>13531</v>
      </c>
      <c r="N3206" t="s">
        <v>14254</v>
      </c>
      <c r="O3206" t="s">
        <v>13535</v>
      </c>
      <c r="P3206">
        <v>83559591</v>
      </c>
      <c r="Q3206" t="s">
        <v>15386</v>
      </c>
      <c r="R3206" t="s">
        <v>14264</v>
      </c>
      <c r="S3206">
        <v>83559591</v>
      </c>
      <c r="T3206" t="s">
        <v>14488</v>
      </c>
      <c r="U3206">
        <v>25519478</v>
      </c>
      <c r="V3206" t="s">
        <v>32</v>
      </c>
      <c r="W3206" t="s">
        <v>95</v>
      </c>
      <c r="X3206" t="s">
        <v>19216</v>
      </c>
      <c r="Y3206" t="s">
        <v>13704</v>
      </c>
    </row>
    <row r="3207" spans="1:25" x14ac:dyDescent="0.25">
      <c r="A3207" t="s">
        <v>13656</v>
      </c>
      <c r="B3207" t="s">
        <v>8980</v>
      </c>
      <c r="C3207" t="s">
        <v>3179</v>
      </c>
      <c r="D3207" t="s">
        <v>1609</v>
      </c>
      <c r="E3207" t="s">
        <v>2</v>
      </c>
      <c r="F3207" t="s">
        <v>208</v>
      </c>
      <c r="G3207" t="s">
        <v>7</v>
      </c>
      <c r="H3207" t="s">
        <v>3</v>
      </c>
      <c r="I3207">
        <v>50602</v>
      </c>
      <c r="J3207" t="s">
        <v>11456</v>
      </c>
      <c r="K3207" t="s">
        <v>209</v>
      </c>
      <c r="L3207" t="s">
        <v>1609</v>
      </c>
      <c r="M3207" t="s">
        <v>1743</v>
      </c>
      <c r="N3207" t="s">
        <v>3179</v>
      </c>
      <c r="O3207" t="s">
        <v>13535</v>
      </c>
      <c r="P3207">
        <v>88135564</v>
      </c>
      <c r="Q3207" t="s">
        <v>15386</v>
      </c>
      <c r="R3207" t="s">
        <v>16036</v>
      </c>
      <c r="S3207">
        <v>88135564</v>
      </c>
      <c r="T3207" t="s">
        <v>14540</v>
      </c>
      <c r="U3207">
        <v>26692611</v>
      </c>
      <c r="V3207" t="s">
        <v>32</v>
      </c>
      <c r="W3207" t="s">
        <v>9709</v>
      </c>
      <c r="X3207" t="s">
        <v>19217</v>
      </c>
      <c r="Y3207" t="s">
        <v>3179</v>
      </c>
    </row>
    <row r="3208" spans="1:25" x14ac:dyDescent="0.25">
      <c r="A3208" t="s">
        <v>13657</v>
      </c>
      <c r="B3208" t="s">
        <v>10079</v>
      </c>
      <c r="C3208" t="s">
        <v>13705</v>
      </c>
      <c r="D3208" t="s">
        <v>1609</v>
      </c>
      <c r="E3208" t="s">
        <v>5</v>
      </c>
      <c r="F3208" t="s">
        <v>208</v>
      </c>
      <c r="G3208" t="s">
        <v>8</v>
      </c>
      <c r="H3208" t="s">
        <v>5</v>
      </c>
      <c r="I3208">
        <v>50704</v>
      </c>
      <c r="J3208" t="s">
        <v>11564</v>
      </c>
      <c r="K3208" t="s">
        <v>209</v>
      </c>
      <c r="L3208" t="s">
        <v>12945</v>
      </c>
      <c r="M3208" t="s">
        <v>1700</v>
      </c>
      <c r="N3208" t="s">
        <v>13705</v>
      </c>
      <c r="O3208" t="s">
        <v>13535</v>
      </c>
      <c r="P3208">
        <v>26613308</v>
      </c>
      <c r="Q3208">
        <v>26613308</v>
      </c>
      <c r="R3208" t="s">
        <v>14270</v>
      </c>
      <c r="S3208">
        <v>26613308</v>
      </c>
      <c r="T3208" t="s">
        <v>14541</v>
      </c>
      <c r="U3208">
        <v>26687010</v>
      </c>
      <c r="V3208" t="s">
        <v>32</v>
      </c>
      <c r="W3208" t="s">
        <v>1337</v>
      </c>
      <c r="X3208" t="s">
        <v>19218</v>
      </c>
      <c r="Y3208" t="s">
        <v>13705</v>
      </c>
    </row>
    <row r="3209" spans="1:25" x14ac:dyDescent="0.25">
      <c r="A3209" t="s">
        <v>13658</v>
      </c>
      <c r="B3209" t="s">
        <v>10081</v>
      </c>
      <c r="C3209" t="s">
        <v>13706</v>
      </c>
      <c r="D3209" t="s">
        <v>500</v>
      </c>
      <c r="E3209" t="s">
        <v>2</v>
      </c>
      <c r="F3209" t="s">
        <v>32</v>
      </c>
      <c r="G3209" t="s">
        <v>6</v>
      </c>
      <c r="H3209" t="s">
        <v>2</v>
      </c>
      <c r="I3209">
        <v>10501</v>
      </c>
      <c r="J3209" t="s">
        <v>12636</v>
      </c>
      <c r="K3209" t="s">
        <v>33</v>
      </c>
      <c r="L3209" t="s">
        <v>12839</v>
      </c>
      <c r="M3209" t="s">
        <v>1116</v>
      </c>
      <c r="N3209" t="s">
        <v>13706</v>
      </c>
      <c r="O3209" t="s">
        <v>13535</v>
      </c>
      <c r="P3209">
        <v>83361523</v>
      </c>
      <c r="Q3209" t="s">
        <v>15386</v>
      </c>
      <c r="R3209" t="s">
        <v>14271</v>
      </c>
      <c r="S3209">
        <v>83361523</v>
      </c>
      <c r="T3209" t="s">
        <v>14384</v>
      </c>
      <c r="U3209">
        <v>21004869</v>
      </c>
      <c r="V3209" t="s">
        <v>32</v>
      </c>
      <c r="W3209" t="s">
        <v>3075</v>
      </c>
      <c r="X3209" t="s">
        <v>19219</v>
      </c>
      <c r="Y3209" t="s">
        <v>13706</v>
      </c>
    </row>
    <row r="3210" spans="1:25" x14ac:dyDescent="0.25">
      <c r="A3210" t="s">
        <v>13659</v>
      </c>
      <c r="B3210" t="s">
        <v>13679</v>
      </c>
      <c r="C3210" t="s">
        <v>13707</v>
      </c>
      <c r="D3210" t="s">
        <v>9019</v>
      </c>
      <c r="E3210" t="s">
        <v>7</v>
      </c>
      <c r="F3210" t="s">
        <v>124</v>
      </c>
      <c r="G3210" t="s">
        <v>6</v>
      </c>
      <c r="H3210" t="s">
        <v>2</v>
      </c>
      <c r="I3210">
        <v>60501</v>
      </c>
      <c r="J3210" t="s">
        <v>12642</v>
      </c>
      <c r="K3210" t="s">
        <v>125</v>
      </c>
      <c r="L3210" t="s">
        <v>12950</v>
      </c>
      <c r="M3210" t="s">
        <v>12951</v>
      </c>
      <c r="N3210" t="s">
        <v>14268</v>
      </c>
      <c r="O3210" t="s">
        <v>13535</v>
      </c>
      <c r="P3210">
        <v>27887681</v>
      </c>
      <c r="Q3210">
        <v>83244452</v>
      </c>
      <c r="R3210" t="s">
        <v>12415</v>
      </c>
      <c r="S3210">
        <v>83244452</v>
      </c>
      <c r="T3210" t="s">
        <v>14557</v>
      </c>
      <c r="U3210">
        <v>27869013</v>
      </c>
      <c r="V3210" t="s">
        <v>32</v>
      </c>
      <c r="W3210" t="s">
        <v>14276</v>
      </c>
      <c r="X3210" t="s">
        <v>19220</v>
      </c>
      <c r="Y3210" t="s">
        <v>13707</v>
      </c>
    </row>
    <row r="3211" spans="1:25" x14ac:dyDescent="0.25">
      <c r="A3211" t="s">
        <v>13660</v>
      </c>
      <c r="B3211" t="s">
        <v>13680</v>
      </c>
      <c r="C3211" t="s">
        <v>14277</v>
      </c>
      <c r="D3211" t="s">
        <v>197</v>
      </c>
      <c r="E3211" t="s">
        <v>2</v>
      </c>
      <c r="F3211" t="s">
        <v>35</v>
      </c>
      <c r="G3211" t="s">
        <v>820</v>
      </c>
      <c r="H3211" t="s">
        <v>2</v>
      </c>
      <c r="I3211">
        <v>21601</v>
      </c>
      <c r="J3211" t="s">
        <v>12794</v>
      </c>
      <c r="K3211" t="s">
        <v>79</v>
      </c>
      <c r="L3211" t="s">
        <v>2445</v>
      </c>
      <c r="M3211" t="s">
        <v>2445</v>
      </c>
      <c r="N3211" t="s">
        <v>69</v>
      </c>
      <c r="O3211" t="s">
        <v>13535</v>
      </c>
      <c r="P3211" t="s">
        <v>15386</v>
      </c>
      <c r="Q3211" t="s">
        <v>15386</v>
      </c>
      <c r="R3211" t="s">
        <v>15160</v>
      </c>
      <c r="S3211">
        <v>63770158</v>
      </c>
      <c r="T3211" t="s">
        <v>15436</v>
      </c>
      <c r="U3211">
        <v>24722182</v>
      </c>
      <c r="V3211" t="s">
        <v>32</v>
      </c>
      <c r="W3211" t="s">
        <v>2306</v>
      </c>
      <c r="X3211" t="s">
        <v>19221</v>
      </c>
      <c r="Y3211" t="s">
        <v>14277</v>
      </c>
    </row>
    <row r="3212" spans="1:25" x14ac:dyDescent="0.25">
      <c r="A3212" t="s">
        <v>13661</v>
      </c>
      <c r="B3212" t="s">
        <v>8976</v>
      </c>
      <c r="C3212" t="s">
        <v>11108</v>
      </c>
      <c r="D3212" t="s">
        <v>197</v>
      </c>
      <c r="E3212" t="s">
        <v>5</v>
      </c>
      <c r="F3212" t="s">
        <v>35</v>
      </c>
      <c r="G3212" t="s">
        <v>12</v>
      </c>
      <c r="H3212" t="s">
        <v>5</v>
      </c>
      <c r="I3212">
        <v>21004</v>
      </c>
      <c r="J3212" t="s">
        <v>15440</v>
      </c>
      <c r="K3212" t="s">
        <v>79</v>
      </c>
      <c r="L3212" t="s">
        <v>197</v>
      </c>
      <c r="M3212" t="s">
        <v>2587</v>
      </c>
      <c r="N3212" t="s">
        <v>11108</v>
      </c>
      <c r="O3212" t="s">
        <v>13535</v>
      </c>
      <c r="P3212">
        <v>84217109</v>
      </c>
      <c r="Q3212">
        <v>64775516</v>
      </c>
      <c r="R3212" t="s">
        <v>14272</v>
      </c>
      <c r="S3212">
        <v>64775516</v>
      </c>
      <c r="T3212" t="s">
        <v>14475</v>
      </c>
      <c r="U3212">
        <v>24744058</v>
      </c>
      <c r="V3212" t="s">
        <v>32</v>
      </c>
      <c r="W3212" t="s">
        <v>1012</v>
      </c>
      <c r="X3212" t="s">
        <v>19222</v>
      </c>
      <c r="Y3212" t="s">
        <v>11108</v>
      </c>
    </row>
    <row r="3213" spans="1:25" x14ac:dyDescent="0.25">
      <c r="A3213" t="s">
        <v>13662</v>
      </c>
      <c r="B3213" t="s">
        <v>8951</v>
      </c>
      <c r="C3213" t="s">
        <v>13708</v>
      </c>
      <c r="D3213" t="s">
        <v>197</v>
      </c>
      <c r="E3213" t="s">
        <v>6</v>
      </c>
      <c r="F3213" t="s">
        <v>35</v>
      </c>
      <c r="G3213" t="s">
        <v>12</v>
      </c>
      <c r="H3213" t="s">
        <v>7</v>
      </c>
      <c r="I3213">
        <v>21006</v>
      </c>
      <c r="J3213" t="s">
        <v>11525</v>
      </c>
      <c r="K3213" t="s">
        <v>79</v>
      </c>
      <c r="L3213" t="s">
        <v>197</v>
      </c>
      <c r="M3213" t="s">
        <v>10536</v>
      </c>
      <c r="N3213" t="s">
        <v>1116</v>
      </c>
      <c r="O3213" t="s">
        <v>13535</v>
      </c>
      <c r="P3213">
        <v>62304733</v>
      </c>
      <c r="Q3213" t="s">
        <v>15386</v>
      </c>
      <c r="R3213" t="s">
        <v>14273</v>
      </c>
      <c r="S3213">
        <v>62304733</v>
      </c>
      <c r="T3213" t="s">
        <v>14476</v>
      </c>
      <c r="U3213">
        <v>24733118</v>
      </c>
      <c r="V3213" t="s">
        <v>32</v>
      </c>
      <c r="W3213" t="s">
        <v>14278</v>
      </c>
      <c r="X3213" t="s">
        <v>19223</v>
      </c>
      <c r="Y3213" t="s">
        <v>13708</v>
      </c>
    </row>
    <row r="3214" spans="1:25" x14ac:dyDescent="0.25">
      <c r="A3214" t="s">
        <v>13663</v>
      </c>
      <c r="B3214" t="s">
        <v>13681</v>
      </c>
      <c r="C3214" t="s">
        <v>13709</v>
      </c>
      <c r="D3214" t="s">
        <v>197</v>
      </c>
      <c r="E3214" t="s">
        <v>16</v>
      </c>
      <c r="F3214" t="s">
        <v>35</v>
      </c>
      <c r="G3214" t="s">
        <v>12</v>
      </c>
      <c r="H3214" t="s">
        <v>15</v>
      </c>
      <c r="I3214">
        <v>21011</v>
      </c>
      <c r="J3214" t="s">
        <v>11529</v>
      </c>
      <c r="K3214" t="s">
        <v>79</v>
      </c>
      <c r="L3214" t="s">
        <v>197</v>
      </c>
      <c r="M3214" t="s">
        <v>11796</v>
      </c>
      <c r="N3214" t="s">
        <v>13709</v>
      </c>
      <c r="O3214" t="s">
        <v>13535</v>
      </c>
      <c r="P3214">
        <v>85355097</v>
      </c>
      <c r="Q3214" t="s">
        <v>15386</v>
      </c>
      <c r="R3214" t="s">
        <v>15161</v>
      </c>
      <c r="S3214">
        <v>85355097</v>
      </c>
      <c r="T3214" t="s">
        <v>14698</v>
      </c>
      <c r="U3214">
        <v>24673035</v>
      </c>
      <c r="V3214" t="s">
        <v>32</v>
      </c>
      <c r="W3214" t="s">
        <v>14279</v>
      </c>
      <c r="X3214" t="s">
        <v>19224</v>
      </c>
      <c r="Y3214" t="s">
        <v>13709</v>
      </c>
    </row>
    <row r="3215" spans="1:25" x14ac:dyDescent="0.25">
      <c r="A3215" t="s">
        <v>13664</v>
      </c>
      <c r="B3215" t="s">
        <v>13682</v>
      </c>
      <c r="C3215" t="s">
        <v>13710</v>
      </c>
      <c r="D3215" t="s">
        <v>197</v>
      </c>
      <c r="E3215" t="s">
        <v>16</v>
      </c>
      <c r="F3215" t="s">
        <v>35</v>
      </c>
      <c r="G3215" t="s">
        <v>12</v>
      </c>
      <c r="H3215" t="s">
        <v>15</v>
      </c>
      <c r="I3215">
        <v>21011</v>
      </c>
      <c r="J3215" t="s">
        <v>11529</v>
      </c>
      <c r="K3215" t="s">
        <v>79</v>
      </c>
      <c r="L3215" t="s">
        <v>197</v>
      </c>
      <c r="M3215" t="s">
        <v>11796</v>
      </c>
      <c r="N3215" t="s">
        <v>13710</v>
      </c>
      <c r="O3215" t="s">
        <v>13535</v>
      </c>
      <c r="P3215">
        <v>24673035</v>
      </c>
      <c r="Q3215">
        <v>44139985</v>
      </c>
      <c r="R3215" t="s">
        <v>14274</v>
      </c>
      <c r="S3215">
        <v>71185126</v>
      </c>
      <c r="T3215" t="s">
        <v>14698</v>
      </c>
      <c r="U3215">
        <v>24673035</v>
      </c>
      <c r="V3215" t="s">
        <v>32</v>
      </c>
      <c r="W3215" t="s">
        <v>13503</v>
      </c>
      <c r="X3215" t="s">
        <v>19225</v>
      </c>
      <c r="Y3215" t="s">
        <v>13710</v>
      </c>
    </row>
    <row r="3216" spans="1:25" x14ac:dyDescent="0.25">
      <c r="A3216" t="s">
        <v>13665</v>
      </c>
      <c r="B3216" t="s">
        <v>8970</v>
      </c>
      <c r="C3216" t="s">
        <v>143</v>
      </c>
      <c r="D3216" t="s">
        <v>125</v>
      </c>
      <c r="E3216" t="s">
        <v>3</v>
      </c>
      <c r="F3216" t="s">
        <v>124</v>
      </c>
      <c r="G3216" t="s">
        <v>2</v>
      </c>
      <c r="H3216" t="s">
        <v>198</v>
      </c>
      <c r="I3216">
        <v>60114</v>
      </c>
      <c r="J3216" t="s">
        <v>11608</v>
      </c>
      <c r="K3216" t="s">
        <v>125</v>
      </c>
      <c r="L3216" t="s">
        <v>125</v>
      </c>
      <c r="M3216" t="s">
        <v>2811</v>
      </c>
      <c r="N3216" t="s">
        <v>14269</v>
      </c>
      <c r="O3216" t="s">
        <v>13535</v>
      </c>
      <c r="P3216">
        <v>22006690</v>
      </c>
      <c r="Q3216" t="s">
        <v>15386</v>
      </c>
      <c r="R3216" t="s">
        <v>14275</v>
      </c>
      <c r="S3216">
        <v>88995285</v>
      </c>
      <c r="T3216" t="s">
        <v>14788</v>
      </c>
      <c r="U3216">
        <v>26393028</v>
      </c>
      <c r="V3216" t="s">
        <v>32</v>
      </c>
      <c r="W3216" t="s">
        <v>4195</v>
      </c>
      <c r="X3216" t="s">
        <v>19226</v>
      </c>
      <c r="Y3216" t="s">
        <v>143</v>
      </c>
    </row>
    <row r="3217" spans="1:25" x14ac:dyDescent="0.25">
      <c r="A3217" t="s">
        <v>15162</v>
      </c>
      <c r="B3217" t="s">
        <v>10087</v>
      </c>
      <c r="C3217" t="s">
        <v>10480</v>
      </c>
      <c r="D3217" t="s">
        <v>123</v>
      </c>
      <c r="E3217" t="s">
        <v>3</v>
      </c>
      <c r="F3217" t="s">
        <v>124</v>
      </c>
      <c r="G3217" t="s">
        <v>8</v>
      </c>
      <c r="H3217" t="s">
        <v>5</v>
      </c>
      <c r="I3217">
        <v>60704</v>
      </c>
      <c r="J3217" t="s">
        <v>12798</v>
      </c>
      <c r="K3217" t="s">
        <v>125</v>
      </c>
      <c r="L3217" t="s">
        <v>11123</v>
      </c>
      <c r="M3217" t="s">
        <v>11690</v>
      </c>
      <c r="N3217" t="s">
        <v>838</v>
      </c>
      <c r="O3217" t="s">
        <v>13535</v>
      </c>
      <c r="P3217">
        <v>25612070</v>
      </c>
      <c r="Q3217">
        <v>87867089</v>
      </c>
      <c r="R3217" t="s">
        <v>15163</v>
      </c>
      <c r="S3217">
        <v>87867089</v>
      </c>
      <c r="T3217" t="s">
        <v>14762</v>
      </c>
      <c r="U3217">
        <v>27766129</v>
      </c>
      <c r="V3217" t="s">
        <v>32</v>
      </c>
      <c r="W3217" t="s">
        <v>1422</v>
      </c>
      <c r="X3217" t="s">
        <v>19227</v>
      </c>
      <c r="Y3217" t="s">
        <v>10480</v>
      </c>
    </row>
    <row r="3218" spans="1:25" x14ac:dyDescent="0.25">
      <c r="A3218" t="s">
        <v>15164</v>
      </c>
      <c r="B3218" t="s">
        <v>12112</v>
      </c>
      <c r="C3218" t="s">
        <v>15165</v>
      </c>
      <c r="D3218" t="s">
        <v>123</v>
      </c>
      <c r="E3218" t="s">
        <v>198</v>
      </c>
      <c r="F3218" t="s">
        <v>124</v>
      </c>
      <c r="G3218" t="s">
        <v>12</v>
      </c>
      <c r="H3218" t="s">
        <v>5</v>
      </c>
      <c r="I3218">
        <v>61004</v>
      </c>
      <c r="J3218" t="s">
        <v>11573</v>
      </c>
      <c r="K3218" t="s">
        <v>125</v>
      </c>
      <c r="L3218" t="s">
        <v>12957</v>
      </c>
      <c r="M3218" t="s">
        <v>5099</v>
      </c>
      <c r="N3218" t="s">
        <v>15165</v>
      </c>
      <c r="O3218" t="s">
        <v>13535</v>
      </c>
      <c r="P3218" t="s">
        <v>15386</v>
      </c>
      <c r="Q3218" t="s">
        <v>15386</v>
      </c>
      <c r="R3218" t="s">
        <v>15166</v>
      </c>
      <c r="S3218">
        <v>83553258</v>
      </c>
      <c r="T3218" t="s">
        <v>14889</v>
      </c>
      <c r="U3218">
        <v>84062648</v>
      </c>
      <c r="V3218" t="s">
        <v>32</v>
      </c>
      <c r="W3218" t="s">
        <v>12023</v>
      </c>
      <c r="X3218" t="s">
        <v>19228</v>
      </c>
      <c r="Y3218" t="s">
        <v>15165</v>
      </c>
    </row>
    <row r="3219" spans="1:25" x14ac:dyDescent="0.25">
      <c r="A3219" t="s">
        <v>15167</v>
      </c>
      <c r="B3219" t="s">
        <v>8984</v>
      </c>
      <c r="C3219" t="s">
        <v>15168</v>
      </c>
      <c r="D3219" t="s">
        <v>9037</v>
      </c>
      <c r="E3219" t="s">
        <v>5</v>
      </c>
      <c r="F3219" t="s">
        <v>83</v>
      </c>
      <c r="G3219" t="s">
        <v>5</v>
      </c>
      <c r="H3219" t="s">
        <v>5</v>
      </c>
      <c r="I3219">
        <v>70404</v>
      </c>
      <c r="J3219" t="s">
        <v>11553</v>
      </c>
      <c r="K3219" t="s">
        <v>82</v>
      </c>
      <c r="L3219" t="s">
        <v>12961</v>
      </c>
      <c r="M3219" t="s">
        <v>12962</v>
      </c>
      <c r="N3219" t="s">
        <v>15169</v>
      </c>
      <c r="O3219" t="s">
        <v>13535</v>
      </c>
      <c r="P3219" t="s">
        <v>15386</v>
      </c>
      <c r="Q3219" t="s">
        <v>15386</v>
      </c>
      <c r="R3219" t="s">
        <v>15170</v>
      </c>
      <c r="S3219">
        <v>84731527</v>
      </c>
      <c r="T3219" t="s">
        <v>14927</v>
      </c>
      <c r="U3219">
        <v>87119410</v>
      </c>
      <c r="V3219" t="s">
        <v>32</v>
      </c>
      <c r="W3219" t="s">
        <v>13672</v>
      </c>
      <c r="X3219" t="s">
        <v>19229</v>
      </c>
      <c r="Y3219" t="s">
        <v>15168</v>
      </c>
    </row>
    <row r="3220" spans="1:25" x14ac:dyDescent="0.25">
      <c r="A3220" t="s">
        <v>15171</v>
      </c>
      <c r="B3220" t="s">
        <v>7791</v>
      </c>
      <c r="C3220" t="s">
        <v>10530</v>
      </c>
      <c r="D3220" t="s">
        <v>4010</v>
      </c>
      <c r="E3220" t="s">
        <v>3</v>
      </c>
      <c r="F3220" t="s">
        <v>208</v>
      </c>
      <c r="G3220" t="s">
        <v>3</v>
      </c>
      <c r="H3220" t="s">
        <v>8</v>
      </c>
      <c r="I3220">
        <v>50207</v>
      </c>
      <c r="J3220" t="s">
        <v>12823</v>
      </c>
      <c r="K3220" t="s">
        <v>209</v>
      </c>
      <c r="L3220" t="s">
        <v>4010</v>
      </c>
      <c r="M3220" t="s">
        <v>13081</v>
      </c>
      <c r="N3220" t="s">
        <v>10530</v>
      </c>
      <c r="O3220" t="s">
        <v>13535</v>
      </c>
      <c r="P3220">
        <v>22001265</v>
      </c>
      <c r="Q3220" t="s">
        <v>15386</v>
      </c>
      <c r="R3220" t="s">
        <v>15172</v>
      </c>
      <c r="S3220">
        <v>88144801</v>
      </c>
      <c r="T3220" t="s">
        <v>15563</v>
      </c>
      <c r="U3220">
        <v>26869107</v>
      </c>
      <c r="V3220" t="s">
        <v>32</v>
      </c>
      <c r="W3220" t="s">
        <v>432</v>
      </c>
      <c r="X3220" t="s">
        <v>19230</v>
      </c>
      <c r="Y3220" t="s">
        <v>10530</v>
      </c>
    </row>
    <row r="3221" spans="1:25" x14ac:dyDescent="0.25">
      <c r="A3221" t="s">
        <v>15173</v>
      </c>
      <c r="B3221" t="s">
        <v>7567</v>
      </c>
      <c r="C3221" t="s">
        <v>15174</v>
      </c>
      <c r="D3221" t="s">
        <v>123</v>
      </c>
      <c r="E3221" t="s">
        <v>3</v>
      </c>
      <c r="F3221" t="s">
        <v>124</v>
      </c>
      <c r="G3221" t="s">
        <v>8</v>
      </c>
      <c r="H3221" t="s">
        <v>5</v>
      </c>
      <c r="I3221">
        <v>60704</v>
      </c>
      <c r="J3221" t="s">
        <v>12798</v>
      </c>
      <c r="K3221" t="s">
        <v>125</v>
      </c>
      <c r="L3221" t="s">
        <v>11123</v>
      </c>
      <c r="M3221" t="s">
        <v>11690</v>
      </c>
      <c r="N3221" t="s">
        <v>15174</v>
      </c>
      <c r="O3221" t="s">
        <v>13535</v>
      </c>
      <c r="P3221">
        <v>88039219</v>
      </c>
      <c r="Q3221" t="s">
        <v>15386</v>
      </c>
      <c r="R3221" t="s">
        <v>15175</v>
      </c>
      <c r="S3221">
        <v>88039210</v>
      </c>
      <c r="T3221" t="s">
        <v>14762</v>
      </c>
      <c r="U3221">
        <v>27766129</v>
      </c>
      <c r="V3221" t="s">
        <v>32</v>
      </c>
      <c r="W3221" t="s">
        <v>15176</v>
      </c>
      <c r="X3221" t="s">
        <v>19231</v>
      </c>
      <c r="Y3221" t="s">
        <v>15174</v>
      </c>
    </row>
    <row r="3222" spans="1:25" x14ac:dyDescent="0.25">
      <c r="A3222" t="s">
        <v>15177</v>
      </c>
      <c r="B3222" t="s">
        <v>11230</v>
      </c>
      <c r="C3222" t="s">
        <v>15178</v>
      </c>
      <c r="D3222" t="s">
        <v>311</v>
      </c>
      <c r="E3222" t="s">
        <v>2</v>
      </c>
      <c r="F3222" t="s">
        <v>32</v>
      </c>
      <c r="G3222" t="s">
        <v>5</v>
      </c>
      <c r="H3222" t="s">
        <v>2</v>
      </c>
      <c r="I3222">
        <v>10401</v>
      </c>
      <c r="J3222" t="s">
        <v>12627</v>
      </c>
      <c r="K3222" t="s">
        <v>33</v>
      </c>
      <c r="L3222" t="s">
        <v>311</v>
      </c>
      <c r="M3222" t="s">
        <v>558</v>
      </c>
      <c r="N3222" t="s">
        <v>15179</v>
      </c>
      <c r="O3222" t="s">
        <v>13535</v>
      </c>
      <c r="P3222">
        <v>62934343</v>
      </c>
      <c r="Q3222">
        <v>85025757</v>
      </c>
      <c r="R3222" t="s">
        <v>15180</v>
      </c>
      <c r="S3222">
        <v>62934343</v>
      </c>
      <c r="T3222" t="s">
        <v>14424</v>
      </c>
      <c r="U3222">
        <v>24166355</v>
      </c>
      <c r="V3222" t="s">
        <v>32</v>
      </c>
      <c r="W3222" t="s">
        <v>15181</v>
      </c>
      <c r="X3222" t="s">
        <v>19232</v>
      </c>
      <c r="Y3222" t="s">
        <v>15178</v>
      </c>
    </row>
    <row r="3223" spans="1:25" x14ac:dyDescent="0.25">
      <c r="A3223" t="s">
        <v>15182</v>
      </c>
      <c r="B3223" t="s">
        <v>7552</v>
      </c>
      <c r="C3223" t="s">
        <v>239</v>
      </c>
      <c r="D3223" t="s">
        <v>311</v>
      </c>
      <c r="E3223" t="s">
        <v>8</v>
      </c>
      <c r="F3223" t="s">
        <v>32</v>
      </c>
      <c r="G3223" t="s">
        <v>820</v>
      </c>
      <c r="H3223" t="s">
        <v>6</v>
      </c>
      <c r="I3223">
        <v>11605</v>
      </c>
      <c r="J3223" t="s">
        <v>12721</v>
      </c>
      <c r="K3223" t="s">
        <v>33</v>
      </c>
      <c r="L3223" t="s">
        <v>12992</v>
      </c>
      <c r="M3223" t="s">
        <v>12993</v>
      </c>
      <c r="N3223" t="s">
        <v>239</v>
      </c>
      <c r="O3223" t="s">
        <v>13535</v>
      </c>
      <c r="P3223" t="s">
        <v>15386</v>
      </c>
      <c r="Q3223" t="s">
        <v>15386</v>
      </c>
      <c r="R3223" t="s">
        <v>15183</v>
      </c>
      <c r="S3223">
        <v>85354181</v>
      </c>
      <c r="T3223" t="s">
        <v>13941</v>
      </c>
      <c r="U3223">
        <v>27794406</v>
      </c>
      <c r="V3223" t="s">
        <v>32</v>
      </c>
      <c r="W3223" t="s">
        <v>1032</v>
      </c>
      <c r="X3223" t="s">
        <v>19233</v>
      </c>
      <c r="Y3223" t="s">
        <v>239</v>
      </c>
    </row>
    <row r="3224" spans="1:25" x14ac:dyDescent="0.25">
      <c r="A3224" t="s">
        <v>15185</v>
      </c>
      <c r="B3224" t="s">
        <v>15184</v>
      </c>
      <c r="C3224" t="s">
        <v>2825</v>
      </c>
      <c r="D3224" t="s">
        <v>9019</v>
      </c>
      <c r="E3224" t="s">
        <v>3</v>
      </c>
      <c r="F3224" t="s">
        <v>124</v>
      </c>
      <c r="G3224" t="s">
        <v>4</v>
      </c>
      <c r="H3224" t="s">
        <v>11</v>
      </c>
      <c r="I3224">
        <v>60309</v>
      </c>
      <c r="J3224" t="s">
        <v>11604</v>
      </c>
      <c r="K3224" t="s">
        <v>125</v>
      </c>
      <c r="L3224" t="s">
        <v>1490</v>
      </c>
      <c r="M3224" t="s">
        <v>13034</v>
      </c>
      <c r="N3224" t="s">
        <v>2825</v>
      </c>
      <c r="O3224" t="s">
        <v>13535</v>
      </c>
      <c r="P3224">
        <v>83456598</v>
      </c>
      <c r="Q3224" t="s">
        <v>15386</v>
      </c>
      <c r="R3224" t="s">
        <v>16037</v>
      </c>
      <c r="S3224">
        <v>83456598</v>
      </c>
      <c r="T3224" t="s">
        <v>14441</v>
      </c>
      <c r="U3224">
        <v>27300654</v>
      </c>
      <c r="V3224" t="s">
        <v>32</v>
      </c>
      <c r="W3224" t="s">
        <v>15186</v>
      </c>
      <c r="X3224" t="s">
        <v>19234</v>
      </c>
      <c r="Y3224" t="s">
        <v>2825</v>
      </c>
    </row>
    <row r="3225" spans="1:25" x14ac:dyDescent="0.25">
      <c r="A3225" t="s">
        <v>15187</v>
      </c>
      <c r="B3225" t="s">
        <v>10088</v>
      </c>
      <c r="C3225" t="s">
        <v>683</v>
      </c>
      <c r="D3225" t="s">
        <v>9019</v>
      </c>
      <c r="E3225" t="s">
        <v>17</v>
      </c>
      <c r="F3225" t="s">
        <v>124</v>
      </c>
      <c r="G3225" t="s">
        <v>4</v>
      </c>
      <c r="H3225" t="s">
        <v>4</v>
      </c>
      <c r="I3225">
        <v>60303</v>
      </c>
      <c r="J3225" t="s">
        <v>11491</v>
      </c>
      <c r="K3225" t="s">
        <v>125</v>
      </c>
      <c r="L3225" t="s">
        <v>1490</v>
      </c>
      <c r="M3225" t="s">
        <v>1569</v>
      </c>
      <c r="N3225" t="s">
        <v>15188</v>
      </c>
      <c r="O3225" t="s">
        <v>13535</v>
      </c>
      <c r="P3225" t="s">
        <v>15386</v>
      </c>
      <c r="Q3225" t="s">
        <v>15386</v>
      </c>
      <c r="R3225" t="s">
        <v>15189</v>
      </c>
      <c r="S3225">
        <v>87406937</v>
      </c>
      <c r="T3225" t="s">
        <v>14742</v>
      </c>
      <c r="U3225">
        <v>89435252</v>
      </c>
      <c r="V3225" t="s">
        <v>32</v>
      </c>
      <c r="W3225" t="s">
        <v>1693</v>
      </c>
      <c r="X3225" t="s">
        <v>19235</v>
      </c>
      <c r="Y3225" t="s">
        <v>683</v>
      </c>
    </row>
    <row r="3226" spans="1:25" x14ac:dyDescent="0.25">
      <c r="A3226" t="s">
        <v>15191</v>
      </c>
      <c r="B3226" t="s">
        <v>15190</v>
      </c>
      <c r="C3226" t="s">
        <v>641</v>
      </c>
      <c r="D3226" t="s">
        <v>9019</v>
      </c>
      <c r="E3226" t="s">
        <v>6</v>
      </c>
      <c r="F3226" t="s">
        <v>124</v>
      </c>
      <c r="G3226" t="s">
        <v>4</v>
      </c>
      <c r="H3226" t="s">
        <v>7</v>
      </c>
      <c r="I3226">
        <v>60306</v>
      </c>
      <c r="J3226" t="s">
        <v>11597</v>
      </c>
      <c r="K3226" t="s">
        <v>125</v>
      </c>
      <c r="L3226" t="s">
        <v>1490</v>
      </c>
      <c r="M3226" t="s">
        <v>11107</v>
      </c>
      <c r="N3226" t="s">
        <v>641</v>
      </c>
      <c r="O3226" t="s">
        <v>13535</v>
      </c>
      <c r="P3226">
        <v>27300748</v>
      </c>
      <c r="Q3226" t="s">
        <v>15386</v>
      </c>
      <c r="R3226" t="s">
        <v>15192</v>
      </c>
      <c r="S3226">
        <v>27300748</v>
      </c>
      <c r="T3226" t="s">
        <v>8645</v>
      </c>
      <c r="U3226">
        <v>87574825</v>
      </c>
      <c r="V3226" t="s">
        <v>32</v>
      </c>
      <c r="W3226" t="s">
        <v>1776</v>
      </c>
      <c r="X3226" t="s">
        <v>19236</v>
      </c>
      <c r="Y3226" t="s">
        <v>641</v>
      </c>
    </row>
    <row r="3227" spans="1:25" x14ac:dyDescent="0.25">
      <c r="A3227" t="s">
        <v>15193</v>
      </c>
      <c r="B3227" t="s">
        <v>7563</v>
      </c>
      <c r="C3227" t="s">
        <v>15194</v>
      </c>
      <c r="D3227" t="s">
        <v>182</v>
      </c>
      <c r="E3227" t="s">
        <v>5</v>
      </c>
      <c r="F3227" t="s">
        <v>183</v>
      </c>
      <c r="G3227" t="s">
        <v>12</v>
      </c>
      <c r="H3227" t="s">
        <v>4</v>
      </c>
      <c r="I3227">
        <v>41003</v>
      </c>
      <c r="J3227" t="s">
        <v>14359</v>
      </c>
      <c r="K3227" t="s">
        <v>184</v>
      </c>
      <c r="L3227" t="s">
        <v>182</v>
      </c>
      <c r="M3227" t="s">
        <v>10576</v>
      </c>
      <c r="N3227" t="s">
        <v>15194</v>
      </c>
      <c r="O3227" t="s">
        <v>13535</v>
      </c>
      <c r="P3227">
        <v>83986954</v>
      </c>
      <c r="Q3227" t="s">
        <v>15386</v>
      </c>
      <c r="R3227" t="s">
        <v>15195</v>
      </c>
      <c r="S3227">
        <v>83986954</v>
      </c>
      <c r="T3227" t="s">
        <v>12849</v>
      </c>
      <c r="U3227">
        <v>27640352</v>
      </c>
      <c r="V3227" t="s">
        <v>32</v>
      </c>
      <c r="W3227" t="s">
        <v>1722</v>
      </c>
      <c r="X3227" t="s">
        <v>19237</v>
      </c>
      <c r="Y3227" t="s">
        <v>15194</v>
      </c>
    </row>
    <row r="3228" spans="1:25" x14ac:dyDescent="0.25">
      <c r="A3228" t="s">
        <v>15196</v>
      </c>
      <c r="B3228" t="s">
        <v>8987</v>
      </c>
      <c r="C3228" t="s">
        <v>15197</v>
      </c>
      <c r="D3228" t="s">
        <v>78</v>
      </c>
      <c r="E3228" t="s">
        <v>4</v>
      </c>
      <c r="F3228" t="s">
        <v>35</v>
      </c>
      <c r="G3228" t="s">
        <v>3</v>
      </c>
      <c r="H3228" t="s">
        <v>6</v>
      </c>
      <c r="I3228">
        <v>20205</v>
      </c>
      <c r="J3228" t="s">
        <v>12752</v>
      </c>
      <c r="K3228" t="s">
        <v>79</v>
      </c>
      <c r="L3228" t="s">
        <v>80</v>
      </c>
      <c r="M3228" t="s">
        <v>10622</v>
      </c>
      <c r="N3228" t="s">
        <v>15197</v>
      </c>
      <c r="O3228" t="s">
        <v>13535</v>
      </c>
      <c r="P3228">
        <v>24452169</v>
      </c>
      <c r="Q3228" t="s">
        <v>15386</v>
      </c>
      <c r="R3228" t="s">
        <v>15198</v>
      </c>
      <c r="S3228">
        <v>86482215</v>
      </c>
      <c r="T3228" t="s">
        <v>14462</v>
      </c>
      <c r="U3228">
        <v>24560275</v>
      </c>
      <c r="V3228" t="s">
        <v>32</v>
      </c>
      <c r="W3228" t="s">
        <v>7436</v>
      </c>
      <c r="X3228" t="s">
        <v>19238</v>
      </c>
      <c r="Y3228" t="s">
        <v>15197</v>
      </c>
    </row>
    <row r="3229" spans="1:25" x14ac:dyDescent="0.25">
      <c r="A3229" t="s">
        <v>15199</v>
      </c>
      <c r="B3229" t="s">
        <v>11389</v>
      </c>
      <c r="C3229" t="s">
        <v>2900</v>
      </c>
      <c r="D3229" t="s">
        <v>197</v>
      </c>
      <c r="E3229" t="s">
        <v>11</v>
      </c>
      <c r="F3229" t="s">
        <v>35</v>
      </c>
      <c r="G3229" t="s">
        <v>198</v>
      </c>
      <c r="H3229" t="s">
        <v>2</v>
      </c>
      <c r="I3229">
        <v>21401</v>
      </c>
      <c r="J3229" t="s">
        <v>11551</v>
      </c>
      <c r="K3229" t="s">
        <v>79</v>
      </c>
      <c r="L3229" t="s">
        <v>199</v>
      </c>
      <c r="M3229" t="s">
        <v>199</v>
      </c>
      <c r="N3229" t="s">
        <v>966</v>
      </c>
      <c r="O3229" t="s">
        <v>13535</v>
      </c>
      <c r="P3229" t="s">
        <v>15386</v>
      </c>
      <c r="Q3229" t="s">
        <v>15386</v>
      </c>
      <c r="R3229" t="s">
        <v>15200</v>
      </c>
      <c r="S3229">
        <v>64639492</v>
      </c>
      <c r="T3229" t="s">
        <v>15443</v>
      </c>
      <c r="U3229">
        <v>24711101</v>
      </c>
      <c r="V3229" t="s">
        <v>32</v>
      </c>
      <c r="W3229" t="s">
        <v>2899</v>
      </c>
      <c r="X3229" t="s">
        <v>19239</v>
      </c>
      <c r="Y3229" t="s">
        <v>2900</v>
      </c>
    </row>
    <row r="3230" spans="1:25" x14ac:dyDescent="0.25">
      <c r="A3230" t="s">
        <v>15201</v>
      </c>
      <c r="B3230" t="s">
        <v>8985</v>
      </c>
      <c r="C3230" t="s">
        <v>7558</v>
      </c>
      <c r="D3230" t="s">
        <v>197</v>
      </c>
      <c r="E3230" t="s">
        <v>11</v>
      </c>
      <c r="F3230" t="s">
        <v>35</v>
      </c>
      <c r="G3230" t="s">
        <v>198</v>
      </c>
      <c r="H3230" t="s">
        <v>2</v>
      </c>
      <c r="I3230">
        <v>21401</v>
      </c>
      <c r="J3230" t="s">
        <v>11551</v>
      </c>
      <c r="K3230" t="s">
        <v>79</v>
      </c>
      <c r="L3230" t="s">
        <v>199</v>
      </c>
      <c r="M3230" t="s">
        <v>199</v>
      </c>
      <c r="N3230" t="s">
        <v>7558</v>
      </c>
      <c r="O3230" t="s">
        <v>13535</v>
      </c>
      <c r="P3230" t="s">
        <v>16038</v>
      </c>
      <c r="Q3230" t="s">
        <v>15386</v>
      </c>
      <c r="R3230" t="s">
        <v>16039</v>
      </c>
      <c r="S3230">
        <v>64356383</v>
      </c>
      <c r="T3230" t="s">
        <v>15443</v>
      </c>
      <c r="U3230">
        <v>24711101</v>
      </c>
      <c r="V3230" t="s">
        <v>32</v>
      </c>
      <c r="W3230" t="s">
        <v>8197</v>
      </c>
      <c r="X3230" t="s">
        <v>19240</v>
      </c>
      <c r="Y3230" t="s">
        <v>7558</v>
      </c>
    </row>
    <row r="3231" spans="1:25" x14ac:dyDescent="0.25">
      <c r="A3231" t="s">
        <v>15203</v>
      </c>
      <c r="B3231" t="s">
        <v>15202</v>
      </c>
      <c r="C3231" t="s">
        <v>15204</v>
      </c>
      <c r="D3231" t="s">
        <v>197</v>
      </c>
      <c r="E3231" t="s">
        <v>12</v>
      </c>
      <c r="F3231" t="s">
        <v>35</v>
      </c>
      <c r="G3231" t="s">
        <v>198</v>
      </c>
      <c r="H3231" t="s">
        <v>4</v>
      </c>
      <c r="I3231">
        <v>21403</v>
      </c>
      <c r="J3231" t="s">
        <v>11554</v>
      </c>
      <c r="K3231" t="s">
        <v>79</v>
      </c>
      <c r="L3231" t="s">
        <v>199</v>
      </c>
      <c r="M3231" t="s">
        <v>12987</v>
      </c>
      <c r="N3231" t="s">
        <v>15204</v>
      </c>
      <c r="O3231" t="s">
        <v>13535</v>
      </c>
      <c r="P3231">
        <v>41051029</v>
      </c>
      <c r="Q3231">
        <v>63112686</v>
      </c>
      <c r="R3231" t="s">
        <v>16040</v>
      </c>
      <c r="S3231">
        <v>63112686</v>
      </c>
      <c r="T3231" t="s">
        <v>9210</v>
      </c>
      <c r="U3231">
        <v>61610021</v>
      </c>
      <c r="V3231" t="s">
        <v>32</v>
      </c>
      <c r="W3231" t="s">
        <v>2940</v>
      </c>
      <c r="X3231" t="s">
        <v>19241</v>
      </c>
      <c r="Y3231" t="s">
        <v>15204</v>
      </c>
    </row>
    <row r="3232" spans="1:25" x14ac:dyDescent="0.25">
      <c r="A3232" t="s">
        <v>15205</v>
      </c>
      <c r="B3232" t="s">
        <v>8988</v>
      </c>
      <c r="C3232" t="s">
        <v>15206</v>
      </c>
      <c r="D3232" t="s">
        <v>197</v>
      </c>
      <c r="E3232" t="s">
        <v>12</v>
      </c>
      <c r="F3232" t="s">
        <v>35</v>
      </c>
      <c r="G3232" t="s">
        <v>198</v>
      </c>
      <c r="H3232" t="s">
        <v>5</v>
      </c>
      <c r="I3232">
        <v>21404</v>
      </c>
      <c r="J3232" t="s">
        <v>11555</v>
      </c>
      <c r="K3232" t="s">
        <v>79</v>
      </c>
      <c r="L3232" t="s">
        <v>199</v>
      </c>
      <c r="M3232" t="s">
        <v>81</v>
      </c>
      <c r="N3232" t="s">
        <v>2503</v>
      </c>
      <c r="O3232" t="s">
        <v>13535</v>
      </c>
      <c r="P3232" t="s">
        <v>15386</v>
      </c>
      <c r="Q3232" t="s">
        <v>15386</v>
      </c>
      <c r="R3232" t="s">
        <v>15207</v>
      </c>
      <c r="S3232">
        <v>84136576</v>
      </c>
      <c r="T3232" t="s">
        <v>9210</v>
      </c>
      <c r="U3232">
        <v>89649288</v>
      </c>
      <c r="V3232" t="s">
        <v>32</v>
      </c>
      <c r="W3232" t="s">
        <v>7615</v>
      </c>
      <c r="X3232" t="s">
        <v>19242</v>
      </c>
      <c r="Y3232" t="s">
        <v>15206</v>
      </c>
    </row>
    <row r="3233" spans="1:25" x14ac:dyDescent="0.25">
      <c r="A3233" t="s">
        <v>15209</v>
      </c>
      <c r="B3233" t="s">
        <v>15208</v>
      </c>
      <c r="C3233" t="s">
        <v>15210</v>
      </c>
      <c r="D3233" t="s">
        <v>197</v>
      </c>
      <c r="E3233" t="s">
        <v>10</v>
      </c>
      <c r="F3233" t="s">
        <v>35</v>
      </c>
      <c r="G3233" t="s">
        <v>198</v>
      </c>
      <c r="H3233" t="s">
        <v>5</v>
      </c>
      <c r="I3233">
        <v>21404</v>
      </c>
      <c r="J3233" t="s">
        <v>11555</v>
      </c>
      <c r="K3233" t="s">
        <v>79</v>
      </c>
      <c r="L3233" t="s">
        <v>199</v>
      </c>
      <c r="M3233" t="s">
        <v>81</v>
      </c>
      <c r="N3233" t="s">
        <v>15211</v>
      </c>
      <c r="O3233" t="s">
        <v>13535</v>
      </c>
      <c r="P3233">
        <v>41051130</v>
      </c>
      <c r="Q3233">
        <v>24777082</v>
      </c>
      <c r="R3233" t="s">
        <v>15134</v>
      </c>
      <c r="S3233">
        <v>41051130</v>
      </c>
      <c r="T3233" t="s">
        <v>14480</v>
      </c>
      <c r="U3233">
        <v>24777082</v>
      </c>
      <c r="V3233" t="s">
        <v>32</v>
      </c>
      <c r="W3233" t="s">
        <v>1816</v>
      </c>
      <c r="X3233" t="s">
        <v>19243</v>
      </c>
      <c r="Y3233" t="s">
        <v>15210</v>
      </c>
    </row>
    <row r="3234" spans="1:25" x14ac:dyDescent="0.25">
      <c r="A3234" t="s">
        <v>15213</v>
      </c>
      <c r="B3234" t="s">
        <v>15212</v>
      </c>
      <c r="C3234" t="s">
        <v>15214</v>
      </c>
      <c r="D3234" t="s">
        <v>82</v>
      </c>
      <c r="E3234" t="s">
        <v>3</v>
      </c>
      <c r="F3234" t="s">
        <v>83</v>
      </c>
      <c r="G3234" t="s">
        <v>2</v>
      </c>
      <c r="H3234" t="s">
        <v>5</v>
      </c>
      <c r="I3234">
        <v>70104</v>
      </c>
      <c r="J3234" t="s">
        <v>12783</v>
      </c>
      <c r="K3234" t="s">
        <v>82</v>
      </c>
      <c r="L3234" t="s">
        <v>82</v>
      </c>
      <c r="M3234" t="s">
        <v>12960</v>
      </c>
      <c r="N3234" t="s">
        <v>15214</v>
      </c>
      <c r="O3234" t="s">
        <v>13535</v>
      </c>
      <c r="P3234">
        <v>70075062</v>
      </c>
      <c r="Q3234">
        <v>87324860</v>
      </c>
      <c r="R3234" t="s">
        <v>15215</v>
      </c>
      <c r="S3234">
        <v>70075062</v>
      </c>
      <c r="T3234" t="s">
        <v>14576</v>
      </c>
      <c r="U3234">
        <v>47037698</v>
      </c>
      <c r="V3234" t="s">
        <v>32</v>
      </c>
      <c r="W3234" t="s">
        <v>8317</v>
      </c>
      <c r="X3234" t="s">
        <v>19244</v>
      </c>
      <c r="Y3234" t="s">
        <v>15214</v>
      </c>
    </row>
    <row r="3235" spans="1:25" x14ac:dyDescent="0.25">
      <c r="A3235" t="s">
        <v>15217</v>
      </c>
      <c r="B3235" t="s">
        <v>15216</v>
      </c>
      <c r="C3235" t="s">
        <v>4774</v>
      </c>
      <c r="D3235" t="s">
        <v>1235</v>
      </c>
      <c r="E3235" t="s">
        <v>4</v>
      </c>
      <c r="F3235" t="s">
        <v>124</v>
      </c>
      <c r="G3235" t="s">
        <v>11</v>
      </c>
      <c r="H3235" t="s">
        <v>2</v>
      </c>
      <c r="I3235">
        <v>60901</v>
      </c>
      <c r="J3235" t="s">
        <v>11433</v>
      </c>
      <c r="K3235" t="s">
        <v>125</v>
      </c>
      <c r="L3235" t="s">
        <v>499</v>
      </c>
      <c r="M3235" t="s">
        <v>499</v>
      </c>
      <c r="N3235" t="s">
        <v>4774</v>
      </c>
      <c r="O3235" t="s">
        <v>13535</v>
      </c>
      <c r="P3235">
        <v>87033997</v>
      </c>
      <c r="Q3235" t="s">
        <v>15386</v>
      </c>
      <c r="R3235" t="s">
        <v>15218</v>
      </c>
      <c r="S3235">
        <v>87033997</v>
      </c>
      <c r="T3235" t="s">
        <v>14555</v>
      </c>
      <c r="U3235">
        <v>27798158</v>
      </c>
      <c r="V3235" t="s">
        <v>32</v>
      </c>
      <c r="W3235" t="s">
        <v>1576</v>
      </c>
      <c r="X3235" t="s">
        <v>19245</v>
      </c>
      <c r="Y3235" t="s">
        <v>4774</v>
      </c>
    </row>
    <row r="3236" spans="1:25" x14ac:dyDescent="0.25">
      <c r="A3236" t="s">
        <v>15219</v>
      </c>
      <c r="B3236" t="s">
        <v>8091</v>
      </c>
      <c r="C3236" t="s">
        <v>15220</v>
      </c>
      <c r="D3236" t="s">
        <v>1235</v>
      </c>
      <c r="E3236" t="s">
        <v>7</v>
      </c>
      <c r="F3236" t="s">
        <v>124</v>
      </c>
      <c r="G3236" t="s">
        <v>7</v>
      </c>
      <c r="H3236" t="s">
        <v>2</v>
      </c>
      <c r="I3236">
        <v>60601</v>
      </c>
      <c r="J3236" t="s">
        <v>15488</v>
      </c>
      <c r="K3236" t="s">
        <v>125</v>
      </c>
      <c r="L3236" t="s">
        <v>12841</v>
      </c>
      <c r="M3236" t="s">
        <v>12841</v>
      </c>
      <c r="N3236" t="s">
        <v>143</v>
      </c>
      <c r="O3236" t="s">
        <v>13535</v>
      </c>
      <c r="P3236">
        <v>27770034</v>
      </c>
      <c r="Q3236" t="s">
        <v>15386</v>
      </c>
      <c r="R3236" t="s">
        <v>15221</v>
      </c>
      <c r="S3236">
        <v>85416872</v>
      </c>
      <c r="T3236" t="s">
        <v>6537</v>
      </c>
      <c r="U3236">
        <v>27770062</v>
      </c>
      <c r="V3236" t="s">
        <v>32</v>
      </c>
      <c r="W3236" t="s">
        <v>9643</v>
      </c>
      <c r="X3236" t="s">
        <v>19246</v>
      </c>
      <c r="Y3236" t="s">
        <v>15220</v>
      </c>
    </row>
    <row r="3237" spans="1:25" x14ac:dyDescent="0.25">
      <c r="A3237" t="s">
        <v>15222</v>
      </c>
      <c r="B3237" t="s">
        <v>9377</v>
      </c>
      <c r="C3237" t="s">
        <v>15223</v>
      </c>
      <c r="D3237" t="s">
        <v>9019</v>
      </c>
      <c r="E3237" t="s">
        <v>15</v>
      </c>
      <c r="F3237" t="s">
        <v>124</v>
      </c>
      <c r="G3237" t="s">
        <v>4</v>
      </c>
      <c r="H3237" t="s">
        <v>5</v>
      </c>
      <c r="I3237">
        <v>60304</v>
      </c>
      <c r="J3237" t="s">
        <v>11546</v>
      </c>
      <c r="K3237" t="s">
        <v>125</v>
      </c>
      <c r="L3237" t="s">
        <v>1490</v>
      </c>
      <c r="M3237" t="s">
        <v>10684</v>
      </c>
      <c r="N3237" t="s">
        <v>15223</v>
      </c>
      <c r="O3237" t="s">
        <v>13535</v>
      </c>
      <c r="P3237">
        <v>87153590</v>
      </c>
      <c r="Q3237" t="s">
        <v>15386</v>
      </c>
      <c r="R3237" t="s">
        <v>15224</v>
      </c>
      <c r="S3237">
        <v>87153590</v>
      </c>
      <c r="T3237" t="s">
        <v>14633</v>
      </c>
      <c r="U3237">
        <v>22001511</v>
      </c>
      <c r="V3237" t="s">
        <v>32</v>
      </c>
      <c r="W3237" t="s">
        <v>8296</v>
      </c>
      <c r="X3237" t="s">
        <v>19247</v>
      </c>
      <c r="Y3237" t="s">
        <v>15223</v>
      </c>
    </row>
    <row r="3238" spans="1:25" x14ac:dyDescent="0.25">
      <c r="A3238" t="s">
        <v>15225</v>
      </c>
      <c r="B3238" t="s">
        <v>8993</v>
      </c>
      <c r="C3238" t="s">
        <v>15226</v>
      </c>
      <c r="D3238" t="s">
        <v>1609</v>
      </c>
      <c r="E3238" t="s">
        <v>4</v>
      </c>
      <c r="F3238" t="s">
        <v>208</v>
      </c>
      <c r="G3238" t="s">
        <v>10</v>
      </c>
      <c r="H3238" t="s">
        <v>8</v>
      </c>
      <c r="I3238">
        <v>50807</v>
      </c>
      <c r="J3238" t="s">
        <v>12828</v>
      </c>
      <c r="K3238" t="s">
        <v>209</v>
      </c>
      <c r="L3238" t="s">
        <v>2685</v>
      </c>
      <c r="M3238" t="s">
        <v>854</v>
      </c>
      <c r="N3238" t="s">
        <v>15227</v>
      </c>
      <c r="O3238" t="s">
        <v>13535</v>
      </c>
      <c r="P3238" t="s">
        <v>15386</v>
      </c>
      <c r="Q3238" t="s">
        <v>15386</v>
      </c>
      <c r="R3238" t="s">
        <v>15228</v>
      </c>
      <c r="S3238">
        <v>84297861</v>
      </c>
      <c r="T3238" t="s">
        <v>14543</v>
      </c>
      <c r="U3238">
        <v>26955509</v>
      </c>
      <c r="V3238" t="s">
        <v>32</v>
      </c>
      <c r="W3238" t="s">
        <v>1286</v>
      </c>
      <c r="X3238" t="s">
        <v>19248</v>
      </c>
      <c r="Y3238" t="s">
        <v>15226</v>
      </c>
    </row>
    <row r="3239" spans="1:25" x14ac:dyDescent="0.25">
      <c r="A3239" t="s">
        <v>15229</v>
      </c>
      <c r="B3239" t="s">
        <v>8989</v>
      </c>
      <c r="C3239" t="s">
        <v>15230</v>
      </c>
      <c r="D3239" t="s">
        <v>197</v>
      </c>
      <c r="E3239" t="s">
        <v>8</v>
      </c>
      <c r="F3239" t="s">
        <v>35</v>
      </c>
      <c r="G3239" t="s">
        <v>12</v>
      </c>
      <c r="H3239" t="s">
        <v>15</v>
      </c>
      <c r="I3239">
        <v>21011</v>
      </c>
      <c r="J3239" t="s">
        <v>11529</v>
      </c>
      <c r="K3239" t="s">
        <v>79</v>
      </c>
      <c r="L3239" t="s">
        <v>197</v>
      </c>
      <c r="M3239" t="s">
        <v>11796</v>
      </c>
      <c r="N3239" t="s">
        <v>1357</v>
      </c>
      <c r="O3239" t="s">
        <v>13535</v>
      </c>
      <c r="P3239">
        <v>84270941</v>
      </c>
      <c r="Q3239" t="s">
        <v>15386</v>
      </c>
      <c r="R3239" t="s">
        <v>15231</v>
      </c>
      <c r="S3239">
        <v>84270941</v>
      </c>
      <c r="T3239" t="s">
        <v>14479</v>
      </c>
      <c r="U3239">
        <v>24699197</v>
      </c>
      <c r="V3239" t="s">
        <v>32</v>
      </c>
      <c r="W3239" t="s">
        <v>15232</v>
      </c>
      <c r="X3239" t="s">
        <v>19249</v>
      </c>
      <c r="Y3239" t="s">
        <v>15230</v>
      </c>
    </row>
    <row r="3240" spans="1:25" x14ac:dyDescent="0.25">
      <c r="A3240" t="s">
        <v>15233</v>
      </c>
      <c r="B3240" t="s">
        <v>8995</v>
      </c>
      <c r="C3240" t="s">
        <v>2848</v>
      </c>
      <c r="D3240" t="s">
        <v>1609</v>
      </c>
      <c r="E3240" t="s">
        <v>4</v>
      </c>
      <c r="F3240" t="s">
        <v>208</v>
      </c>
      <c r="G3240" t="s">
        <v>10</v>
      </c>
      <c r="H3240" t="s">
        <v>7</v>
      </c>
      <c r="I3240">
        <v>50806</v>
      </c>
      <c r="J3240" t="s">
        <v>15562</v>
      </c>
      <c r="K3240" t="s">
        <v>209</v>
      </c>
      <c r="L3240" t="s">
        <v>2685</v>
      </c>
      <c r="M3240" t="s">
        <v>10811</v>
      </c>
      <c r="N3240" t="s">
        <v>2848</v>
      </c>
      <c r="O3240" t="s">
        <v>13535</v>
      </c>
      <c r="P3240">
        <v>88187045</v>
      </c>
      <c r="Q3240" t="s">
        <v>15386</v>
      </c>
      <c r="R3240" t="s">
        <v>16041</v>
      </c>
      <c r="S3240">
        <v>88187045</v>
      </c>
      <c r="T3240" t="s">
        <v>14543</v>
      </c>
      <c r="U3240">
        <v>26955509</v>
      </c>
      <c r="V3240" t="s">
        <v>32</v>
      </c>
      <c r="W3240" t="s">
        <v>8395</v>
      </c>
      <c r="X3240" t="s">
        <v>19250</v>
      </c>
      <c r="Y3240" t="s">
        <v>2848</v>
      </c>
    </row>
    <row r="3241" spans="1:25" x14ac:dyDescent="0.25">
      <c r="A3241" t="s">
        <v>15234</v>
      </c>
      <c r="B3241" t="s">
        <v>8979</v>
      </c>
      <c r="C3241" t="s">
        <v>15235</v>
      </c>
      <c r="D3241" t="s">
        <v>3398</v>
      </c>
      <c r="E3241" t="s">
        <v>7</v>
      </c>
      <c r="F3241" t="s">
        <v>64</v>
      </c>
      <c r="G3241" t="s">
        <v>6</v>
      </c>
      <c r="H3241" t="s">
        <v>16</v>
      </c>
      <c r="I3241">
        <v>30512</v>
      </c>
      <c r="J3241" t="s">
        <v>12810</v>
      </c>
      <c r="K3241" t="s">
        <v>214</v>
      </c>
      <c r="L3241" t="s">
        <v>3398</v>
      </c>
      <c r="M3241" t="s">
        <v>14815</v>
      </c>
      <c r="N3241" t="s">
        <v>15236</v>
      </c>
      <c r="O3241" t="s">
        <v>13535</v>
      </c>
      <c r="P3241" t="s">
        <v>15386</v>
      </c>
      <c r="Q3241" t="s">
        <v>15386</v>
      </c>
      <c r="R3241" t="s">
        <v>16042</v>
      </c>
      <c r="S3241">
        <v>86575574</v>
      </c>
      <c r="T3241" t="s">
        <v>14012</v>
      </c>
      <c r="U3241">
        <v>25567876</v>
      </c>
      <c r="V3241" t="s">
        <v>32</v>
      </c>
      <c r="W3241" t="s">
        <v>13485</v>
      </c>
      <c r="X3241" t="s">
        <v>19251</v>
      </c>
      <c r="Y3241" t="s">
        <v>15235</v>
      </c>
    </row>
    <row r="3242" spans="1:25" x14ac:dyDescent="0.25">
      <c r="A3242" t="s">
        <v>15237</v>
      </c>
      <c r="B3242" t="s">
        <v>8990</v>
      </c>
      <c r="C3242" t="s">
        <v>13294</v>
      </c>
      <c r="D3242" t="s">
        <v>9037</v>
      </c>
      <c r="E3242" t="s">
        <v>5</v>
      </c>
      <c r="F3242" t="s">
        <v>83</v>
      </c>
      <c r="G3242" t="s">
        <v>5</v>
      </c>
      <c r="H3242" t="s">
        <v>2</v>
      </c>
      <c r="I3242">
        <v>70401</v>
      </c>
      <c r="J3242" t="s">
        <v>11415</v>
      </c>
      <c r="K3242" t="s">
        <v>82</v>
      </c>
      <c r="L3242" t="s">
        <v>12961</v>
      </c>
      <c r="M3242" t="s">
        <v>12964</v>
      </c>
      <c r="N3242" t="s">
        <v>13294</v>
      </c>
      <c r="O3242" t="s">
        <v>13535</v>
      </c>
      <c r="P3242" t="s">
        <v>15386</v>
      </c>
      <c r="Q3242" t="s">
        <v>15386</v>
      </c>
      <c r="R3242" t="s">
        <v>15238</v>
      </c>
      <c r="S3242">
        <v>88153321</v>
      </c>
      <c r="T3242" t="s">
        <v>14927</v>
      </c>
      <c r="U3242">
        <v>87119410</v>
      </c>
      <c r="V3242" t="s">
        <v>32</v>
      </c>
      <c r="W3242" t="s">
        <v>15184</v>
      </c>
      <c r="X3242" t="s">
        <v>19252</v>
      </c>
      <c r="Y3242" t="s">
        <v>13294</v>
      </c>
    </row>
    <row r="3243" spans="1:25" x14ac:dyDescent="0.25">
      <c r="A3243" t="s">
        <v>16043</v>
      </c>
      <c r="B3243" t="s">
        <v>8094</v>
      </c>
      <c r="C3243" t="s">
        <v>80</v>
      </c>
      <c r="D3243" t="s">
        <v>500</v>
      </c>
      <c r="E3243" t="s">
        <v>2</v>
      </c>
      <c r="F3243" t="s">
        <v>32</v>
      </c>
      <c r="G3243" t="s">
        <v>6</v>
      </c>
      <c r="H3243" t="s">
        <v>3</v>
      </c>
      <c r="I3243">
        <v>10502</v>
      </c>
      <c r="J3243" t="s">
        <v>12647</v>
      </c>
      <c r="K3243" t="s">
        <v>33</v>
      </c>
      <c r="L3243" t="s">
        <v>12839</v>
      </c>
      <c r="M3243" t="s">
        <v>1248</v>
      </c>
      <c r="N3243" t="s">
        <v>80</v>
      </c>
      <c r="O3243" t="s">
        <v>13535</v>
      </c>
      <c r="P3243" t="s">
        <v>15386</v>
      </c>
      <c r="Q3243" t="s">
        <v>15386</v>
      </c>
      <c r="R3243" t="s">
        <v>16044</v>
      </c>
      <c r="S3243">
        <v>84792112</v>
      </c>
      <c r="T3243" t="s">
        <v>14384</v>
      </c>
      <c r="U3243">
        <v>21004869</v>
      </c>
      <c r="V3243" t="s">
        <v>32</v>
      </c>
      <c r="W3243" t="s">
        <v>3068</v>
      </c>
      <c r="X3243" t="s">
        <v>19253</v>
      </c>
      <c r="Y3243" t="s">
        <v>80</v>
      </c>
    </row>
    <row r="3244" spans="1:25" x14ac:dyDescent="0.25">
      <c r="A3244" t="s">
        <v>16045</v>
      </c>
      <c r="B3244" s="233" t="s">
        <v>11232</v>
      </c>
      <c r="C3244" t="s">
        <v>16046</v>
      </c>
      <c r="D3244" t="s">
        <v>9037</v>
      </c>
      <c r="E3244" t="s">
        <v>6</v>
      </c>
      <c r="F3244" t="s">
        <v>83</v>
      </c>
      <c r="G3244" t="s">
        <v>5</v>
      </c>
      <c r="H3244" t="s">
        <v>5</v>
      </c>
      <c r="I3244">
        <v>70404</v>
      </c>
      <c r="J3244" t="s">
        <v>11553</v>
      </c>
      <c r="K3244" t="s">
        <v>82</v>
      </c>
      <c r="L3244" t="s">
        <v>12961</v>
      </c>
      <c r="M3244" t="s">
        <v>12962</v>
      </c>
      <c r="N3244" t="s">
        <v>16047</v>
      </c>
      <c r="O3244" t="s">
        <v>13535</v>
      </c>
      <c r="P3244">
        <v>89739644</v>
      </c>
      <c r="Q3244" t="s">
        <v>15386</v>
      </c>
      <c r="R3244" t="s">
        <v>16048</v>
      </c>
      <c r="S3244">
        <v>89739644</v>
      </c>
      <c r="T3244" t="s">
        <v>7759</v>
      </c>
      <c r="U3244">
        <v>83478507</v>
      </c>
      <c r="V3244" t="s">
        <v>32</v>
      </c>
      <c r="W3244" t="s">
        <v>13678</v>
      </c>
      <c r="X3244" t="s">
        <v>19254</v>
      </c>
      <c r="Y3244" t="s">
        <v>16046</v>
      </c>
    </row>
    <row r="3245" spans="1:25" x14ac:dyDescent="0.25">
      <c r="A3245" t="s">
        <v>16049</v>
      </c>
      <c r="B3245" t="s">
        <v>8994</v>
      </c>
      <c r="C3245" t="s">
        <v>316</v>
      </c>
      <c r="D3245" t="s">
        <v>9019</v>
      </c>
      <c r="E3245" t="s">
        <v>12</v>
      </c>
      <c r="F3245" t="s">
        <v>124</v>
      </c>
      <c r="G3245" t="s">
        <v>4</v>
      </c>
      <c r="H3245" t="s">
        <v>2</v>
      </c>
      <c r="I3245">
        <v>60301</v>
      </c>
      <c r="J3245" t="s">
        <v>11410</v>
      </c>
      <c r="K3245" t="s">
        <v>125</v>
      </c>
      <c r="L3245" t="s">
        <v>1490</v>
      </c>
      <c r="M3245" t="s">
        <v>1490</v>
      </c>
      <c r="N3245" t="s">
        <v>316</v>
      </c>
      <c r="O3245" t="s">
        <v>13535</v>
      </c>
      <c r="P3245">
        <v>86992174</v>
      </c>
      <c r="Q3245" t="s">
        <v>15386</v>
      </c>
      <c r="R3245" t="s">
        <v>16050</v>
      </c>
      <c r="S3245">
        <v>86992174</v>
      </c>
      <c r="T3245" t="s">
        <v>15681</v>
      </c>
      <c r="U3245">
        <v>63327475</v>
      </c>
      <c r="V3245" t="s">
        <v>32</v>
      </c>
      <c r="W3245" t="s">
        <v>1577</v>
      </c>
      <c r="X3245" t="s">
        <v>19255</v>
      </c>
      <c r="Y3245" t="s">
        <v>316</v>
      </c>
    </row>
    <row r="3246" spans="1:25" x14ac:dyDescent="0.25">
      <c r="A3246" t="s">
        <v>16051</v>
      </c>
      <c r="B3246" t="s">
        <v>8996</v>
      </c>
      <c r="C3246" t="s">
        <v>7662</v>
      </c>
      <c r="D3246" t="s">
        <v>197</v>
      </c>
      <c r="E3246" t="s">
        <v>15</v>
      </c>
      <c r="F3246" t="s">
        <v>35</v>
      </c>
      <c r="G3246" t="s">
        <v>12</v>
      </c>
      <c r="H3246" t="s">
        <v>16</v>
      </c>
      <c r="I3246">
        <v>21012</v>
      </c>
      <c r="J3246" t="s">
        <v>11530</v>
      </c>
      <c r="K3246" t="s">
        <v>79</v>
      </c>
      <c r="L3246" t="s">
        <v>197</v>
      </c>
      <c r="M3246" t="s">
        <v>292</v>
      </c>
      <c r="N3246" t="s">
        <v>7662</v>
      </c>
      <c r="O3246" t="s">
        <v>13535</v>
      </c>
      <c r="P3246">
        <v>24780158</v>
      </c>
      <c r="Q3246" t="s">
        <v>15386</v>
      </c>
      <c r="R3246" t="s">
        <v>16052</v>
      </c>
      <c r="S3246">
        <v>87653510</v>
      </c>
      <c r="T3246" t="s">
        <v>14662</v>
      </c>
      <c r="U3246">
        <v>24780158</v>
      </c>
      <c r="V3246" t="s">
        <v>32</v>
      </c>
      <c r="W3246" t="s">
        <v>2735</v>
      </c>
      <c r="X3246" t="s">
        <v>19256</v>
      </c>
      <c r="Y3246" t="s">
        <v>7662</v>
      </c>
    </row>
    <row r="3247" spans="1:25" x14ac:dyDescent="0.25">
      <c r="A3247" t="s">
        <v>16053</v>
      </c>
      <c r="B3247" t="s">
        <v>8997</v>
      </c>
      <c r="C3247" t="s">
        <v>467</v>
      </c>
      <c r="D3247" t="s">
        <v>197</v>
      </c>
      <c r="E3247" t="s">
        <v>15</v>
      </c>
      <c r="F3247" t="s">
        <v>35</v>
      </c>
      <c r="G3247" t="s">
        <v>12</v>
      </c>
      <c r="H3247" t="s">
        <v>16</v>
      </c>
      <c r="I3247">
        <v>21012</v>
      </c>
      <c r="J3247" t="s">
        <v>11530</v>
      </c>
      <c r="K3247" t="s">
        <v>79</v>
      </c>
      <c r="L3247" t="s">
        <v>197</v>
      </c>
      <c r="M3247" t="s">
        <v>292</v>
      </c>
      <c r="N3247" t="s">
        <v>1928</v>
      </c>
      <c r="O3247" t="s">
        <v>13535</v>
      </c>
      <c r="P3247">
        <v>24780158</v>
      </c>
      <c r="Q3247" t="s">
        <v>15386</v>
      </c>
      <c r="R3247" t="s">
        <v>16054</v>
      </c>
      <c r="S3247">
        <v>85891063</v>
      </c>
      <c r="T3247" t="s">
        <v>14662</v>
      </c>
      <c r="U3247">
        <v>24780158</v>
      </c>
      <c r="V3247" t="s">
        <v>32</v>
      </c>
      <c r="W3247" t="s">
        <v>2958</v>
      </c>
      <c r="X3247" t="s">
        <v>19257</v>
      </c>
      <c r="Y3247" t="s">
        <v>467</v>
      </c>
    </row>
    <row r="3248" spans="1:25" x14ac:dyDescent="0.25">
      <c r="A3248" t="s">
        <v>16056</v>
      </c>
      <c r="B3248" t="s">
        <v>16055</v>
      </c>
      <c r="C3248" t="s">
        <v>16057</v>
      </c>
      <c r="D3248" t="s">
        <v>1235</v>
      </c>
      <c r="E3248" t="s">
        <v>5</v>
      </c>
      <c r="F3248" t="s">
        <v>124</v>
      </c>
      <c r="G3248" t="s">
        <v>11</v>
      </c>
      <c r="H3248" t="s">
        <v>2</v>
      </c>
      <c r="I3248">
        <v>60901</v>
      </c>
      <c r="J3248" t="s">
        <v>11433</v>
      </c>
      <c r="K3248" t="s">
        <v>125</v>
      </c>
      <c r="L3248" t="s">
        <v>499</v>
      </c>
      <c r="M3248" t="s">
        <v>499</v>
      </c>
      <c r="N3248" t="s">
        <v>16057</v>
      </c>
      <c r="O3248" t="s">
        <v>13535</v>
      </c>
      <c r="P3248">
        <v>27794352</v>
      </c>
      <c r="Q3248">
        <v>86811456</v>
      </c>
      <c r="R3248" t="s">
        <v>16058</v>
      </c>
      <c r="S3248">
        <v>86811456</v>
      </c>
      <c r="T3248" t="s">
        <v>14623</v>
      </c>
      <c r="U3248">
        <v>27799004</v>
      </c>
      <c r="V3248" t="s">
        <v>32</v>
      </c>
      <c r="W3248" t="s">
        <v>2227</v>
      </c>
      <c r="X3248" t="s">
        <v>19258</v>
      </c>
      <c r="Y3248" t="s">
        <v>16057</v>
      </c>
    </row>
    <row r="3249" spans="1:25" x14ac:dyDescent="0.25">
      <c r="A3249" t="s">
        <v>16060</v>
      </c>
      <c r="B3249" t="s">
        <v>16059</v>
      </c>
      <c r="C3249" t="s">
        <v>16061</v>
      </c>
      <c r="D3249" t="s">
        <v>311</v>
      </c>
      <c r="E3249" t="s">
        <v>3</v>
      </c>
      <c r="F3249" t="s">
        <v>32</v>
      </c>
      <c r="G3249" t="s">
        <v>5</v>
      </c>
      <c r="H3249" t="s">
        <v>3</v>
      </c>
      <c r="I3249">
        <v>10402</v>
      </c>
      <c r="J3249" t="s">
        <v>12637</v>
      </c>
      <c r="K3249" t="s">
        <v>33</v>
      </c>
      <c r="L3249" t="s">
        <v>311</v>
      </c>
      <c r="M3249" t="s">
        <v>312</v>
      </c>
      <c r="N3249" t="s">
        <v>16061</v>
      </c>
      <c r="O3249" t="s">
        <v>13535</v>
      </c>
      <c r="P3249">
        <v>22009276</v>
      </c>
      <c r="Q3249" t="s">
        <v>15386</v>
      </c>
      <c r="R3249" t="s">
        <v>16062</v>
      </c>
      <c r="S3249">
        <v>22009276</v>
      </c>
      <c r="T3249" t="s">
        <v>14604</v>
      </c>
      <c r="U3249">
        <v>24167075</v>
      </c>
      <c r="V3249" t="s">
        <v>32</v>
      </c>
      <c r="W3249" t="s">
        <v>498</v>
      </c>
      <c r="X3249" t="s">
        <v>19259</v>
      </c>
      <c r="Y3249" t="s">
        <v>16061</v>
      </c>
    </row>
    <row r="3250" spans="1:25" x14ac:dyDescent="0.25">
      <c r="A3250" t="s">
        <v>16064</v>
      </c>
      <c r="B3250" t="s">
        <v>16063</v>
      </c>
      <c r="C3250" t="s">
        <v>16065</v>
      </c>
      <c r="D3250" t="s">
        <v>3398</v>
      </c>
      <c r="E3250" t="s">
        <v>8</v>
      </c>
      <c r="F3250" t="s">
        <v>83</v>
      </c>
      <c r="G3250" t="s">
        <v>2</v>
      </c>
      <c r="H3250" t="s">
        <v>3</v>
      </c>
      <c r="I3250">
        <v>70102</v>
      </c>
      <c r="J3250" t="s">
        <v>12693</v>
      </c>
      <c r="K3250" t="s">
        <v>82</v>
      </c>
      <c r="L3250" t="s">
        <v>82</v>
      </c>
      <c r="M3250" t="s">
        <v>12981</v>
      </c>
      <c r="N3250" t="s">
        <v>16065</v>
      </c>
      <c r="O3250" t="s">
        <v>13535</v>
      </c>
      <c r="P3250">
        <v>85979539</v>
      </c>
      <c r="Q3250" t="s">
        <v>15386</v>
      </c>
      <c r="R3250" t="s">
        <v>16066</v>
      </c>
      <c r="S3250">
        <v>85979539</v>
      </c>
      <c r="T3250" t="s">
        <v>6667</v>
      </c>
      <c r="U3250">
        <v>25567876</v>
      </c>
      <c r="V3250" t="s">
        <v>32</v>
      </c>
      <c r="W3250" t="s">
        <v>12522</v>
      </c>
      <c r="X3250" t="s">
        <v>19260</v>
      </c>
      <c r="Y3250" t="s">
        <v>16065</v>
      </c>
    </row>
    <row r="3251" spans="1:25" x14ac:dyDescent="0.25">
      <c r="A3251" t="s">
        <v>16067</v>
      </c>
      <c r="B3251" t="s">
        <v>8952</v>
      </c>
      <c r="C3251" t="s">
        <v>704</v>
      </c>
      <c r="D3251" t="s">
        <v>47</v>
      </c>
      <c r="E3251" t="s">
        <v>7</v>
      </c>
      <c r="F3251" t="s">
        <v>32</v>
      </c>
      <c r="G3251" t="s">
        <v>16</v>
      </c>
      <c r="H3251" t="s">
        <v>5</v>
      </c>
      <c r="I3251">
        <v>11204</v>
      </c>
      <c r="J3251" t="s">
        <v>12698</v>
      </c>
      <c r="K3251" t="s">
        <v>33</v>
      </c>
      <c r="L3251" t="s">
        <v>12867</v>
      </c>
      <c r="M3251" t="s">
        <v>674</v>
      </c>
      <c r="N3251" t="s">
        <v>704</v>
      </c>
      <c r="O3251" t="s">
        <v>13535</v>
      </c>
      <c r="P3251">
        <v>21007865</v>
      </c>
      <c r="Q3251" t="s">
        <v>15386</v>
      </c>
      <c r="R3251" t="s">
        <v>16068</v>
      </c>
      <c r="S3251">
        <v>21007865</v>
      </c>
      <c r="T3251" t="s">
        <v>7708</v>
      </c>
      <c r="U3251">
        <v>24104951</v>
      </c>
      <c r="V3251" t="s">
        <v>32</v>
      </c>
      <c r="W3251" t="s">
        <v>8242</v>
      </c>
      <c r="X3251" t="s">
        <v>19261</v>
      </c>
      <c r="Y3251" t="s">
        <v>704</v>
      </c>
    </row>
    <row r="3252" spans="1:25" x14ac:dyDescent="0.25">
      <c r="A3252" t="s">
        <v>16069</v>
      </c>
      <c r="B3252" t="s">
        <v>9455</v>
      </c>
      <c r="C3252" t="s">
        <v>590</v>
      </c>
      <c r="D3252" t="s">
        <v>4304</v>
      </c>
      <c r="E3252" t="s">
        <v>3</v>
      </c>
      <c r="F3252" t="s">
        <v>124</v>
      </c>
      <c r="G3252" t="s">
        <v>2</v>
      </c>
      <c r="H3252" t="s">
        <v>6</v>
      </c>
      <c r="I3252">
        <v>60105</v>
      </c>
      <c r="J3252" t="s">
        <v>11576</v>
      </c>
      <c r="K3252" t="s">
        <v>125</v>
      </c>
      <c r="L3252" t="s">
        <v>125</v>
      </c>
      <c r="M3252" t="s">
        <v>10595</v>
      </c>
      <c r="N3252" t="s">
        <v>590</v>
      </c>
      <c r="O3252" t="s">
        <v>13535</v>
      </c>
      <c r="P3252">
        <v>22007582</v>
      </c>
      <c r="Q3252" t="s">
        <v>15386</v>
      </c>
      <c r="R3252" t="s">
        <v>16070</v>
      </c>
      <c r="S3252">
        <v>83021250</v>
      </c>
      <c r="T3252" t="s">
        <v>15520</v>
      </c>
      <c r="U3252">
        <v>26420211</v>
      </c>
      <c r="V3252" t="s">
        <v>32</v>
      </c>
      <c r="W3252" t="s">
        <v>10424</v>
      </c>
      <c r="X3252" t="s">
        <v>19262</v>
      </c>
      <c r="Y3252" t="s">
        <v>590</v>
      </c>
    </row>
    <row r="3253" spans="1:25" x14ac:dyDescent="0.25">
      <c r="A3253" t="s">
        <v>16072</v>
      </c>
      <c r="B3253" t="s">
        <v>16071</v>
      </c>
      <c r="C3253" t="s">
        <v>16073</v>
      </c>
      <c r="D3253" t="s">
        <v>1044</v>
      </c>
      <c r="E3253" t="s">
        <v>3</v>
      </c>
      <c r="F3253" t="s">
        <v>32</v>
      </c>
      <c r="G3253" t="s">
        <v>1045</v>
      </c>
      <c r="H3253" t="s">
        <v>12</v>
      </c>
      <c r="I3253">
        <v>11910</v>
      </c>
      <c r="J3253" t="s">
        <v>12740</v>
      </c>
      <c r="K3253" t="s">
        <v>33</v>
      </c>
      <c r="L3253" t="s">
        <v>1044</v>
      </c>
      <c r="M3253" t="s">
        <v>1090</v>
      </c>
      <c r="N3253" t="s">
        <v>16074</v>
      </c>
      <c r="O3253" t="s">
        <v>13535</v>
      </c>
      <c r="P3253" t="s">
        <v>15386</v>
      </c>
      <c r="Q3253" t="s">
        <v>15386</v>
      </c>
      <c r="R3253" t="s">
        <v>16075</v>
      </c>
      <c r="S3253">
        <v>83165942</v>
      </c>
      <c r="T3253" t="s">
        <v>14428</v>
      </c>
      <c r="U3253">
        <v>27719646</v>
      </c>
      <c r="V3253" t="s">
        <v>32</v>
      </c>
      <c r="W3253" t="s">
        <v>7839</v>
      </c>
      <c r="X3253" t="s">
        <v>19263</v>
      </c>
      <c r="Y3253" t="s">
        <v>16073</v>
      </c>
    </row>
    <row r="3254" spans="1:25" x14ac:dyDescent="0.25">
      <c r="A3254" t="s">
        <v>16076</v>
      </c>
      <c r="B3254" t="s">
        <v>10120</v>
      </c>
      <c r="C3254" t="s">
        <v>683</v>
      </c>
      <c r="D3254" t="s">
        <v>197</v>
      </c>
      <c r="E3254" t="s">
        <v>15</v>
      </c>
      <c r="F3254" t="s">
        <v>35</v>
      </c>
      <c r="G3254" t="s">
        <v>12</v>
      </c>
      <c r="H3254" t="s">
        <v>12</v>
      </c>
      <c r="I3254">
        <v>21010</v>
      </c>
      <c r="J3254" t="s">
        <v>11528</v>
      </c>
      <c r="K3254" t="s">
        <v>79</v>
      </c>
      <c r="L3254" t="s">
        <v>197</v>
      </c>
      <c r="M3254" t="s">
        <v>3019</v>
      </c>
      <c r="N3254" t="s">
        <v>683</v>
      </c>
      <c r="O3254" t="s">
        <v>13535</v>
      </c>
      <c r="P3254">
        <v>44056295</v>
      </c>
      <c r="Q3254">
        <v>83330430</v>
      </c>
      <c r="R3254" t="s">
        <v>16077</v>
      </c>
      <c r="S3254">
        <v>83330430</v>
      </c>
      <c r="T3254" t="s">
        <v>14662</v>
      </c>
      <c r="U3254">
        <v>24780158</v>
      </c>
      <c r="V3254" t="s">
        <v>32</v>
      </c>
      <c r="W3254" t="s">
        <v>2312</v>
      </c>
      <c r="X3254" t="s">
        <v>19264</v>
      </c>
      <c r="Y3254" t="s">
        <v>683</v>
      </c>
    </row>
    <row r="3255" spans="1:25" x14ac:dyDescent="0.25">
      <c r="A3255" t="s">
        <v>16078</v>
      </c>
      <c r="B3255" t="s">
        <v>11386</v>
      </c>
      <c r="C3255" t="s">
        <v>16079</v>
      </c>
      <c r="D3255" t="s">
        <v>788</v>
      </c>
      <c r="E3255" t="s">
        <v>4</v>
      </c>
      <c r="F3255" t="s">
        <v>208</v>
      </c>
      <c r="G3255" t="s">
        <v>5</v>
      </c>
      <c r="H3255" t="s">
        <v>2</v>
      </c>
      <c r="I3255">
        <v>50401</v>
      </c>
      <c r="J3255" t="s">
        <v>11413</v>
      </c>
      <c r="K3255" t="s">
        <v>209</v>
      </c>
      <c r="L3255" t="s">
        <v>12937</v>
      </c>
      <c r="M3255" t="s">
        <v>12937</v>
      </c>
      <c r="N3255" t="s">
        <v>16080</v>
      </c>
      <c r="O3255" t="s">
        <v>13535</v>
      </c>
      <c r="P3255">
        <v>85156596</v>
      </c>
      <c r="Q3255" t="s">
        <v>15386</v>
      </c>
      <c r="R3255" t="s">
        <v>16081</v>
      </c>
      <c r="S3255">
        <v>85156596</v>
      </c>
      <c r="T3255" t="s">
        <v>13767</v>
      </c>
      <c r="U3255">
        <v>26711140</v>
      </c>
      <c r="V3255" t="s">
        <v>32</v>
      </c>
      <c r="W3255" t="s">
        <v>6291</v>
      </c>
      <c r="X3255" t="s">
        <v>19265</v>
      </c>
      <c r="Y3255" t="s">
        <v>16079</v>
      </c>
    </row>
    <row r="3256" spans="1:25" x14ac:dyDescent="0.25">
      <c r="A3256" t="s">
        <v>16082</v>
      </c>
      <c r="B3256" t="s">
        <v>11387</v>
      </c>
      <c r="C3256" t="s">
        <v>16083</v>
      </c>
      <c r="D3256" t="s">
        <v>1235</v>
      </c>
      <c r="E3256" t="s">
        <v>7</v>
      </c>
      <c r="F3256" t="s">
        <v>124</v>
      </c>
      <c r="G3256" t="s">
        <v>7</v>
      </c>
      <c r="H3256" t="s">
        <v>4</v>
      </c>
      <c r="I3256">
        <v>60603</v>
      </c>
      <c r="J3256" t="s">
        <v>14369</v>
      </c>
      <c r="K3256" t="s">
        <v>125</v>
      </c>
      <c r="L3256" t="s">
        <v>12841</v>
      </c>
      <c r="M3256" t="s">
        <v>10437</v>
      </c>
      <c r="N3256" t="s">
        <v>16084</v>
      </c>
      <c r="O3256" t="s">
        <v>13535</v>
      </c>
      <c r="P3256">
        <v>83204551</v>
      </c>
      <c r="Q3256" t="s">
        <v>15386</v>
      </c>
      <c r="R3256" t="s">
        <v>16085</v>
      </c>
      <c r="S3256">
        <v>83204551</v>
      </c>
      <c r="T3256" t="s">
        <v>16086</v>
      </c>
      <c r="U3256">
        <v>27770062</v>
      </c>
      <c r="V3256" t="s">
        <v>32</v>
      </c>
      <c r="W3256" t="s">
        <v>11638</v>
      </c>
      <c r="X3256" t="s">
        <v>19266</v>
      </c>
      <c r="Y3256" t="s">
        <v>16083</v>
      </c>
    </row>
    <row r="3257" spans="1:25" x14ac:dyDescent="0.25">
      <c r="A3257" t="s">
        <v>16087</v>
      </c>
      <c r="B3257" t="s">
        <v>11383</v>
      </c>
      <c r="C3257" t="s">
        <v>16088</v>
      </c>
      <c r="D3257" t="s">
        <v>123</v>
      </c>
      <c r="E3257" t="s">
        <v>16</v>
      </c>
      <c r="F3257" t="s">
        <v>124</v>
      </c>
      <c r="G3257" t="s">
        <v>10</v>
      </c>
      <c r="H3257" t="s">
        <v>6</v>
      </c>
      <c r="I3257">
        <v>60805</v>
      </c>
      <c r="J3257" t="s">
        <v>11589</v>
      </c>
      <c r="K3257" t="s">
        <v>125</v>
      </c>
      <c r="L3257" t="s">
        <v>12955</v>
      </c>
      <c r="M3257" t="s">
        <v>13025</v>
      </c>
      <c r="N3257" t="s">
        <v>16088</v>
      </c>
      <c r="O3257" t="s">
        <v>13535</v>
      </c>
      <c r="P3257">
        <v>22002256</v>
      </c>
      <c r="Q3257" t="s">
        <v>15386</v>
      </c>
      <c r="R3257" t="s">
        <v>16089</v>
      </c>
      <c r="S3257">
        <v>83458075</v>
      </c>
      <c r="T3257" t="s">
        <v>14686</v>
      </c>
      <c r="U3257">
        <v>27848079</v>
      </c>
      <c r="V3257" t="s">
        <v>32</v>
      </c>
      <c r="W3257" t="s">
        <v>16090</v>
      </c>
      <c r="X3257" t="s">
        <v>19267</v>
      </c>
      <c r="Y3257" t="s">
        <v>16088</v>
      </c>
    </row>
    <row r="3258" spans="1:25" x14ac:dyDescent="0.25">
      <c r="A3258" t="s">
        <v>16091</v>
      </c>
      <c r="B3258" t="s">
        <v>12114</v>
      </c>
      <c r="C3258" t="s">
        <v>16092</v>
      </c>
      <c r="D3258" t="s">
        <v>9019</v>
      </c>
      <c r="E3258" t="s">
        <v>10</v>
      </c>
      <c r="F3258" t="s">
        <v>124</v>
      </c>
      <c r="G3258" t="s">
        <v>6</v>
      </c>
      <c r="H3258" t="s">
        <v>7</v>
      </c>
      <c r="I3258">
        <v>60506</v>
      </c>
      <c r="J3258" t="s">
        <v>12822</v>
      </c>
      <c r="K3258" t="s">
        <v>125</v>
      </c>
      <c r="L3258" t="s">
        <v>12950</v>
      </c>
      <c r="M3258" t="s">
        <v>13146</v>
      </c>
      <c r="N3258" t="s">
        <v>16092</v>
      </c>
      <c r="O3258" t="s">
        <v>13535</v>
      </c>
      <c r="P3258">
        <v>22064090</v>
      </c>
      <c r="Q3258">
        <v>85361299</v>
      </c>
      <c r="R3258" t="s">
        <v>16093</v>
      </c>
      <c r="S3258">
        <v>85361299</v>
      </c>
      <c r="T3258" t="s">
        <v>14638</v>
      </c>
      <c r="U3258">
        <v>27881127</v>
      </c>
      <c r="V3258" t="s">
        <v>32</v>
      </c>
      <c r="W3258" t="s">
        <v>4860</v>
      </c>
      <c r="X3258" t="s">
        <v>19268</v>
      </c>
      <c r="Y3258" t="s">
        <v>16092</v>
      </c>
    </row>
    <row r="3259" spans="1:25" x14ac:dyDescent="0.25">
      <c r="A3259" t="s">
        <v>16095</v>
      </c>
      <c r="B3259" t="s">
        <v>16094</v>
      </c>
      <c r="C3259" t="s">
        <v>1443</v>
      </c>
      <c r="D3259" t="s">
        <v>78</v>
      </c>
      <c r="E3259" t="s">
        <v>4</v>
      </c>
      <c r="F3259" t="s">
        <v>35</v>
      </c>
      <c r="G3259" t="s">
        <v>3</v>
      </c>
      <c r="H3259" t="s">
        <v>6</v>
      </c>
      <c r="I3259">
        <v>20205</v>
      </c>
      <c r="J3259" t="s">
        <v>12752</v>
      </c>
      <c r="K3259" t="s">
        <v>79</v>
      </c>
      <c r="L3259" t="s">
        <v>80</v>
      </c>
      <c r="M3259" t="s">
        <v>10622</v>
      </c>
      <c r="N3259" t="s">
        <v>1443</v>
      </c>
      <c r="O3259" t="s">
        <v>13535</v>
      </c>
      <c r="P3259">
        <v>22005102</v>
      </c>
      <c r="Q3259" t="s">
        <v>15386</v>
      </c>
      <c r="R3259" t="s">
        <v>16096</v>
      </c>
      <c r="S3259">
        <v>88857662</v>
      </c>
      <c r="T3259" t="s">
        <v>16097</v>
      </c>
      <c r="U3259">
        <v>24560275</v>
      </c>
      <c r="V3259" t="s">
        <v>32</v>
      </c>
      <c r="W3259" t="s">
        <v>7473</v>
      </c>
      <c r="X3259" t="s">
        <v>19269</v>
      </c>
      <c r="Y3259" t="s">
        <v>1443</v>
      </c>
    </row>
    <row r="3260" spans="1:25" x14ac:dyDescent="0.25">
      <c r="A3260" t="s">
        <v>16098</v>
      </c>
      <c r="B3260" t="s">
        <v>13594</v>
      </c>
      <c r="C3260" t="s">
        <v>316</v>
      </c>
      <c r="D3260" t="s">
        <v>78</v>
      </c>
      <c r="E3260" t="s">
        <v>4</v>
      </c>
      <c r="F3260" t="s">
        <v>35</v>
      </c>
      <c r="G3260" t="s">
        <v>3</v>
      </c>
      <c r="H3260" t="s">
        <v>6</v>
      </c>
      <c r="I3260">
        <v>20205</v>
      </c>
      <c r="J3260" t="s">
        <v>12752</v>
      </c>
      <c r="K3260" t="s">
        <v>79</v>
      </c>
      <c r="L3260" t="s">
        <v>80</v>
      </c>
      <c r="M3260" t="s">
        <v>10622</v>
      </c>
      <c r="N3260" t="s">
        <v>316</v>
      </c>
      <c r="O3260" t="s">
        <v>13535</v>
      </c>
      <c r="P3260" t="s">
        <v>15386</v>
      </c>
      <c r="Q3260" t="s">
        <v>15386</v>
      </c>
      <c r="R3260" t="s">
        <v>16099</v>
      </c>
      <c r="S3260">
        <v>24479116</v>
      </c>
      <c r="T3260" t="s">
        <v>14462</v>
      </c>
      <c r="U3260">
        <v>24560275</v>
      </c>
      <c r="V3260" t="s">
        <v>32</v>
      </c>
      <c r="W3260" t="s">
        <v>9753</v>
      </c>
      <c r="X3260" t="s">
        <v>19270</v>
      </c>
      <c r="Y3260" t="s">
        <v>316</v>
      </c>
    </row>
  </sheetData>
  <sheetProtection algorithmName="SHA-512" hashValue="SRzUM9Oz823dOtVGXLfoD6SwP5MQT5A8IHQStvKwiM9m9kkBe3d/xJIuz5rYNpY2PPdilUHlM8gnmSzlZc1wXQ==" saltValue="BppMbvBqWd/J3YakjIJ4FQ==" spinCount="100000" sheet="1" objects="1" scenarios="1"/>
  <autoFilter ref="A2:Y3260" xr:uid="{00000000-0001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pageSetUpPr fitToPage="1"/>
  </sheetPr>
  <dimension ref="A1:Y30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28515625" style="125" customWidth="1"/>
    <col min="2" max="2" width="23" style="42" customWidth="1"/>
    <col min="3" max="5" width="7.28515625" style="42" customWidth="1"/>
    <col min="6" max="20" width="7" style="42" customWidth="1"/>
    <col min="21" max="16384" width="11.42578125" style="42"/>
  </cols>
  <sheetData>
    <row r="1" spans="1:25" ht="18.75" x14ac:dyDescent="0.3">
      <c r="A1" s="432">
        <v>1</v>
      </c>
      <c r="B1" s="134" t="s">
        <v>9459</v>
      </c>
      <c r="C1" s="178"/>
      <c r="D1" s="178"/>
      <c r="E1" s="178"/>
      <c r="F1" s="178"/>
      <c r="G1" s="178"/>
      <c r="H1" s="178"/>
      <c r="I1" s="178"/>
      <c r="J1" s="178"/>
      <c r="K1" s="178"/>
      <c r="T1" s="178"/>
    </row>
    <row r="2" spans="1:25" ht="18.75" x14ac:dyDescent="0.3">
      <c r="A2" s="432">
        <v>2</v>
      </c>
      <c r="B2" s="134" t="s">
        <v>7821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</row>
    <row r="3" spans="1:25" ht="19.5" thickBot="1" x14ac:dyDescent="0.35">
      <c r="A3" s="432">
        <v>3</v>
      </c>
      <c r="B3" s="360" t="s">
        <v>19690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</row>
    <row r="4" spans="1:25" ht="21.75" customHeight="1" thickTop="1" thickBot="1" x14ac:dyDescent="0.3">
      <c r="A4" s="432">
        <v>4</v>
      </c>
      <c r="B4" s="509" t="s">
        <v>7830</v>
      </c>
      <c r="C4" s="512" t="s">
        <v>0</v>
      </c>
      <c r="D4" s="513"/>
      <c r="E4" s="513"/>
      <c r="F4" s="545" t="s">
        <v>6441</v>
      </c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7"/>
      <c r="R4" s="516" t="s">
        <v>15382</v>
      </c>
      <c r="S4" s="516"/>
      <c r="T4" s="516"/>
    </row>
    <row r="5" spans="1:25" ht="21" customHeight="1" x14ac:dyDescent="0.25">
      <c r="A5" s="432">
        <v>5</v>
      </c>
      <c r="B5" s="510"/>
      <c r="C5" s="514"/>
      <c r="D5" s="515"/>
      <c r="E5" s="515"/>
      <c r="F5" s="548" t="s">
        <v>15383</v>
      </c>
      <c r="G5" s="517"/>
      <c r="H5" s="517"/>
      <c r="I5" s="548" t="s">
        <v>6442</v>
      </c>
      <c r="J5" s="517"/>
      <c r="K5" s="549"/>
      <c r="L5" s="517" t="s">
        <v>6443</v>
      </c>
      <c r="M5" s="517"/>
      <c r="N5" s="517"/>
      <c r="O5" s="548" t="s">
        <v>15384</v>
      </c>
      <c r="P5" s="517"/>
      <c r="Q5" s="549"/>
      <c r="R5" s="517"/>
      <c r="S5" s="517"/>
      <c r="T5" s="517"/>
    </row>
    <row r="6" spans="1:25" ht="28.5" customHeight="1" thickBot="1" x14ac:dyDescent="0.3">
      <c r="A6" s="432">
        <v>6</v>
      </c>
      <c r="B6" s="511"/>
      <c r="C6" s="183" t="s">
        <v>0</v>
      </c>
      <c r="D6" s="184" t="s">
        <v>9001</v>
      </c>
      <c r="E6" s="185" t="s">
        <v>9002</v>
      </c>
      <c r="F6" s="186" t="s">
        <v>0</v>
      </c>
      <c r="G6" s="184" t="s">
        <v>9001</v>
      </c>
      <c r="H6" s="185" t="s">
        <v>9002</v>
      </c>
      <c r="I6" s="186" t="s">
        <v>0</v>
      </c>
      <c r="J6" s="184" t="s">
        <v>9001</v>
      </c>
      <c r="K6" s="187" t="s">
        <v>9002</v>
      </c>
      <c r="L6" s="186" t="s">
        <v>0</v>
      </c>
      <c r="M6" s="184" t="s">
        <v>9001</v>
      </c>
      <c r="N6" s="187" t="s">
        <v>9002</v>
      </c>
      <c r="O6" s="185" t="s">
        <v>0</v>
      </c>
      <c r="P6" s="184" t="s">
        <v>9001</v>
      </c>
      <c r="Q6" s="187" t="s">
        <v>9002</v>
      </c>
      <c r="R6" s="188" t="s">
        <v>0</v>
      </c>
      <c r="S6" s="184" t="s">
        <v>9001</v>
      </c>
      <c r="T6" s="189" t="s">
        <v>9002</v>
      </c>
    </row>
    <row r="7" spans="1:25" ht="33.75" customHeight="1" thickTop="1" x14ac:dyDescent="0.25">
      <c r="A7" s="432">
        <v>7</v>
      </c>
      <c r="B7" s="421" t="s">
        <v>7822</v>
      </c>
      <c r="C7" s="199">
        <f>+D7+E7</f>
        <v>0</v>
      </c>
      <c r="D7" s="151">
        <f>IF(OR(G7="X",J7="X",M7="X"),(P7+S7),(G7+J7+M7+P7+S7))</f>
        <v>0</v>
      </c>
      <c r="E7" s="200">
        <f>IF(OR(H7="X",K7="X",N7="X"),(Q7+T7),(H7+K7+N7+Q7+T7))</f>
        <v>0</v>
      </c>
      <c r="F7" s="78">
        <f>IF(OR(G7="X",H7="X"),0,(G7+H7))</f>
        <v>0</v>
      </c>
      <c r="G7" s="344">
        <f>IF('Portada 1-CON Código Presup.'!$C$17="PUBLICA","X",0)</f>
        <v>0</v>
      </c>
      <c r="H7" s="345">
        <f>IF('Portada 1-CON Código Presup.'!$C$17="PUBLICA","X",0)</f>
        <v>0</v>
      </c>
      <c r="I7" s="78">
        <f>IF(OR(J7="X",K7="X"),0,(J7+K7))</f>
        <v>0</v>
      </c>
      <c r="J7" s="344">
        <f>IF('Portada 1-CON Código Presup.'!$C$17="PUBLICA","X",0)</f>
        <v>0</v>
      </c>
      <c r="K7" s="346">
        <f>IF('Portada 1-CON Código Presup.'!$C$17="PUBLICA","X",0)</f>
        <v>0</v>
      </c>
      <c r="L7" s="78">
        <f>IF(OR(M7="X",N7="X"),0,(M7+N7))</f>
        <v>0</v>
      </c>
      <c r="M7" s="344">
        <f>IF('Portada 1-CON Código Presup.'!$C$17="PUBLICA","X",0)</f>
        <v>0</v>
      </c>
      <c r="N7" s="345">
        <f>IF('Portada 1-CON Código Presup.'!$C$17="PUBLICA","X",0)</f>
        <v>0</v>
      </c>
      <c r="O7" s="201">
        <f>+P7+Q7</f>
        <v>0</v>
      </c>
      <c r="P7" s="344"/>
      <c r="Q7" s="346"/>
      <c r="R7" s="202">
        <f>+S7+T7</f>
        <v>0</v>
      </c>
      <c r="S7" s="344"/>
      <c r="T7" s="419"/>
      <c r="U7" s="145"/>
      <c r="V7" s="145"/>
    </row>
    <row r="8" spans="1:25" ht="33.75" customHeight="1" thickBot="1" x14ac:dyDescent="0.3">
      <c r="A8" s="432">
        <v>8</v>
      </c>
      <c r="B8" s="422" t="s">
        <v>7823</v>
      </c>
      <c r="C8" s="203">
        <f>+D8+E8</f>
        <v>0</v>
      </c>
      <c r="D8" s="204">
        <f>IF(OR(G8="X",J8="X",M8="X"),(P8+S8),(G8+J8+M8+P8+S8))</f>
        <v>0</v>
      </c>
      <c r="E8" s="205">
        <f>IF(OR(H8="X",K8="X",N8="X"),(Q8+T8),(H8+K8+N8+Q8+T8))</f>
        <v>0</v>
      </c>
      <c r="F8" s="206">
        <f>IF(OR(G8="X",H8="X"),0,(G8+H8))</f>
        <v>0</v>
      </c>
      <c r="G8" s="416">
        <f>IF('Portada 1-CON Código Presup.'!$C$17="PUBLICA","X",0)</f>
        <v>0</v>
      </c>
      <c r="H8" s="417">
        <f>IF('Portada 1-CON Código Presup.'!$C$17="PUBLICA","X",0)</f>
        <v>0</v>
      </c>
      <c r="I8" s="206">
        <f>IF(OR(J8="X",K8="X"),0,(J8+K8))</f>
        <v>0</v>
      </c>
      <c r="J8" s="416">
        <f>IF('Portada 1-CON Código Presup.'!$C$17="PUBLICA","X",0)</f>
        <v>0</v>
      </c>
      <c r="K8" s="417">
        <f>IF('Portada 1-CON Código Presup.'!$C$17="PUBLICA","X",0)</f>
        <v>0</v>
      </c>
      <c r="L8" s="206">
        <f>IF(OR(M8="X",N8="X"),0,(M8+N8))</f>
        <v>0</v>
      </c>
      <c r="M8" s="416">
        <f>IF('Portada 1-CON Código Presup.'!$C$17="PUBLICA","X",0)</f>
        <v>0</v>
      </c>
      <c r="N8" s="417">
        <f>IF('Portada 1-CON Código Presup.'!$C$17="PUBLICA","X",0)</f>
        <v>0</v>
      </c>
      <c r="O8" s="207">
        <f>+P8+Q8</f>
        <v>0</v>
      </c>
      <c r="P8" s="416"/>
      <c r="Q8" s="418"/>
      <c r="R8" s="208">
        <f>+S8+T8</f>
        <v>0</v>
      </c>
      <c r="S8" s="416"/>
      <c r="T8" s="420"/>
      <c r="U8" s="145"/>
      <c r="V8" s="145"/>
    </row>
    <row r="9" spans="1:25" ht="18" customHeight="1" thickTop="1" x14ac:dyDescent="0.25">
      <c r="A9" s="432">
        <v>9</v>
      </c>
      <c r="B9" s="167" t="s">
        <v>8103</v>
      </c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</row>
    <row r="10" spans="1:25" ht="18" customHeight="1" x14ac:dyDescent="0.25">
      <c r="A10" s="432">
        <v>10</v>
      </c>
      <c r="B10" s="167" t="s">
        <v>7817</v>
      </c>
    </row>
    <row r="11" spans="1:25" ht="18" customHeight="1" x14ac:dyDescent="0.25">
      <c r="A11" s="432">
        <v>11</v>
      </c>
      <c r="B11" s="167" t="s">
        <v>7818</v>
      </c>
    </row>
    <row r="12" spans="1:25" x14ac:dyDescent="0.25">
      <c r="A12" s="432">
        <v>12</v>
      </c>
      <c r="B12" s="209"/>
    </row>
    <row r="13" spans="1:25" x14ac:dyDescent="0.25">
      <c r="A13" s="432">
        <v>13</v>
      </c>
      <c r="B13" s="173" t="s">
        <v>7815</v>
      </c>
    </row>
    <row r="14" spans="1:25" ht="18" customHeight="1" x14ac:dyDescent="0.25">
      <c r="A14" s="432">
        <v>14</v>
      </c>
      <c r="B14" s="500"/>
      <c r="C14" s="501"/>
      <c r="D14" s="501"/>
      <c r="E14" s="501"/>
      <c r="F14" s="501"/>
      <c r="G14" s="501"/>
      <c r="H14" s="501"/>
      <c r="I14" s="501"/>
      <c r="J14" s="501"/>
      <c r="K14" s="501"/>
      <c r="L14" s="501"/>
      <c r="M14" s="501"/>
      <c r="N14" s="501"/>
      <c r="O14" s="501"/>
      <c r="P14" s="501"/>
      <c r="Q14" s="501"/>
      <c r="R14" s="501"/>
      <c r="S14" s="501"/>
      <c r="T14" s="502"/>
    </row>
    <row r="15" spans="1:25" ht="18" customHeight="1" x14ac:dyDescent="0.25">
      <c r="B15" s="503"/>
      <c r="C15" s="504"/>
      <c r="D15" s="504"/>
      <c r="E15" s="504"/>
      <c r="F15" s="504"/>
      <c r="G15" s="504"/>
      <c r="H15" s="504"/>
      <c r="I15" s="504"/>
      <c r="J15" s="504"/>
      <c r="K15" s="504"/>
      <c r="L15" s="504"/>
      <c r="M15" s="504"/>
      <c r="N15" s="504"/>
      <c r="O15" s="504"/>
      <c r="P15" s="504"/>
      <c r="Q15" s="504"/>
      <c r="R15" s="504"/>
      <c r="S15" s="504"/>
      <c r="T15" s="505"/>
    </row>
    <row r="16" spans="1:25" ht="18" customHeight="1" x14ac:dyDescent="0.25">
      <c r="B16" s="503"/>
      <c r="C16" s="504"/>
      <c r="D16" s="504"/>
      <c r="E16" s="504"/>
      <c r="F16" s="504"/>
      <c r="G16" s="504"/>
      <c r="H16" s="504"/>
      <c r="I16" s="504"/>
      <c r="J16" s="504"/>
      <c r="K16" s="504"/>
      <c r="L16" s="504"/>
      <c r="M16" s="504"/>
      <c r="N16" s="504"/>
      <c r="O16" s="504"/>
      <c r="P16" s="504"/>
      <c r="Q16" s="504"/>
      <c r="R16" s="504"/>
      <c r="S16" s="504"/>
      <c r="T16" s="505"/>
    </row>
    <row r="17" spans="2:20" ht="18" customHeight="1" x14ac:dyDescent="0.25">
      <c r="B17" s="503"/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04"/>
      <c r="S17" s="504"/>
      <c r="T17" s="505"/>
    </row>
    <row r="18" spans="2:20" ht="18" customHeight="1" x14ac:dyDescent="0.25">
      <c r="B18" s="506"/>
      <c r="C18" s="507"/>
      <c r="D18" s="507"/>
      <c r="E18" s="507"/>
      <c r="F18" s="507"/>
      <c r="G18" s="507"/>
      <c r="H18" s="507"/>
      <c r="I18" s="507"/>
      <c r="J18" s="507"/>
      <c r="K18" s="507"/>
      <c r="L18" s="507"/>
      <c r="M18" s="507"/>
      <c r="N18" s="507"/>
      <c r="O18" s="507"/>
      <c r="P18" s="507"/>
      <c r="Q18" s="507"/>
      <c r="R18" s="507"/>
      <c r="S18" s="507"/>
      <c r="T18" s="508"/>
    </row>
    <row r="30" spans="2:20" ht="15.75" x14ac:dyDescent="0.25">
      <c r="C30" s="53"/>
      <c r="D30" s="53"/>
    </row>
  </sheetData>
  <sheetProtection algorithmName="SHA-512" hashValue="lLweL5WmfJ5/6KdkhjIB9NTFR0S077PTHIHoC6s6dD2IdMn86IgSoAS27P48sBB0VE06u1NG9fpOqrUvGcyUag==" saltValue="Vbkkd2cHWNxi6S4CEjA7rw==" spinCount="100000" sheet="1" objects="1" scenarios="1"/>
  <mergeCells count="9">
    <mergeCell ref="B14:T18"/>
    <mergeCell ref="B4:B6"/>
    <mergeCell ref="C4:E5"/>
    <mergeCell ref="F4:Q4"/>
    <mergeCell ref="R4:T5"/>
    <mergeCell ref="F5:H5"/>
    <mergeCell ref="I5:K5"/>
    <mergeCell ref="L5:N5"/>
    <mergeCell ref="O5:Q5"/>
  </mergeCells>
  <conditionalFormatting sqref="C7:F8">
    <cfRule type="cellIs" dxfId="53" priority="2" operator="equal">
      <formula>0</formula>
    </cfRule>
  </conditionalFormatting>
  <conditionalFormatting sqref="G7:H8 J7:K8 M7:N8">
    <cfRule type="cellIs" dxfId="52" priority="1" operator="equal">
      <formula>"X"</formula>
    </cfRule>
    <cfRule type="cellIs" dxfId="51" priority="4" operator="equal">
      <formula>0</formula>
    </cfRule>
  </conditionalFormatting>
  <conditionalFormatting sqref="I7:I8 L7:L8 O7:O8 R7:R8">
    <cfRule type="cellIs" dxfId="50" priority="3" operator="equal">
      <formula>0</formula>
    </cfRule>
  </conditionalFormatting>
  <dataValidations count="2">
    <dataValidation allowBlank="1" showErrorMessage="1" prompt="Sólo para Instituciones PRIVADAS." sqref="L7:L8 I7:I8" xr:uid="{00000000-0002-0000-0800-000000000000}"/>
    <dataValidation allowBlank="1" showInputMessage="1" showErrorMessage="1" prompt="Sólo para Instituciones PRIVADAS y SUBVENCIONADAS." sqref="G7:H8 J7:K8 M7:N8" xr:uid="{00000000-0002-0000-0800-000001000000}"/>
  </dataValidations>
  <printOptions horizontalCentered="1" verticalCentered="1"/>
  <pageMargins left="0.39370078740157483" right="0.39370078740157483" top="0.82677165354330717" bottom="0.39370078740157483" header="0.31496062992125984" footer="0.19685039370078741"/>
  <pageSetup paperSize="172" scale="86" orientation="landscape" r:id="rId1"/>
  <headerFooter>
    <oddHeader>&amp;L&amp;G</oddHeader>
    <oddFooter>&amp;R&amp;"Carlito,Negrita"Educación Preescolar&amp;"Carlito,Normal",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Y34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28515625" style="125" customWidth="1"/>
    <col min="2" max="2" width="39.28515625" style="42" customWidth="1"/>
    <col min="3" max="20" width="6.7109375" style="42" customWidth="1"/>
    <col min="21" max="16384" width="11.42578125" style="42"/>
  </cols>
  <sheetData>
    <row r="1" spans="1:25" ht="18.75" x14ac:dyDescent="0.3">
      <c r="A1" s="432">
        <v>1</v>
      </c>
      <c r="B1" s="134" t="s">
        <v>9460</v>
      </c>
      <c r="C1" s="182"/>
      <c r="D1" s="182"/>
      <c r="E1" s="182"/>
      <c r="F1" s="182"/>
      <c r="G1" s="182"/>
      <c r="H1" s="182"/>
      <c r="I1" s="182"/>
      <c r="J1" s="182"/>
      <c r="K1" s="182"/>
      <c r="T1" s="182"/>
    </row>
    <row r="2" spans="1:25" ht="18.75" x14ac:dyDescent="0.3">
      <c r="A2" s="432">
        <v>2</v>
      </c>
      <c r="B2" s="134" t="s">
        <v>7829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</row>
    <row r="3" spans="1:25" ht="18.75" x14ac:dyDescent="0.3">
      <c r="A3" s="432">
        <v>3</v>
      </c>
      <c r="B3" s="134" t="s">
        <v>12123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</row>
    <row r="4" spans="1:25" ht="19.5" thickBot="1" x14ac:dyDescent="0.35">
      <c r="A4" s="432">
        <v>4</v>
      </c>
      <c r="B4" s="360" t="s">
        <v>19690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</row>
    <row r="5" spans="1:25" ht="21.75" customHeight="1" thickTop="1" thickBot="1" x14ac:dyDescent="0.3">
      <c r="A5" s="432">
        <v>5</v>
      </c>
      <c r="B5" s="509" t="s">
        <v>7831</v>
      </c>
      <c r="C5" s="512" t="s">
        <v>0</v>
      </c>
      <c r="D5" s="513"/>
      <c r="E5" s="513"/>
      <c r="F5" s="545" t="s">
        <v>6441</v>
      </c>
      <c r="G5" s="546"/>
      <c r="H5" s="546"/>
      <c r="I5" s="546"/>
      <c r="J5" s="546"/>
      <c r="K5" s="546"/>
      <c r="L5" s="546"/>
      <c r="M5" s="546"/>
      <c r="N5" s="546"/>
      <c r="O5" s="546"/>
      <c r="P5" s="546"/>
      <c r="Q5" s="547"/>
      <c r="R5" s="516" t="s">
        <v>15382</v>
      </c>
      <c r="S5" s="516"/>
      <c r="T5" s="516"/>
    </row>
    <row r="6" spans="1:25" ht="21" customHeight="1" x14ac:dyDescent="0.25">
      <c r="A6" s="432">
        <v>6</v>
      </c>
      <c r="B6" s="510"/>
      <c r="C6" s="514"/>
      <c r="D6" s="515"/>
      <c r="E6" s="515"/>
      <c r="F6" s="548" t="s">
        <v>15383</v>
      </c>
      <c r="G6" s="517"/>
      <c r="H6" s="517"/>
      <c r="I6" s="548" t="s">
        <v>6442</v>
      </c>
      <c r="J6" s="517"/>
      <c r="K6" s="549"/>
      <c r="L6" s="517" t="s">
        <v>6443</v>
      </c>
      <c r="M6" s="517"/>
      <c r="N6" s="517"/>
      <c r="O6" s="548" t="s">
        <v>15384</v>
      </c>
      <c r="P6" s="517"/>
      <c r="Q6" s="549"/>
      <c r="R6" s="517"/>
      <c r="S6" s="517"/>
      <c r="T6" s="517"/>
    </row>
    <row r="7" spans="1:25" ht="28.5" customHeight="1" thickBot="1" x14ac:dyDescent="0.3">
      <c r="A7" s="432">
        <v>7</v>
      </c>
      <c r="B7" s="511"/>
      <c r="C7" s="183" t="s">
        <v>0</v>
      </c>
      <c r="D7" s="184" t="s">
        <v>9001</v>
      </c>
      <c r="E7" s="185" t="s">
        <v>9002</v>
      </c>
      <c r="F7" s="186" t="s">
        <v>0</v>
      </c>
      <c r="G7" s="184" t="s">
        <v>9001</v>
      </c>
      <c r="H7" s="185" t="s">
        <v>9002</v>
      </c>
      <c r="I7" s="186" t="s">
        <v>0</v>
      </c>
      <c r="J7" s="184" t="s">
        <v>9001</v>
      </c>
      <c r="K7" s="187" t="s">
        <v>9002</v>
      </c>
      <c r="L7" s="186" t="s">
        <v>0</v>
      </c>
      <c r="M7" s="184" t="s">
        <v>9001</v>
      </c>
      <c r="N7" s="187" t="s">
        <v>9002</v>
      </c>
      <c r="O7" s="185" t="s">
        <v>0</v>
      </c>
      <c r="P7" s="184" t="s">
        <v>9001</v>
      </c>
      <c r="Q7" s="187" t="s">
        <v>9002</v>
      </c>
      <c r="R7" s="188" t="s">
        <v>0</v>
      </c>
      <c r="S7" s="184" t="s">
        <v>9001</v>
      </c>
      <c r="T7" s="189" t="s">
        <v>9002</v>
      </c>
    </row>
    <row r="8" spans="1:25" ht="34.5" customHeight="1" thickTop="1" x14ac:dyDescent="0.25">
      <c r="A8" s="432">
        <v>8</v>
      </c>
      <c r="B8" s="423" t="s">
        <v>12598</v>
      </c>
      <c r="C8" s="190">
        <f t="shared" ref="C8" si="0">D8+E8</f>
        <v>0</v>
      </c>
      <c r="D8" s="191">
        <f>IF(OR(G8="X",J8="X",M8="X"),(P8+S8),(G8+J8+M8+P8+S8))</f>
        <v>0</v>
      </c>
      <c r="E8" s="192">
        <f>IF(OR(H8="X",K8="X",N8="X"),(Q8+T8),(H8+K8+N8+Q8+T8))</f>
        <v>0</v>
      </c>
      <c r="F8" s="559"/>
      <c r="G8" s="560"/>
      <c r="H8" s="560"/>
      <c r="I8" s="560"/>
      <c r="J8" s="560"/>
      <c r="K8" s="560"/>
      <c r="L8" s="560"/>
      <c r="M8" s="560"/>
      <c r="N8" s="561"/>
      <c r="O8" s="193">
        <f t="shared" ref="O8" si="1">+P8+Q8</f>
        <v>0</v>
      </c>
      <c r="P8" s="413"/>
      <c r="Q8" s="414"/>
      <c r="R8" s="192">
        <f t="shared" ref="R8" si="2">+S8+T8</f>
        <v>0</v>
      </c>
      <c r="S8" s="413"/>
      <c r="T8" s="415"/>
    </row>
    <row r="9" spans="1:25" ht="34.5" customHeight="1" thickBot="1" x14ac:dyDescent="0.3">
      <c r="A9" s="432">
        <v>9</v>
      </c>
      <c r="B9" s="424" t="s">
        <v>14317</v>
      </c>
      <c r="C9" s="166">
        <f t="shared" ref="C9" si="3">D9+E9</f>
        <v>0</v>
      </c>
      <c r="D9" s="194">
        <f>IF(OR(G9="X",J9="X",M9="X"),(P9+S9),(G9+J9+M9+P9+S9))</f>
        <v>0</v>
      </c>
      <c r="E9" s="195">
        <f>IF(OR(H9="X",K9="X",N9="X"),(Q9+T9),(H9+K9+N9+Q9+T9))</f>
        <v>0</v>
      </c>
      <c r="F9" s="196">
        <f>IF(OR(G9="X",H9="X"),0,(G9+H9))</f>
        <v>0</v>
      </c>
      <c r="G9" s="387">
        <f>IF('Portada 1-CON Código Presup.'!$C$17="PUBLICA","X",0)</f>
        <v>0</v>
      </c>
      <c r="H9" s="411">
        <f>IF('Portada 1-CON Código Presup.'!$C$17="PUBLICA","X",0)</f>
        <v>0</v>
      </c>
      <c r="I9" s="196">
        <f>IF(OR(J9="X",K9="X"),0,(J9+K9))</f>
        <v>0</v>
      </c>
      <c r="J9" s="387">
        <f>IF('Portada 1-CON Código Presup.'!$C$17="PUBLICA","X",0)</f>
        <v>0</v>
      </c>
      <c r="K9" s="412">
        <f>IF('Portada 1-CON Código Presup.'!$C$17="PUBLICA","X",0)</f>
        <v>0</v>
      </c>
      <c r="L9" s="196">
        <f>IF(OR(M9="X",N9="X"),0,(M9+N9))</f>
        <v>0</v>
      </c>
      <c r="M9" s="387">
        <f>IF('Portada 1-CON Código Presup.'!$C$17="PUBLICA","X",0)</f>
        <v>0</v>
      </c>
      <c r="N9" s="411">
        <f>IF('Portada 1-CON Código Presup.'!$C$17="PUBLICA","X",0)</f>
        <v>0</v>
      </c>
      <c r="O9" s="197">
        <f t="shared" ref="O9" si="4">+P9+Q9</f>
        <v>0</v>
      </c>
      <c r="P9" s="323"/>
      <c r="Q9" s="326"/>
      <c r="R9" s="195">
        <f t="shared" ref="R9" si="5">+S9+T9</f>
        <v>0</v>
      </c>
      <c r="S9" s="323"/>
      <c r="T9" s="324"/>
    </row>
    <row r="10" spans="1:25" ht="18" customHeight="1" thickTop="1" x14ac:dyDescent="0.25">
      <c r="A10" s="432">
        <v>10</v>
      </c>
      <c r="B10" s="167" t="s">
        <v>8103</v>
      </c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</row>
    <row r="11" spans="1:25" ht="18" customHeight="1" x14ac:dyDescent="0.25">
      <c r="A11" s="432">
        <v>11</v>
      </c>
      <c r="B11" s="167" t="s">
        <v>7817</v>
      </c>
    </row>
    <row r="12" spans="1:25" ht="18" customHeight="1" x14ac:dyDescent="0.25">
      <c r="A12" s="432">
        <v>12</v>
      </c>
      <c r="B12" s="167" t="s">
        <v>7818</v>
      </c>
    </row>
    <row r="13" spans="1:25" x14ac:dyDescent="0.25">
      <c r="A13" s="432">
        <v>13</v>
      </c>
    </row>
    <row r="14" spans="1:25" x14ac:dyDescent="0.25">
      <c r="A14" s="432">
        <v>14</v>
      </c>
      <c r="B14" s="173" t="s">
        <v>7815</v>
      </c>
    </row>
    <row r="15" spans="1:25" ht="18.75" customHeight="1" x14ac:dyDescent="0.25">
      <c r="A15" s="432">
        <v>15</v>
      </c>
      <c r="B15" s="550"/>
      <c r="C15" s="551"/>
      <c r="D15" s="551"/>
      <c r="E15" s="551"/>
      <c r="F15" s="551"/>
      <c r="G15" s="551"/>
      <c r="H15" s="551"/>
      <c r="I15" s="551"/>
      <c r="J15" s="551"/>
      <c r="K15" s="551"/>
      <c r="L15" s="551"/>
      <c r="M15" s="551"/>
      <c r="N15" s="551"/>
      <c r="O15" s="551"/>
      <c r="P15" s="551"/>
      <c r="Q15" s="551"/>
      <c r="R15" s="551"/>
      <c r="S15" s="551"/>
      <c r="T15" s="552"/>
    </row>
    <row r="16" spans="1:25" ht="18.75" customHeight="1" x14ac:dyDescent="0.25">
      <c r="B16" s="553"/>
      <c r="C16" s="554"/>
      <c r="D16" s="554"/>
      <c r="E16" s="554"/>
      <c r="F16" s="554"/>
      <c r="G16" s="554"/>
      <c r="H16" s="554"/>
      <c r="I16" s="554"/>
      <c r="J16" s="554"/>
      <c r="K16" s="554"/>
      <c r="L16" s="554"/>
      <c r="M16" s="554"/>
      <c r="N16" s="554"/>
      <c r="O16" s="554"/>
      <c r="P16" s="554"/>
      <c r="Q16" s="554"/>
      <c r="R16" s="554"/>
      <c r="S16" s="554"/>
      <c r="T16" s="555"/>
    </row>
    <row r="17" spans="2:20" ht="18.75" customHeight="1" x14ac:dyDescent="0.25">
      <c r="B17" s="553"/>
      <c r="C17" s="554"/>
      <c r="D17" s="554"/>
      <c r="E17" s="554"/>
      <c r="F17" s="554"/>
      <c r="G17" s="554"/>
      <c r="H17" s="554"/>
      <c r="I17" s="554"/>
      <c r="J17" s="554"/>
      <c r="K17" s="554"/>
      <c r="L17" s="554"/>
      <c r="M17" s="554"/>
      <c r="N17" s="554"/>
      <c r="O17" s="554"/>
      <c r="P17" s="554"/>
      <c r="Q17" s="554"/>
      <c r="R17" s="554"/>
      <c r="S17" s="554"/>
      <c r="T17" s="555"/>
    </row>
    <row r="18" spans="2:20" ht="18.75" customHeight="1" x14ac:dyDescent="0.25">
      <c r="B18" s="553"/>
      <c r="C18" s="554"/>
      <c r="D18" s="554"/>
      <c r="E18" s="554"/>
      <c r="F18" s="554"/>
      <c r="G18" s="554"/>
      <c r="H18" s="554"/>
      <c r="I18" s="554"/>
      <c r="J18" s="554"/>
      <c r="K18" s="554"/>
      <c r="L18" s="554"/>
      <c r="M18" s="554"/>
      <c r="N18" s="554"/>
      <c r="O18" s="554"/>
      <c r="P18" s="554"/>
      <c r="Q18" s="554"/>
      <c r="R18" s="554"/>
      <c r="S18" s="554"/>
      <c r="T18" s="555"/>
    </row>
    <row r="19" spans="2:20" ht="18.75" customHeight="1" x14ac:dyDescent="0.25">
      <c r="B19" s="556"/>
      <c r="C19" s="557"/>
      <c r="D19" s="557"/>
      <c r="E19" s="557"/>
      <c r="F19" s="557"/>
      <c r="G19" s="557"/>
      <c r="H19" s="557"/>
      <c r="I19" s="557"/>
      <c r="J19" s="557"/>
      <c r="K19" s="557"/>
      <c r="L19" s="557"/>
      <c r="M19" s="557"/>
      <c r="N19" s="557"/>
      <c r="O19" s="557"/>
      <c r="P19" s="557"/>
      <c r="Q19" s="557"/>
      <c r="R19" s="557"/>
      <c r="S19" s="557"/>
      <c r="T19" s="558"/>
    </row>
    <row r="34" spans="3:4" ht="15.75" x14ac:dyDescent="0.25">
      <c r="C34" s="53"/>
      <c r="D34" s="53"/>
    </row>
  </sheetData>
  <sheetProtection algorithmName="SHA-512" hashValue="ShfAnFjCNMRblve1VtjZ87yejpsO8otrI/TJP7PtIuMgFnOGRjPbaUEIXb42u9dlL2d0MXhoydlz9T/ChnYWzg==" saltValue="+YJ1kMjAG5ThiljGirKM4Q==" spinCount="100000" sheet="1" objects="1" scenarios="1"/>
  <mergeCells count="10">
    <mergeCell ref="B15:T19"/>
    <mergeCell ref="B5:B7"/>
    <mergeCell ref="C5:E6"/>
    <mergeCell ref="F5:Q5"/>
    <mergeCell ref="R5:T6"/>
    <mergeCell ref="F6:H6"/>
    <mergeCell ref="I6:K6"/>
    <mergeCell ref="L6:N6"/>
    <mergeCell ref="O6:Q6"/>
    <mergeCell ref="F8:N8"/>
  </mergeCells>
  <conditionalFormatting sqref="C8:F9 I9 L9">
    <cfRule type="cellIs" dxfId="49" priority="4" operator="equal">
      <formula>0</formula>
    </cfRule>
  </conditionalFormatting>
  <conditionalFormatting sqref="G9:H9 J9:K9 M9:N9">
    <cfRule type="cellIs" dxfId="48" priority="1" operator="equal">
      <formula>"X"</formula>
    </cfRule>
    <cfRule type="cellIs" dxfId="47" priority="2" operator="equal">
      <formula>0</formula>
    </cfRule>
  </conditionalFormatting>
  <conditionalFormatting sqref="O8:O9 R8:R9">
    <cfRule type="cellIs" dxfId="46" priority="8" operator="equal">
      <formula>0</formula>
    </cfRule>
  </conditionalFormatting>
  <dataValidations count="2">
    <dataValidation allowBlank="1" showErrorMessage="1" prompt="Sólo para Instituciones PRIVADAS." sqref="I9 L9" xr:uid="{00000000-0002-0000-0900-000000000000}"/>
    <dataValidation allowBlank="1" showInputMessage="1" showErrorMessage="1" prompt="Sólo para Instituciones PRIVADAS y SUBVENCIONADAS." sqref="J9:K9 M9:N9 G9:H9" xr:uid="{00000000-0002-0000-0900-000001000000}"/>
  </dataValidations>
  <printOptions horizontalCentered="1" verticalCentered="1"/>
  <pageMargins left="0.39370078740157483" right="0.39370078740157483" top="0.82677165354330717" bottom="0.39370078740157483" header="0.31496062992125984" footer="0.19685039370078741"/>
  <pageSetup paperSize="172" scale="81" orientation="landscape" r:id="rId1"/>
  <headerFooter>
    <oddHeader>&amp;L&amp;G</oddHeader>
    <oddFooter>&amp;R&amp;"Carlito,Negrita"Educación Preescolar&amp;"Carlito,Normal", 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Y33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28515625" style="429" customWidth="1"/>
    <col min="2" max="2" width="61.85546875" style="42" customWidth="1"/>
    <col min="3" max="8" width="11.7109375" style="42" customWidth="1"/>
    <col min="9" max="16384" width="11.42578125" style="42"/>
  </cols>
  <sheetData>
    <row r="1" spans="1:25" ht="18" customHeight="1" x14ac:dyDescent="0.3">
      <c r="A1" s="432">
        <v>1</v>
      </c>
      <c r="B1" s="134" t="s">
        <v>9461</v>
      </c>
      <c r="C1" s="176"/>
      <c r="D1" s="176"/>
    </row>
    <row r="2" spans="1:25" ht="18.75" x14ac:dyDescent="0.3">
      <c r="A2" s="432">
        <v>2</v>
      </c>
      <c r="B2" s="134" t="s">
        <v>7826</v>
      </c>
      <c r="C2" s="176"/>
      <c r="D2" s="176"/>
      <c r="E2" s="176"/>
      <c r="F2" s="176"/>
      <c r="G2" s="176"/>
      <c r="H2" s="176"/>
    </row>
    <row r="3" spans="1:25" ht="18.75" x14ac:dyDescent="0.3">
      <c r="A3" s="432">
        <v>3</v>
      </c>
      <c r="B3" s="360" t="s">
        <v>19690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</row>
    <row r="4" spans="1:25" ht="18.75" x14ac:dyDescent="0.3">
      <c r="A4" s="432">
        <v>4</v>
      </c>
      <c r="B4" s="177"/>
      <c r="C4" s="178"/>
      <c r="D4" s="178"/>
      <c r="E4" s="178"/>
      <c r="F4" s="178"/>
      <c r="G4" s="178"/>
      <c r="H4" s="179"/>
    </row>
    <row r="5" spans="1:25" ht="31.15" customHeight="1" x14ac:dyDescent="0.25">
      <c r="A5" s="432">
        <v>5</v>
      </c>
      <c r="B5" s="180" t="s">
        <v>14297</v>
      </c>
      <c r="C5" s="399"/>
      <c r="D5" s="181"/>
      <c r="E5" s="181"/>
      <c r="F5" s="181"/>
      <c r="H5" s="181"/>
    </row>
    <row r="6" spans="1:25" ht="22.5" customHeight="1" thickBot="1" x14ac:dyDescent="0.3">
      <c r="A6" s="432">
        <v>6</v>
      </c>
      <c r="B6" s="181"/>
      <c r="C6" s="181"/>
      <c r="D6" s="181"/>
      <c r="E6" s="181"/>
      <c r="F6" s="181"/>
      <c r="G6" s="181"/>
      <c r="H6" s="181"/>
    </row>
    <row r="7" spans="1:25" ht="51.75" customHeight="1" thickTop="1" thickBot="1" x14ac:dyDescent="0.3">
      <c r="A7" s="432">
        <v>7</v>
      </c>
      <c r="B7" s="48" t="s">
        <v>7316</v>
      </c>
      <c r="C7" s="136" t="s">
        <v>0</v>
      </c>
      <c r="D7" s="137" t="s">
        <v>15379</v>
      </c>
      <c r="E7" s="138" t="s">
        <v>7824</v>
      </c>
      <c r="F7" s="138" t="s">
        <v>7825</v>
      </c>
      <c r="G7" s="138" t="s">
        <v>15380</v>
      </c>
      <c r="H7" s="139" t="s">
        <v>15381</v>
      </c>
    </row>
    <row r="8" spans="1:25" ht="24" customHeight="1" thickTop="1" x14ac:dyDescent="0.25">
      <c r="A8" s="432">
        <v>8</v>
      </c>
      <c r="B8" s="406" t="s">
        <v>7318</v>
      </c>
      <c r="C8" s="190" t="str">
        <f>IF(OR($C$5="Sí"),SUM(D8:H8),"")</f>
        <v/>
      </c>
      <c r="D8" s="407"/>
      <c r="E8" s="408"/>
      <c r="F8" s="409"/>
      <c r="G8" s="409"/>
      <c r="H8" s="400"/>
      <c r="K8" s="145"/>
    </row>
    <row r="9" spans="1:25" ht="24" customHeight="1" x14ac:dyDescent="0.25">
      <c r="A9" s="432">
        <v>9</v>
      </c>
      <c r="B9" s="403" t="s">
        <v>7317</v>
      </c>
      <c r="C9" s="147" t="str">
        <f t="shared" ref="C9:C20" si="0">IF(OR($C$5="Sí"),SUM(D9:H9),"")</f>
        <v/>
      </c>
      <c r="D9" s="394"/>
      <c r="E9" s="401"/>
      <c r="F9" s="384"/>
      <c r="G9" s="384"/>
      <c r="H9" s="385"/>
    </row>
    <row r="10" spans="1:25" ht="24" customHeight="1" x14ac:dyDescent="0.25">
      <c r="A10" s="432">
        <v>10</v>
      </c>
      <c r="B10" s="403" t="s">
        <v>14298</v>
      </c>
      <c r="C10" s="147" t="str">
        <f t="shared" si="0"/>
        <v/>
      </c>
      <c r="D10" s="394"/>
      <c r="E10" s="401"/>
      <c r="F10" s="384"/>
      <c r="G10" s="384"/>
      <c r="H10" s="385"/>
    </row>
    <row r="11" spans="1:25" ht="24" customHeight="1" x14ac:dyDescent="0.25">
      <c r="A11" s="432">
        <v>11</v>
      </c>
      <c r="B11" s="403" t="s">
        <v>14299</v>
      </c>
      <c r="C11" s="147" t="str">
        <f t="shared" si="0"/>
        <v/>
      </c>
      <c r="D11" s="394"/>
      <c r="E11" s="401"/>
      <c r="F11" s="384"/>
      <c r="G11" s="384"/>
      <c r="H11" s="385"/>
    </row>
    <row r="12" spans="1:25" ht="24" customHeight="1" x14ac:dyDescent="0.25">
      <c r="A12" s="432">
        <v>12</v>
      </c>
      <c r="B12" s="403" t="s">
        <v>14300</v>
      </c>
      <c r="C12" s="147" t="str">
        <f t="shared" si="0"/>
        <v/>
      </c>
      <c r="D12" s="394"/>
      <c r="E12" s="401"/>
      <c r="F12" s="384"/>
      <c r="G12" s="384"/>
      <c r="H12" s="385"/>
    </row>
    <row r="13" spans="1:25" ht="24" customHeight="1" x14ac:dyDescent="0.25">
      <c r="A13" s="432">
        <v>13</v>
      </c>
      <c r="B13" s="403" t="s">
        <v>14301</v>
      </c>
      <c r="C13" s="147" t="str">
        <f t="shared" si="0"/>
        <v/>
      </c>
      <c r="D13" s="394"/>
      <c r="E13" s="401"/>
      <c r="F13" s="384"/>
      <c r="G13" s="384"/>
      <c r="H13" s="385"/>
    </row>
    <row r="14" spans="1:25" ht="24" customHeight="1" x14ac:dyDescent="0.25">
      <c r="A14" s="432">
        <v>14</v>
      </c>
      <c r="B14" s="402" t="s">
        <v>7827</v>
      </c>
      <c r="C14" s="147" t="str">
        <f t="shared" si="0"/>
        <v/>
      </c>
      <c r="D14" s="394"/>
      <c r="E14" s="401"/>
      <c r="F14" s="384"/>
      <c r="G14" s="384"/>
      <c r="H14" s="385"/>
    </row>
    <row r="15" spans="1:25" ht="24" customHeight="1" x14ac:dyDescent="0.25">
      <c r="A15" s="432">
        <v>15</v>
      </c>
      <c r="B15" s="402" t="s">
        <v>7828</v>
      </c>
      <c r="C15" s="147" t="str">
        <f t="shared" si="0"/>
        <v/>
      </c>
      <c r="D15" s="394"/>
      <c r="E15" s="401"/>
      <c r="F15" s="384"/>
      <c r="G15" s="384"/>
      <c r="H15" s="385"/>
    </row>
    <row r="16" spans="1:25" ht="24" customHeight="1" x14ac:dyDescent="0.25">
      <c r="A16" s="432">
        <v>16</v>
      </c>
      <c r="B16" s="402" t="s">
        <v>19725</v>
      </c>
      <c r="C16" s="147" t="str">
        <f t="shared" si="0"/>
        <v/>
      </c>
      <c r="D16" s="394"/>
      <c r="E16" s="401"/>
      <c r="F16" s="384"/>
      <c r="G16" s="384"/>
      <c r="H16" s="385"/>
    </row>
    <row r="17" spans="1:8" ht="24" customHeight="1" x14ac:dyDescent="0.25">
      <c r="A17" s="432">
        <v>17</v>
      </c>
      <c r="B17" s="402" t="s">
        <v>7319</v>
      </c>
      <c r="C17" s="147" t="str">
        <f t="shared" si="0"/>
        <v/>
      </c>
      <c r="D17" s="394"/>
      <c r="E17" s="401"/>
      <c r="F17" s="384"/>
      <c r="G17" s="384"/>
      <c r="H17" s="385"/>
    </row>
    <row r="18" spans="1:8" ht="24" customHeight="1" x14ac:dyDescent="0.25">
      <c r="A18" s="432">
        <v>18</v>
      </c>
      <c r="B18" s="404" t="s">
        <v>7320</v>
      </c>
      <c r="C18" s="147" t="str">
        <f t="shared" si="0"/>
        <v/>
      </c>
      <c r="D18" s="154">
        <f>+D19+D20</f>
        <v>0</v>
      </c>
      <c r="E18" s="155">
        <f t="shared" ref="E18:H18" si="1">+E19+E20</f>
        <v>0</v>
      </c>
      <c r="F18" s="155">
        <f t="shared" si="1"/>
        <v>0</v>
      </c>
      <c r="G18" s="155">
        <f t="shared" si="1"/>
        <v>0</v>
      </c>
      <c r="H18" s="156">
        <f t="shared" si="1"/>
        <v>0</v>
      </c>
    </row>
    <row r="19" spans="1:8" ht="24" customHeight="1" x14ac:dyDescent="0.25">
      <c r="A19" s="432">
        <v>19</v>
      </c>
      <c r="B19" s="405" t="s">
        <v>7819</v>
      </c>
      <c r="C19" s="147" t="str">
        <f t="shared" si="0"/>
        <v/>
      </c>
      <c r="D19" s="394"/>
      <c r="E19" s="384"/>
      <c r="F19" s="384"/>
      <c r="G19" s="384"/>
      <c r="H19" s="385"/>
    </row>
    <row r="20" spans="1:8" ht="24" customHeight="1" thickBot="1" x14ac:dyDescent="0.3">
      <c r="A20" s="432">
        <v>20</v>
      </c>
      <c r="B20" s="410" t="s">
        <v>7820</v>
      </c>
      <c r="C20" s="166" t="str">
        <f t="shared" si="0"/>
        <v/>
      </c>
      <c r="D20" s="386"/>
      <c r="E20" s="387"/>
      <c r="F20" s="387"/>
      <c r="G20" s="387"/>
      <c r="H20" s="388"/>
    </row>
    <row r="21" spans="1:8" ht="39.75" customHeight="1" thickTop="1" x14ac:dyDescent="0.25">
      <c r="A21" s="432">
        <v>21</v>
      </c>
      <c r="B21" s="450"/>
      <c r="C21" s="451">
        <f>SUM(D8:H20)</f>
        <v>0</v>
      </c>
      <c r="D21" s="527" t="str">
        <f>IFERROR(IF(AND(C21&gt;0,C5="No"),"Incluyó datos, pero al inicio del cuadro se indica que no tienen estudiantes con Problemas de Salud.  VERIFICAR",(IF(AND(C21=0,C5="Sí"),"Se indica que tienen estudiantes con Problemas de Salud, se deben agregar los datos en el cuadro. VERIFICAR",(IF(AND(C21&gt;0,C5=""),"Incluyó datos, debe indicar que SÍ tiene estudiantes con Problemas de Salud para que el cuadro sume los totales",""))))),"")</f>
        <v/>
      </c>
      <c r="E21" s="527"/>
      <c r="F21" s="527"/>
      <c r="G21" s="527"/>
      <c r="H21" s="527"/>
    </row>
    <row r="22" spans="1:8" ht="21.75" customHeight="1" x14ac:dyDescent="0.25">
      <c r="A22" s="432">
        <v>22</v>
      </c>
      <c r="B22" s="173" t="s">
        <v>7815</v>
      </c>
    </row>
    <row r="23" spans="1:8" ht="18" customHeight="1" x14ac:dyDescent="0.25">
      <c r="A23" s="432">
        <v>23</v>
      </c>
      <c r="B23" s="550"/>
      <c r="C23" s="551"/>
      <c r="D23" s="551"/>
      <c r="E23" s="551"/>
      <c r="F23" s="551"/>
      <c r="G23" s="551"/>
      <c r="H23" s="552"/>
    </row>
    <row r="24" spans="1:8" ht="18" customHeight="1" x14ac:dyDescent="0.25">
      <c r="B24" s="553"/>
      <c r="C24" s="554"/>
      <c r="D24" s="554"/>
      <c r="E24" s="554"/>
      <c r="F24" s="554"/>
      <c r="G24" s="554"/>
      <c r="H24" s="555"/>
    </row>
    <row r="25" spans="1:8" ht="18" customHeight="1" x14ac:dyDescent="0.25">
      <c r="B25" s="553"/>
      <c r="C25" s="554"/>
      <c r="D25" s="554"/>
      <c r="E25" s="554"/>
      <c r="F25" s="554"/>
      <c r="G25" s="554"/>
      <c r="H25" s="555"/>
    </row>
    <row r="26" spans="1:8" ht="18" customHeight="1" x14ac:dyDescent="0.25">
      <c r="B26" s="553"/>
      <c r="C26" s="554"/>
      <c r="D26" s="554"/>
      <c r="E26" s="554"/>
      <c r="F26" s="554"/>
      <c r="G26" s="554"/>
      <c r="H26" s="555"/>
    </row>
    <row r="27" spans="1:8" ht="18" customHeight="1" x14ac:dyDescent="0.25">
      <c r="B27" s="556"/>
      <c r="C27" s="557"/>
      <c r="D27" s="557"/>
      <c r="E27" s="557"/>
      <c r="F27" s="557"/>
      <c r="G27" s="557"/>
      <c r="H27" s="558"/>
    </row>
    <row r="28" spans="1:8" ht="26.25" customHeight="1" x14ac:dyDescent="0.25"/>
    <row r="29" spans="1:8" ht="26.25" customHeight="1" x14ac:dyDescent="0.25"/>
    <row r="30" spans="1:8" ht="26.25" customHeight="1" x14ac:dyDescent="0.25">
      <c r="B30" s="174"/>
    </row>
    <row r="31" spans="1:8" ht="26.25" customHeight="1" x14ac:dyDescent="0.25">
      <c r="B31" s="175"/>
    </row>
    <row r="32" spans="1:8" x14ac:dyDescent="0.25">
      <c r="B32" s="175"/>
    </row>
    <row r="33" spans="2:2" x14ac:dyDescent="0.25">
      <c r="B33" s="175"/>
    </row>
  </sheetData>
  <sheetProtection algorithmName="SHA-512" hashValue="+Z7y3NjTfMR0nFT8lq8r0f6wGGGgqG71mXsW9V8wkABgOUiYkUlTfN+yFuDKVVz/Fu8aK5drQtzAnNtFZaS8Sg==" saltValue="6B9SXVdzLTNrbGRmxp5EaQ==" spinCount="100000" sheet="1" objects="1" scenarios="1"/>
  <mergeCells count="2">
    <mergeCell ref="D21:H21"/>
    <mergeCell ref="B23:H27"/>
  </mergeCells>
  <conditionalFormatting sqref="C8:C20">
    <cfRule type="cellIs" dxfId="45" priority="3" operator="equal">
      <formula>0</formula>
    </cfRule>
  </conditionalFormatting>
  <conditionalFormatting sqref="D18:H18">
    <cfRule type="cellIs" dxfId="44" priority="1" operator="equal">
      <formula>0</formula>
    </cfRule>
  </conditionalFormatting>
  <dataValidations count="2">
    <dataValidation type="whole" operator="greaterThanOrEqual" allowBlank="1" showInputMessage="1" showErrorMessage="1" error="Debe incluir solo valores ENTEROS." sqref="D8:H17 E19:H20" xr:uid="{00000000-0002-0000-0A00-000000000000}">
      <formula1>0</formula1>
    </dataValidation>
    <dataValidation type="list" allowBlank="1" showInputMessage="1" showErrorMessage="1" sqref="C5" xr:uid="{EF4E5474-6FBE-4B41-B23E-9720A4DBD86C}">
      <formula1>sino</formula1>
    </dataValidation>
  </dataValidations>
  <printOptions horizontalCentered="1" verticalCentered="1"/>
  <pageMargins left="0.39370078740157483" right="0.39370078740157483" top="0.82677165354330717" bottom="0.39370078740157483" header="0.31496062992125984" footer="0.19685039370078741"/>
  <pageSetup paperSize="172" scale="83" orientation="landscape" r:id="rId1"/>
  <headerFooter>
    <oddHeader>&amp;L&amp;G</oddHeader>
    <oddFooter>&amp;R&amp;"Carlito,Negrita"Educación Preescolar&amp;"Carlito,Normal", &amp;A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22CBE1C6-15CF-4F77-AADC-444D4D4CA69B}">
            <xm:f>NOT(ISERROR(SEARCH(#REF!,D21)))</xm:f>
            <xm:f>#REF!</xm:f>
            <x14:dxf>
              <font>
                <color rgb="FFFF0000"/>
              </font>
              <fill>
                <patternFill>
                  <bgColor theme="5" tint="0.79998168889431442"/>
                </patternFill>
              </fill>
            </x14:dxf>
          </x14:cfRule>
          <xm:sqref>D21:H21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3">
    <pageSetUpPr fitToPage="1"/>
  </sheetPr>
  <dimension ref="A1:Y41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28515625" style="125" customWidth="1"/>
    <col min="2" max="2" width="52.140625" style="42" customWidth="1"/>
    <col min="3" max="8" width="14.28515625" style="42" customWidth="1"/>
    <col min="9" max="16384" width="11.42578125" style="42"/>
  </cols>
  <sheetData>
    <row r="1" spans="1:25" ht="18.75" x14ac:dyDescent="0.3">
      <c r="A1" s="432">
        <v>1</v>
      </c>
      <c r="B1" s="134" t="s">
        <v>19713</v>
      </c>
      <c r="C1" s="135"/>
      <c r="D1" s="135"/>
    </row>
    <row r="2" spans="1:25" ht="18.75" x14ac:dyDescent="0.3">
      <c r="A2" s="432">
        <v>2</v>
      </c>
      <c r="B2" s="134" t="s">
        <v>10148</v>
      </c>
      <c r="C2" s="135"/>
      <c r="D2" s="135"/>
      <c r="E2" s="135"/>
      <c r="F2" s="135"/>
      <c r="G2" s="135"/>
      <c r="H2" s="135"/>
    </row>
    <row r="3" spans="1:25" ht="19.5" thickBot="1" x14ac:dyDescent="0.35">
      <c r="A3" s="432">
        <v>3</v>
      </c>
      <c r="B3" s="360" t="s">
        <v>19690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</row>
    <row r="4" spans="1:25" ht="41.25" customHeight="1" thickTop="1" thickBot="1" x14ac:dyDescent="0.3">
      <c r="A4" s="432">
        <v>4</v>
      </c>
      <c r="B4" s="48" t="s">
        <v>7327</v>
      </c>
      <c r="C4" s="136" t="s">
        <v>0</v>
      </c>
      <c r="D4" s="137" t="s">
        <v>15379</v>
      </c>
      <c r="E4" s="138" t="s">
        <v>7824</v>
      </c>
      <c r="F4" s="138" t="s">
        <v>7825</v>
      </c>
      <c r="G4" s="138" t="s">
        <v>15380</v>
      </c>
      <c r="H4" s="139" t="s">
        <v>15381</v>
      </c>
    </row>
    <row r="5" spans="1:25" ht="21.75" customHeight="1" thickTop="1" x14ac:dyDescent="0.25">
      <c r="A5" s="432">
        <v>5</v>
      </c>
      <c r="B5" s="140" t="s">
        <v>10137</v>
      </c>
      <c r="C5" s="141">
        <f>SUM(C6:C9)</f>
        <v>0</v>
      </c>
      <c r="D5" s="142">
        <f>SUM(D6:D9)</f>
        <v>0</v>
      </c>
      <c r="E5" s="143">
        <f t="shared" ref="E5:H5" si="0">SUM(E6:E9)</f>
        <v>0</v>
      </c>
      <c r="F5" s="143">
        <f t="shared" si="0"/>
        <v>0</v>
      </c>
      <c r="G5" s="143">
        <f t="shared" si="0"/>
        <v>0</v>
      </c>
      <c r="H5" s="144">
        <f t="shared" si="0"/>
        <v>0</v>
      </c>
      <c r="I5" s="145"/>
      <c r="J5" s="145"/>
    </row>
    <row r="6" spans="1:25" ht="21.75" customHeight="1" x14ac:dyDescent="0.25">
      <c r="A6" s="432">
        <v>6</v>
      </c>
      <c r="B6" s="146" t="s">
        <v>7329</v>
      </c>
      <c r="C6" s="147">
        <f t="shared" ref="C6:C19" si="1">SUM(D6:H6)</f>
        <v>0</v>
      </c>
      <c r="D6" s="394"/>
      <c r="E6" s="384"/>
      <c r="F6" s="384"/>
      <c r="G6" s="313"/>
      <c r="H6" s="385"/>
    </row>
    <row r="7" spans="1:25" ht="21.75" customHeight="1" x14ac:dyDescent="0.25">
      <c r="A7" s="432">
        <v>7</v>
      </c>
      <c r="B7" s="146" t="s">
        <v>10138</v>
      </c>
      <c r="C7" s="147">
        <f t="shared" si="1"/>
        <v>0</v>
      </c>
      <c r="D7" s="394"/>
      <c r="E7" s="384"/>
      <c r="F7" s="384"/>
      <c r="G7" s="313"/>
      <c r="H7" s="385"/>
    </row>
    <row r="8" spans="1:25" ht="21.75" customHeight="1" x14ac:dyDescent="0.25">
      <c r="A8" s="432">
        <v>8</v>
      </c>
      <c r="B8" s="148" t="s">
        <v>10167</v>
      </c>
      <c r="C8" s="147">
        <f t="shared" si="1"/>
        <v>0</v>
      </c>
      <c r="D8" s="389"/>
      <c r="E8" s="390"/>
      <c r="F8" s="390"/>
      <c r="G8" s="391"/>
      <c r="H8" s="393"/>
    </row>
    <row r="9" spans="1:25" ht="21.75" customHeight="1" x14ac:dyDescent="0.25">
      <c r="A9" s="432">
        <v>9</v>
      </c>
      <c r="B9" s="148" t="s">
        <v>10139</v>
      </c>
      <c r="C9" s="149">
        <f t="shared" si="1"/>
        <v>0</v>
      </c>
      <c r="D9" s="395"/>
      <c r="E9" s="396"/>
      <c r="F9" s="396"/>
      <c r="G9" s="397"/>
      <c r="H9" s="398"/>
    </row>
    <row r="10" spans="1:25" ht="21.75" customHeight="1" x14ac:dyDescent="0.25">
      <c r="A10" s="432">
        <v>10</v>
      </c>
      <c r="B10" s="140" t="s">
        <v>10140</v>
      </c>
      <c r="C10" s="150">
        <f>SUM(C11:C16)</f>
        <v>0</v>
      </c>
      <c r="D10" s="78">
        <f>SUM(D11:D16)</f>
        <v>0</v>
      </c>
      <c r="E10" s="151">
        <f t="shared" ref="E10:H10" si="2">SUM(E11:E16)</f>
        <v>0</v>
      </c>
      <c r="F10" s="151">
        <f t="shared" si="2"/>
        <v>0</v>
      </c>
      <c r="G10" s="151">
        <f t="shared" si="2"/>
        <v>0</v>
      </c>
      <c r="H10" s="152">
        <f t="shared" si="2"/>
        <v>0</v>
      </c>
    </row>
    <row r="11" spans="1:25" ht="21.75" customHeight="1" x14ac:dyDescent="0.25">
      <c r="A11" s="432">
        <v>11</v>
      </c>
      <c r="B11" s="146" t="s">
        <v>10141</v>
      </c>
      <c r="C11" s="147">
        <f t="shared" si="1"/>
        <v>0</v>
      </c>
      <c r="D11" s="394"/>
      <c r="E11" s="384"/>
      <c r="F11" s="384"/>
      <c r="G11" s="313"/>
      <c r="H11" s="385"/>
    </row>
    <row r="12" spans="1:25" ht="21.75" customHeight="1" x14ac:dyDescent="0.25">
      <c r="A12" s="432">
        <v>12</v>
      </c>
      <c r="B12" s="146" t="s">
        <v>10142</v>
      </c>
      <c r="C12" s="147">
        <f t="shared" si="1"/>
        <v>0</v>
      </c>
      <c r="D12" s="394"/>
      <c r="E12" s="384"/>
      <c r="F12" s="384"/>
      <c r="G12" s="313"/>
      <c r="H12" s="385"/>
    </row>
    <row r="13" spans="1:25" ht="21.75" customHeight="1" x14ac:dyDescent="0.25">
      <c r="A13" s="432">
        <v>13</v>
      </c>
      <c r="B13" s="153" t="s">
        <v>12124</v>
      </c>
      <c r="C13" s="147">
        <f t="shared" ref="C13" si="3">SUM(D13:H13)</f>
        <v>0</v>
      </c>
      <c r="D13" s="394"/>
      <c r="E13" s="384"/>
      <c r="F13" s="384"/>
      <c r="G13" s="313"/>
      <c r="H13" s="385"/>
    </row>
    <row r="14" spans="1:25" ht="21.75" customHeight="1" x14ac:dyDescent="0.25">
      <c r="A14" s="432">
        <v>14</v>
      </c>
      <c r="B14" s="146" t="s">
        <v>10143</v>
      </c>
      <c r="C14" s="147">
        <f t="shared" si="1"/>
        <v>0</v>
      </c>
      <c r="D14" s="394"/>
      <c r="E14" s="384"/>
      <c r="F14" s="384"/>
      <c r="G14" s="313"/>
      <c r="H14" s="385"/>
    </row>
    <row r="15" spans="1:25" ht="21.75" customHeight="1" x14ac:dyDescent="0.25">
      <c r="A15" s="432">
        <v>15</v>
      </c>
      <c r="B15" s="146" t="s">
        <v>10144</v>
      </c>
      <c r="C15" s="147">
        <f t="shared" si="1"/>
        <v>0</v>
      </c>
      <c r="D15" s="394"/>
      <c r="E15" s="384"/>
      <c r="F15" s="384"/>
      <c r="G15" s="313"/>
      <c r="H15" s="385"/>
    </row>
    <row r="16" spans="1:25" ht="21.75" customHeight="1" x14ac:dyDescent="0.25">
      <c r="A16" s="432">
        <v>16</v>
      </c>
      <c r="B16" s="146" t="s">
        <v>10145</v>
      </c>
      <c r="C16" s="147">
        <f>SUM(C17:C19)</f>
        <v>0</v>
      </c>
      <c r="D16" s="154">
        <f>SUM(D17:D19)</f>
        <v>0</v>
      </c>
      <c r="E16" s="155">
        <f t="shared" ref="E16:H16" si="4">SUM(E17:E19)</f>
        <v>0</v>
      </c>
      <c r="F16" s="155">
        <f t="shared" si="4"/>
        <v>0</v>
      </c>
      <c r="G16" s="155">
        <f t="shared" si="4"/>
        <v>0</v>
      </c>
      <c r="H16" s="156">
        <f t="shared" si="4"/>
        <v>0</v>
      </c>
    </row>
    <row r="17" spans="1:8" ht="21.75" customHeight="1" x14ac:dyDescent="0.25">
      <c r="A17" s="432">
        <v>17</v>
      </c>
      <c r="B17" s="157" t="s">
        <v>10138</v>
      </c>
      <c r="C17" s="158">
        <f t="shared" si="1"/>
        <v>0</v>
      </c>
      <c r="D17" s="389"/>
      <c r="E17" s="390"/>
      <c r="F17" s="390"/>
      <c r="G17" s="391"/>
      <c r="H17" s="385"/>
    </row>
    <row r="18" spans="1:8" ht="21.75" customHeight="1" x14ac:dyDescent="0.25">
      <c r="A18" s="432">
        <v>18</v>
      </c>
      <c r="B18" s="157" t="s">
        <v>10146</v>
      </c>
      <c r="C18" s="158">
        <f t="shared" si="1"/>
        <v>0</v>
      </c>
      <c r="D18" s="389"/>
      <c r="E18" s="390"/>
      <c r="F18" s="390"/>
      <c r="G18" s="391"/>
      <c r="H18" s="385"/>
    </row>
    <row r="19" spans="1:8" ht="21.75" customHeight="1" x14ac:dyDescent="0.25">
      <c r="A19" s="432">
        <v>19</v>
      </c>
      <c r="B19" s="157" t="s">
        <v>10147</v>
      </c>
      <c r="C19" s="158">
        <f t="shared" si="1"/>
        <v>0</v>
      </c>
      <c r="D19" s="392"/>
      <c r="E19" s="390"/>
      <c r="F19" s="390"/>
      <c r="G19" s="391"/>
      <c r="H19" s="393"/>
    </row>
    <row r="20" spans="1:8" ht="21.75" customHeight="1" x14ac:dyDescent="0.25">
      <c r="A20" s="432">
        <v>20</v>
      </c>
      <c r="B20" s="159" t="s">
        <v>12125</v>
      </c>
      <c r="C20" s="160">
        <f>SUM(C21:C25)</f>
        <v>0</v>
      </c>
      <c r="D20" s="161">
        <f>SUM(D21:D25)</f>
        <v>0</v>
      </c>
      <c r="E20" s="162">
        <f t="shared" ref="E20:H20" si="5">SUM(E21:E25)</f>
        <v>0</v>
      </c>
      <c r="F20" s="162">
        <f t="shared" si="5"/>
        <v>0</v>
      </c>
      <c r="G20" s="162">
        <f t="shared" si="5"/>
        <v>0</v>
      </c>
      <c r="H20" s="163">
        <f t="shared" si="5"/>
        <v>0</v>
      </c>
    </row>
    <row r="21" spans="1:8" ht="21.75" customHeight="1" x14ac:dyDescent="0.25">
      <c r="A21" s="432">
        <v>21</v>
      </c>
      <c r="B21" s="164" t="s">
        <v>15341</v>
      </c>
      <c r="C21" s="147">
        <f t="shared" ref="C21:C22" si="6">SUM(D21:H21)</f>
        <v>0</v>
      </c>
      <c r="D21" s="383"/>
      <c r="E21" s="384"/>
      <c r="F21" s="384"/>
      <c r="G21" s="313"/>
      <c r="H21" s="385"/>
    </row>
    <row r="22" spans="1:8" ht="21.75" customHeight="1" x14ac:dyDescent="0.25">
      <c r="A22" s="432">
        <v>22</v>
      </c>
      <c r="B22" s="164" t="s">
        <v>15342</v>
      </c>
      <c r="C22" s="147">
        <f t="shared" si="6"/>
        <v>0</v>
      </c>
      <c r="D22" s="383"/>
      <c r="E22" s="384"/>
      <c r="F22" s="384"/>
      <c r="G22" s="313"/>
      <c r="H22" s="385"/>
    </row>
    <row r="23" spans="1:8" ht="21.75" customHeight="1" x14ac:dyDescent="0.25">
      <c r="A23" s="432">
        <v>23</v>
      </c>
      <c r="B23" s="164" t="s">
        <v>15345</v>
      </c>
      <c r="C23" s="147">
        <f t="shared" ref="C23:C25" si="7">SUM(D23:H23)</f>
        <v>0</v>
      </c>
      <c r="D23" s="383"/>
      <c r="E23" s="384"/>
      <c r="F23" s="384"/>
      <c r="G23" s="313"/>
      <c r="H23" s="385"/>
    </row>
    <row r="24" spans="1:8" ht="21.75" customHeight="1" x14ac:dyDescent="0.25">
      <c r="A24" s="432">
        <v>24</v>
      </c>
      <c r="B24" s="164" t="s">
        <v>15343</v>
      </c>
      <c r="C24" s="147">
        <f t="shared" ref="C24" si="8">SUM(D24:H24)</f>
        <v>0</v>
      </c>
      <c r="D24" s="383"/>
      <c r="E24" s="384"/>
      <c r="F24" s="384"/>
      <c r="G24" s="313"/>
      <c r="H24" s="385"/>
    </row>
    <row r="25" spans="1:8" ht="21.75" customHeight="1" thickBot="1" x14ac:dyDescent="0.3">
      <c r="A25" s="432">
        <v>25</v>
      </c>
      <c r="B25" s="165" t="s">
        <v>15344</v>
      </c>
      <c r="C25" s="166">
        <f t="shared" si="7"/>
        <v>0</v>
      </c>
      <c r="D25" s="386"/>
      <c r="E25" s="387"/>
      <c r="F25" s="387"/>
      <c r="G25" s="323"/>
      <c r="H25" s="388"/>
    </row>
    <row r="26" spans="1:8" ht="16.5" customHeight="1" thickTop="1" x14ac:dyDescent="0.25">
      <c r="A26" s="432">
        <v>26</v>
      </c>
      <c r="B26" s="167" t="s">
        <v>8103</v>
      </c>
      <c r="C26" s="168"/>
      <c r="D26" s="169">
        <f>SUM(D5:F25)</f>
        <v>0</v>
      </c>
      <c r="E26" s="168"/>
      <c r="F26" s="168"/>
      <c r="G26" s="170"/>
      <c r="H26" s="170"/>
    </row>
    <row r="27" spans="1:8" ht="16.5" customHeight="1" x14ac:dyDescent="0.25">
      <c r="A27" s="432">
        <v>27</v>
      </c>
      <c r="B27" s="167" t="s">
        <v>7817</v>
      </c>
      <c r="D27" s="562" t="str">
        <f>IFERROR(IF(AND('Portada 1-CON Código Presup.'!C17="PUBLICA",D26&gt;0),"NO pueden haber datos en las columnas: Otros Niveles, Maternal II, Interactivo I.",""),"")</f>
        <v/>
      </c>
      <c r="E27" s="562"/>
      <c r="F27" s="562"/>
      <c r="G27" s="562"/>
      <c r="H27" s="562"/>
    </row>
    <row r="28" spans="1:8" ht="16.5" customHeight="1" x14ac:dyDescent="0.25">
      <c r="A28" s="432">
        <v>28</v>
      </c>
      <c r="B28" s="167" t="s">
        <v>7818</v>
      </c>
      <c r="C28" s="145"/>
      <c r="D28" s="562"/>
      <c r="E28" s="562"/>
      <c r="F28" s="562"/>
      <c r="G28" s="562"/>
      <c r="H28" s="562"/>
    </row>
    <row r="29" spans="1:8" ht="15.75" customHeight="1" x14ac:dyDescent="0.25">
      <c r="A29" s="432">
        <v>29</v>
      </c>
      <c r="C29" s="171"/>
      <c r="D29" s="172"/>
      <c r="E29" s="172"/>
      <c r="F29" s="172"/>
      <c r="G29" s="172"/>
      <c r="H29" s="172"/>
    </row>
    <row r="30" spans="1:8" x14ac:dyDescent="0.25">
      <c r="A30" s="432">
        <v>30</v>
      </c>
      <c r="B30" s="173" t="s">
        <v>7815</v>
      </c>
    </row>
    <row r="31" spans="1:8" ht="18" customHeight="1" x14ac:dyDescent="0.25">
      <c r="A31" s="432">
        <v>31</v>
      </c>
      <c r="B31" s="550"/>
      <c r="C31" s="551"/>
      <c r="D31" s="551"/>
      <c r="E31" s="551"/>
      <c r="F31" s="551"/>
      <c r="G31" s="551"/>
      <c r="H31" s="552"/>
    </row>
    <row r="32" spans="1:8" ht="18" customHeight="1" x14ac:dyDescent="0.25">
      <c r="B32" s="553"/>
      <c r="C32" s="554"/>
      <c r="D32" s="554"/>
      <c r="E32" s="554"/>
      <c r="F32" s="554"/>
      <c r="G32" s="554"/>
      <c r="H32" s="555"/>
    </row>
    <row r="33" spans="2:8" ht="18" customHeight="1" x14ac:dyDescent="0.25">
      <c r="B33" s="553"/>
      <c r="C33" s="554"/>
      <c r="D33" s="554"/>
      <c r="E33" s="554"/>
      <c r="F33" s="554"/>
      <c r="G33" s="554"/>
      <c r="H33" s="555"/>
    </row>
    <row r="34" spans="2:8" ht="18" customHeight="1" x14ac:dyDescent="0.25">
      <c r="B34" s="553"/>
      <c r="C34" s="554"/>
      <c r="D34" s="554"/>
      <c r="E34" s="554"/>
      <c r="F34" s="554"/>
      <c r="G34" s="554"/>
      <c r="H34" s="555"/>
    </row>
    <row r="35" spans="2:8" ht="18" customHeight="1" x14ac:dyDescent="0.25">
      <c r="B35" s="556"/>
      <c r="C35" s="557"/>
      <c r="D35" s="557"/>
      <c r="E35" s="557"/>
      <c r="F35" s="557"/>
      <c r="G35" s="557"/>
      <c r="H35" s="558"/>
    </row>
    <row r="38" spans="2:8" ht="15.75" x14ac:dyDescent="0.25">
      <c r="B38" s="174"/>
      <c r="C38" s="53"/>
      <c r="D38" s="53"/>
    </row>
    <row r="39" spans="2:8" x14ac:dyDescent="0.25">
      <c r="B39" s="175"/>
    </row>
    <row r="40" spans="2:8" x14ac:dyDescent="0.25">
      <c r="B40" s="175"/>
    </row>
    <row r="41" spans="2:8" x14ac:dyDescent="0.25">
      <c r="B41" s="175"/>
    </row>
  </sheetData>
  <sheetProtection algorithmName="SHA-512" hashValue="fsc1ARR6J5vY3IBJXDOu964j+NbypCT17HM2wRnRdPcSrlIvuiJuWMAyGM1kMfl94lHg3Mk3Q3/1y9Qe//M/vg==" saltValue="JektnURuywtU25LxkLxRpw==" spinCount="100000" sheet="1" objects="1" scenarios="1"/>
  <mergeCells count="2">
    <mergeCell ref="B31:H35"/>
    <mergeCell ref="D27:H28"/>
  </mergeCells>
  <conditionalFormatting sqref="C11:C15">
    <cfRule type="cellIs" dxfId="42" priority="4" operator="equal">
      <formula>0</formula>
    </cfRule>
  </conditionalFormatting>
  <conditionalFormatting sqref="C21:C25">
    <cfRule type="cellIs" dxfId="41" priority="1" operator="equal">
      <formula>0</formula>
    </cfRule>
  </conditionalFormatting>
  <conditionalFormatting sqref="C5:H5 C6:C9 C10:H10 C16:H16 C17:C19">
    <cfRule type="cellIs" dxfId="40" priority="6" operator="equal">
      <formula>0</formula>
    </cfRule>
  </conditionalFormatting>
  <conditionalFormatting sqref="C20:H20">
    <cfRule type="cellIs" dxfId="39" priority="5" operator="equal">
      <formula>0</formula>
    </cfRule>
  </conditionalFormatting>
  <conditionalFormatting sqref="D27">
    <cfRule type="notContainsBlanks" dxfId="38" priority="8">
      <formula>LEN(TRIM(D27))&gt;0</formula>
    </cfRule>
  </conditionalFormatting>
  <dataValidations count="2">
    <dataValidation type="whole" allowBlank="1" showInputMessage="1" showErrorMessage="1" error="Debe incluir valores mayores a 0." sqref="D5:H5 C11:C15 C21:C25 C17:C19 C5:C9" xr:uid="{00000000-0002-0000-0B00-000000000000}">
      <formula1>1</formula1>
      <formula2>10000</formula2>
    </dataValidation>
    <dataValidation type="whole" operator="greaterThanOrEqual" allowBlank="1" showInputMessage="1" showErrorMessage="1" error="Debe incluir valores ENTEROS." sqref="D6:H9 D11:H15 D17:H19 D21:H25" xr:uid="{00000000-0002-0000-0B00-000001000000}">
      <formula1>0</formula1>
    </dataValidation>
  </dataValidations>
  <printOptions horizontalCentered="1" verticalCentered="1"/>
  <pageMargins left="0.39370078740157483" right="0.39370078740157483" top="0.82677165354330717" bottom="0.39370078740157483" header="0.31496062992125984" footer="0.19685039370078741"/>
  <pageSetup paperSize="172" scale="74" orientation="landscape" r:id="rId1"/>
  <headerFooter>
    <oddHeader>&amp;L&amp;G</oddHeader>
    <oddFooter>&amp;R&amp;"Carlito,Negrita"Educación Preescolar&amp;"Carlito,Normal", 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0" operator="containsText" id="{947D26BD-163F-41DE-A085-DC4A5DCA3777}">
            <xm:f>NOT(ISERROR(SEARCH(#REF!,D29)))</xm:f>
            <xm:f>#REF!</xm:f>
            <x14:dxf>
              <font>
                <color rgb="FFFF0000"/>
              </font>
              <fill>
                <patternFill>
                  <bgColor theme="5" tint="0.79998168889431442"/>
                </patternFill>
              </fill>
            </x14:dxf>
          </x14:cfRule>
          <xm:sqref>D29:H29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>
    <pageSetUpPr fitToPage="1"/>
  </sheetPr>
  <dimension ref="A1:Y38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28515625" style="125" customWidth="1"/>
    <col min="2" max="2" width="5.42578125" style="115" customWidth="1"/>
    <col min="3" max="3" width="85.85546875" style="93" customWidth="1"/>
    <col min="4" max="6" width="11.42578125" style="89" customWidth="1"/>
    <col min="7" max="7" width="11.7109375" style="42" customWidth="1"/>
    <col min="8" max="16384" width="11.42578125" style="42"/>
  </cols>
  <sheetData>
    <row r="1" spans="1:25" ht="19.5" customHeight="1" x14ac:dyDescent="0.3">
      <c r="A1" s="432">
        <v>1</v>
      </c>
      <c r="B1" s="87" t="s">
        <v>19718</v>
      </c>
      <c r="C1" s="88"/>
      <c r="D1" s="333"/>
      <c r="E1" s="40"/>
      <c r="F1" s="40"/>
      <c r="G1" s="330"/>
      <c r="H1" s="330"/>
      <c r="I1" s="330"/>
      <c r="J1" s="330"/>
      <c r="K1" s="330"/>
      <c r="L1" s="330"/>
      <c r="M1" s="330"/>
    </row>
    <row r="2" spans="1:25" ht="19.5" customHeight="1" x14ac:dyDescent="0.3">
      <c r="A2" s="432">
        <v>2</v>
      </c>
      <c r="B2" s="87" t="s">
        <v>19722</v>
      </c>
      <c r="C2" s="90"/>
      <c r="D2" s="334"/>
      <c r="E2" s="125" t="s">
        <v>6139</v>
      </c>
      <c r="F2" s="125"/>
      <c r="G2" s="330"/>
      <c r="H2" s="330"/>
      <c r="I2" s="330"/>
      <c r="J2" s="330"/>
      <c r="K2" s="330"/>
      <c r="L2" s="330"/>
      <c r="M2" s="330"/>
    </row>
    <row r="3" spans="1:25" ht="18.75" x14ac:dyDescent="0.3">
      <c r="A3" s="432">
        <v>3</v>
      </c>
      <c r="B3" s="360" t="s">
        <v>19690</v>
      </c>
      <c r="C3" s="253"/>
      <c r="D3" s="335"/>
      <c r="E3" s="40" t="s">
        <v>15349</v>
      </c>
      <c r="F3" s="335"/>
      <c r="G3" s="331"/>
      <c r="H3" s="331"/>
      <c r="I3" s="331"/>
      <c r="J3" s="331"/>
      <c r="K3" s="331"/>
      <c r="L3" s="331"/>
      <c r="M3" s="331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</row>
    <row r="4" spans="1:25" ht="11.25" customHeight="1" x14ac:dyDescent="0.3">
      <c r="A4" s="432">
        <v>4</v>
      </c>
      <c r="B4" s="126"/>
      <c r="C4" s="113"/>
      <c r="D4" s="336"/>
      <c r="E4" s="40"/>
      <c r="F4" s="40"/>
      <c r="G4" s="330"/>
      <c r="H4" s="330"/>
      <c r="I4" s="330"/>
      <c r="J4" s="330"/>
      <c r="K4" s="330"/>
      <c r="L4" s="330"/>
      <c r="M4" s="330"/>
    </row>
    <row r="5" spans="1:25" ht="18" customHeight="1" x14ac:dyDescent="0.3">
      <c r="A5" s="432">
        <v>5</v>
      </c>
      <c r="B5" s="111" t="s">
        <v>10149</v>
      </c>
      <c r="C5" s="445"/>
      <c r="D5" s="336"/>
      <c r="E5" s="40"/>
      <c r="F5" s="40"/>
      <c r="G5" s="330"/>
      <c r="H5" s="330"/>
      <c r="I5" s="330"/>
      <c r="J5" s="330"/>
      <c r="K5" s="330"/>
      <c r="L5" s="330"/>
      <c r="M5" s="330"/>
    </row>
    <row r="6" spans="1:25" ht="32.450000000000003" customHeight="1" x14ac:dyDescent="0.25">
      <c r="A6" s="432">
        <v>6</v>
      </c>
      <c r="B6" s="114" t="s">
        <v>7321</v>
      </c>
      <c r="C6" s="226" t="s">
        <v>14309</v>
      </c>
      <c r="D6" s="382"/>
      <c r="E6" s="330"/>
      <c r="F6" s="330"/>
      <c r="G6" s="453"/>
      <c r="H6" s="330"/>
      <c r="I6" s="330"/>
      <c r="J6" s="330"/>
      <c r="K6" s="330"/>
      <c r="L6" s="330"/>
      <c r="M6" s="330"/>
    </row>
    <row r="7" spans="1:25" ht="18" customHeight="1" x14ac:dyDescent="0.25">
      <c r="A7" s="432">
        <v>7</v>
      </c>
      <c r="B7" s="114" t="s">
        <v>7322</v>
      </c>
      <c r="C7" s="226" t="s">
        <v>12832</v>
      </c>
      <c r="D7" s="382"/>
      <c r="F7" s="330"/>
      <c r="G7" s="453"/>
      <c r="H7" s="330"/>
      <c r="I7" s="330"/>
      <c r="J7" s="330"/>
      <c r="K7" s="330"/>
      <c r="L7" s="330"/>
      <c r="M7" s="330"/>
    </row>
    <row r="8" spans="1:25" ht="19.149999999999999" customHeight="1" x14ac:dyDescent="0.25">
      <c r="A8" s="432">
        <v>8</v>
      </c>
      <c r="B8" s="127" t="s">
        <v>14302</v>
      </c>
      <c r="C8" s="443" t="str">
        <f>IF(D7="Sí","Indique cuántas acciones -------&gt;","")</f>
        <v/>
      </c>
      <c r="D8" s="447"/>
      <c r="E8" s="452" t="str">
        <f>IF(AND(D7="Sí",D8&lt;=0),"Indique la cantidad de acciones","")</f>
        <v/>
      </c>
      <c r="F8" s="332"/>
      <c r="G8" s="453"/>
      <c r="H8" s="330"/>
      <c r="I8" s="330"/>
      <c r="J8" s="330"/>
      <c r="K8" s="330"/>
      <c r="L8" s="330"/>
      <c r="M8" s="330"/>
    </row>
    <row r="9" spans="1:25" ht="19.149999999999999" customHeight="1" x14ac:dyDescent="0.25">
      <c r="A9" s="432">
        <v>9</v>
      </c>
      <c r="B9" s="114" t="s">
        <v>7323</v>
      </c>
      <c r="C9" s="226" t="s">
        <v>10150</v>
      </c>
      <c r="D9" s="382"/>
      <c r="E9" s="69"/>
      <c r="F9" s="69"/>
      <c r="G9" s="22"/>
    </row>
    <row r="10" spans="1:25" ht="19.149999999999999" customHeight="1" x14ac:dyDescent="0.25">
      <c r="A10" s="432">
        <v>10</v>
      </c>
      <c r="B10" s="129" t="s">
        <v>14303</v>
      </c>
      <c r="C10" s="444"/>
      <c r="D10" s="448" t="str">
        <f>IF($D$9="Sí","Total","")</f>
        <v/>
      </c>
      <c r="E10" s="448" t="str">
        <f>IF($D$9="Sí","Hombres","")</f>
        <v/>
      </c>
      <c r="F10" s="448" t="str">
        <f>IF($D$9="Sí","Mujeres","")</f>
        <v/>
      </c>
      <c r="G10" s="22"/>
    </row>
    <row r="11" spans="1:25" ht="19.149999999999999" customHeight="1" x14ac:dyDescent="0.25">
      <c r="A11" s="432">
        <v>11</v>
      </c>
      <c r="B11" s="129" t="s">
        <v>14304</v>
      </c>
      <c r="C11" s="443" t="str">
        <f>IF(D9="Sí","Indique cuántos estudiantes participan en el Grupo de Convivencia --&gt;","")</f>
        <v/>
      </c>
      <c r="D11" s="449" t="str">
        <f>IFERROR(IF(D10="Total",E11+F11,"*"),"")</f>
        <v>*</v>
      </c>
      <c r="E11" s="128"/>
      <c r="F11" s="128"/>
      <c r="G11" s="563" t="str">
        <f>IF(AND(D9="Sí",D11&lt;=0),"Indique la cantidad de estudiantes","")</f>
        <v/>
      </c>
    </row>
    <row r="12" spans="1:25" ht="31.15" customHeight="1" x14ac:dyDescent="0.25">
      <c r="A12" s="432">
        <v>12</v>
      </c>
      <c r="B12" s="114" t="s">
        <v>7326</v>
      </c>
      <c r="C12" s="444" t="s">
        <v>14310</v>
      </c>
      <c r="D12" s="382"/>
      <c r="E12" s="69"/>
      <c r="F12" s="69"/>
      <c r="G12" s="563"/>
    </row>
    <row r="13" spans="1:25" ht="19.149999999999999" customHeight="1" x14ac:dyDescent="0.25">
      <c r="A13" s="432">
        <v>13</v>
      </c>
      <c r="B13" s="114" t="s">
        <v>8095</v>
      </c>
      <c r="C13" s="444" t="s">
        <v>13508</v>
      </c>
      <c r="D13" s="382"/>
      <c r="E13" s="130"/>
      <c r="F13" s="130"/>
      <c r="G13" s="22"/>
    </row>
    <row r="14" spans="1:25" ht="19.149999999999999" customHeight="1" x14ac:dyDescent="0.25">
      <c r="A14" s="432">
        <v>14</v>
      </c>
      <c r="C14" s="445"/>
      <c r="D14" s="112"/>
      <c r="E14" s="112"/>
      <c r="F14" s="112"/>
      <c r="G14" s="22"/>
    </row>
    <row r="15" spans="1:25" ht="19.149999999999999" customHeight="1" x14ac:dyDescent="0.25">
      <c r="A15" s="432">
        <v>15</v>
      </c>
      <c r="B15" s="111" t="s">
        <v>14308</v>
      </c>
      <c r="C15" s="110"/>
      <c r="D15" s="131" t="s">
        <v>0</v>
      </c>
      <c r="E15" s="131" t="s">
        <v>7819</v>
      </c>
      <c r="F15" s="131" t="s">
        <v>7820</v>
      </c>
    </row>
    <row r="16" spans="1:25" ht="19.149999999999999" customHeight="1" x14ac:dyDescent="0.25">
      <c r="A16" s="432">
        <v>16</v>
      </c>
      <c r="B16" s="115" t="s">
        <v>8097</v>
      </c>
      <c r="C16" s="124" t="s">
        <v>8101</v>
      </c>
      <c r="D16" s="132">
        <f>E16+F16</f>
        <v>0</v>
      </c>
      <c r="E16" s="363"/>
      <c r="F16" s="363"/>
    </row>
    <row r="17" spans="1:6" ht="19.149999999999999" customHeight="1" x14ac:dyDescent="0.25">
      <c r="A17" s="432">
        <v>17</v>
      </c>
      <c r="B17" s="115" t="s">
        <v>8098</v>
      </c>
      <c r="C17" s="124" t="s">
        <v>8102</v>
      </c>
      <c r="D17" s="132">
        <f t="shared" ref="D17:D19" si="0">E17+F17</f>
        <v>0</v>
      </c>
      <c r="E17" s="363"/>
      <c r="F17" s="363"/>
    </row>
    <row r="18" spans="1:6" ht="19.149999999999999" customHeight="1" x14ac:dyDescent="0.25">
      <c r="A18" s="432">
        <v>18</v>
      </c>
      <c r="B18" s="115" t="s">
        <v>10154</v>
      </c>
      <c r="C18" s="124" t="s">
        <v>10155</v>
      </c>
      <c r="D18" s="132">
        <f t="shared" si="0"/>
        <v>0</v>
      </c>
      <c r="E18" s="363"/>
      <c r="F18" s="363"/>
    </row>
    <row r="19" spans="1:6" ht="19.149999999999999" customHeight="1" x14ac:dyDescent="0.25">
      <c r="A19" s="432">
        <v>19</v>
      </c>
      <c r="B19" s="115" t="s">
        <v>10157</v>
      </c>
      <c r="C19" s="124" t="s">
        <v>10156</v>
      </c>
      <c r="D19" s="132">
        <f t="shared" si="0"/>
        <v>0</v>
      </c>
      <c r="E19" s="363"/>
      <c r="F19" s="363"/>
    </row>
    <row r="20" spans="1:6" ht="19.149999999999999" customHeight="1" x14ac:dyDescent="0.25">
      <c r="A20" s="432">
        <v>20</v>
      </c>
      <c r="B20" s="115" t="s">
        <v>10158</v>
      </c>
      <c r="C20" s="124" t="s">
        <v>8100</v>
      </c>
      <c r="D20" s="363"/>
    </row>
    <row r="21" spans="1:6" ht="19.149999999999999" customHeight="1" x14ac:dyDescent="0.25">
      <c r="A21" s="432">
        <v>21</v>
      </c>
      <c r="B21" s="115" t="s">
        <v>10159</v>
      </c>
      <c r="C21" s="124" t="s">
        <v>8099</v>
      </c>
      <c r="D21" s="363"/>
    </row>
    <row r="22" spans="1:6" ht="19.149999999999999" customHeight="1" x14ac:dyDescent="0.25">
      <c r="A22" s="432">
        <v>22</v>
      </c>
      <c r="B22" s="115" t="s">
        <v>10160</v>
      </c>
      <c r="C22" s="124" t="s">
        <v>10162</v>
      </c>
      <c r="D22" s="363"/>
    </row>
    <row r="23" spans="1:6" ht="19.149999999999999" customHeight="1" x14ac:dyDescent="0.25">
      <c r="A23" s="432">
        <v>23</v>
      </c>
      <c r="B23" s="115" t="s">
        <v>10161</v>
      </c>
      <c r="C23" s="124" t="s">
        <v>10163</v>
      </c>
      <c r="D23" s="363"/>
    </row>
    <row r="24" spans="1:6" ht="19.149999999999999" customHeight="1" x14ac:dyDescent="0.25">
      <c r="A24" s="432">
        <v>24</v>
      </c>
      <c r="B24" s="115" t="s">
        <v>10165</v>
      </c>
      <c r="C24" s="124" t="s">
        <v>12126</v>
      </c>
      <c r="D24" s="363"/>
    </row>
    <row r="25" spans="1:6" ht="19.149999999999999" customHeight="1" x14ac:dyDescent="0.25">
      <c r="A25" s="432">
        <v>25</v>
      </c>
      <c r="C25" s="110"/>
    </row>
    <row r="26" spans="1:6" ht="19.149999999999999" customHeight="1" x14ac:dyDescent="0.25">
      <c r="A26" s="432">
        <v>26</v>
      </c>
      <c r="B26" s="111" t="s">
        <v>10164</v>
      </c>
      <c r="C26" s="110"/>
    </row>
    <row r="27" spans="1:6" ht="19.149999999999999" customHeight="1" x14ac:dyDescent="0.25">
      <c r="A27" s="432">
        <v>27</v>
      </c>
      <c r="B27" s="115" t="s">
        <v>10166</v>
      </c>
      <c r="C27" s="124" t="s">
        <v>8096</v>
      </c>
      <c r="D27" s="131" t="s">
        <v>0</v>
      </c>
      <c r="E27" s="131" t="s">
        <v>7819</v>
      </c>
      <c r="F27" s="131" t="s">
        <v>7820</v>
      </c>
    </row>
    <row r="28" spans="1:6" ht="19.149999999999999" customHeight="1" x14ac:dyDescent="0.25">
      <c r="A28" s="432">
        <v>28</v>
      </c>
      <c r="B28" s="101" t="s">
        <v>14305</v>
      </c>
      <c r="C28" s="446" t="s">
        <v>0</v>
      </c>
      <c r="D28" s="132">
        <f>E28+F28</f>
        <v>0</v>
      </c>
      <c r="E28" s="132">
        <f>+E29+E30</f>
        <v>0</v>
      </c>
      <c r="F28" s="132">
        <f>+F29+F30</f>
        <v>0</v>
      </c>
    </row>
    <row r="29" spans="1:6" ht="19.149999999999999" customHeight="1" x14ac:dyDescent="0.25">
      <c r="A29" s="432">
        <v>29</v>
      </c>
      <c r="B29" s="101" t="s">
        <v>14306</v>
      </c>
      <c r="C29" s="446" t="s">
        <v>7324</v>
      </c>
      <c r="D29" s="132">
        <f>+E29+F29</f>
        <v>0</v>
      </c>
      <c r="E29" s="363"/>
      <c r="F29" s="363"/>
    </row>
    <row r="30" spans="1:6" ht="19.149999999999999" customHeight="1" x14ac:dyDescent="0.25">
      <c r="A30" s="432">
        <v>30</v>
      </c>
      <c r="B30" s="101" t="s">
        <v>14307</v>
      </c>
      <c r="C30" s="446" t="s">
        <v>7325</v>
      </c>
      <c r="D30" s="132">
        <f>+E30+F30</f>
        <v>0</v>
      </c>
      <c r="E30" s="363"/>
      <c r="F30" s="363"/>
    </row>
    <row r="31" spans="1:6" ht="17.25" customHeight="1" x14ac:dyDescent="0.25">
      <c r="A31" s="432">
        <v>31</v>
      </c>
      <c r="B31" s="133"/>
      <c r="C31" s="110"/>
      <c r="D31" s="124"/>
      <c r="E31" s="124"/>
      <c r="F31" s="124"/>
    </row>
    <row r="32" spans="1:6" x14ac:dyDescent="0.25">
      <c r="A32" s="432">
        <v>32</v>
      </c>
      <c r="B32" s="123" t="s">
        <v>7815</v>
      </c>
      <c r="C32" s="110"/>
      <c r="D32" s="124"/>
      <c r="E32" s="124"/>
      <c r="F32" s="124"/>
    </row>
    <row r="33" spans="1:6" x14ac:dyDescent="0.25">
      <c r="A33" s="432">
        <v>33</v>
      </c>
      <c r="B33" s="550"/>
      <c r="C33" s="551"/>
      <c r="D33" s="551"/>
      <c r="E33" s="551"/>
      <c r="F33" s="552"/>
    </row>
    <row r="34" spans="1:6" x14ac:dyDescent="0.25">
      <c r="B34" s="553"/>
      <c r="C34" s="554"/>
      <c r="D34" s="554"/>
      <c r="E34" s="554"/>
      <c r="F34" s="555"/>
    </row>
    <row r="35" spans="1:6" ht="17.25" customHeight="1" x14ac:dyDescent="0.25">
      <c r="B35" s="553"/>
      <c r="C35" s="554"/>
      <c r="D35" s="554"/>
      <c r="E35" s="554"/>
      <c r="F35" s="555"/>
    </row>
    <row r="36" spans="1:6" ht="17.25" customHeight="1" x14ac:dyDescent="0.25">
      <c r="B36" s="553"/>
      <c r="C36" s="554"/>
      <c r="D36" s="554"/>
      <c r="E36" s="554"/>
      <c r="F36" s="555"/>
    </row>
    <row r="37" spans="1:6" ht="17.25" customHeight="1" x14ac:dyDescent="0.25">
      <c r="B37" s="556"/>
      <c r="C37" s="557"/>
      <c r="D37" s="557"/>
      <c r="E37" s="557"/>
      <c r="F37" s="558"/>
    </row>
    <row r="38" spans="1:6" ht="17.25" customHeight="1" x14ac:dyDescent="0.25"/>
  </sheetData>
  <sheetProtection algorithmName="SHA-512" hashValue="z2UeQYz/2ekk3zw9kRcKf9DKjAq5getkRk/o/8i/V5fV3UWHtGjMhs4uona/0vWZMzUnt5vx83vLR4/qAMtdWw==" saltValue="uIUUsv6zFnXjf1Tekg5s3w==" spinCount="100000" sheet="1" objects="1" scenarios="1"/>
  <mergeCells count="2">
    <mergeCell ref="G11:G12"/>
    <mergeCell ref="B33:F37"/>
  </mergeCells>
  <conditionalFormatting sqref="D8">
    <cfRule type="expression" dxfId="36" priority="8">
      <formula>$D$7="Sí"</formula>
    </cfRule>
  </conditionalFormatting>
  <conditionalFormatting sqref="D11">
    <cfRule type="cellIs" dxfId="35" priority="1" operator="equal">
      <formula>"*"</formula>
    </cfRule>
    <cfRule type="cellIs" dxfId="34" priority="2" operator="greaterThan">
      <formula>0</formula>
    </cfRule>
    <cfRule type="cellIs" dxfId="33" priority="3" operator="equal">
      <formula>0</formula>
    </cfRule>
  </conditionalFormatting>
  <conditionalFormatting sqref="D16:D19">
    <cfRule type="cellIs" dxfId="32" priority="6" operator="equal">
      <formula>0</formula>
    </cfRule>
  </conditionalFormatting>
  <conditionalFormatting sqref="D28:D30">
    <cfRule type="cellIs" dxfId="31" priority="5" operator="equal">
      <formula>0</formula>
    </cfRule>
  </conditionalFormatting>
  <conditionalFormatting sqref="E11:F11">
    <cfRule type="expression" dxfId="30" priority="7">
      <formula>$E$10="Hombres"</formula>
    </cfRule>
  </conditionalFormatting>
  <conditionalFormatting sqref="E28:F28">
    <cfRule type="cellIs" dxfId="29" priority="4" operator="equal">
      <formula>0</formula>
    </cfRule>
  </conditionalFormatting>
  <dataValidations count="1">
    <dataValidation type="list" allowBlank="1" showInputMessage="1" showErrorMessage="1" sqref="D9 D6:D7 D12:D13" xr:uid="{00000000-0002-0000-0C00-000000000000}">
      <formula1>sino</formula1>
    </dataValidation>
  </dataValidations>
  <printOptions horizontalCentered="1" verticalCentered="1"/>
  <pageMargins left="0.39370078740157483" right="0.39370078740157483" top="0.82677165354330717" bottom="0.39370078740157483" header="0.31496062992125984" footer="0.19685039370078741"/>
  <pageSetup paperSize="172" scale="76" orientation="landscape" r:id="rId1"/>
  <headerFooter>
    <oddHeader>&amp;L&amp;G</oddHeader>
    <oddFooter>&amp;R&amp;"Carlito,Negrita"Educación Preescolar&amp;"Carlito,Normal", 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5">
    <pageSetUpPr fitToPage="1"/>
  </sheetPr>
  <dimension ref="A1:Y48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28515625" style="125" customWidth="1"/>
    <col min="2" max="2" width="5.42578125" style="115" customWidth="1"/>
    <col min="3" max="3" width="6.7109375" style="93" customWidth="1"/>
    <col min="4" max="4" width="65.7109375" style="93" customWidth="1"/>
    <col min="5" max="8" width="11.42578125" style="89" customWidth="1"/>
    <col min="9" max="9" width="6.7109375" style="42" customWidth="1"/>
    <col min="10" max="10" width="6" style="42" customWidth="1"/>
    <col min="11" max="16384" width="11.42578125" style="42"/>
  </cols>
  <sheetData>
    <row r="1" spans="1:25" ht="19.5" customHeight="1" x14ac:dyDescent="0.3">
      <c r="A1" s="432">
        <v>1</v>
      </c>
      <c r="B1" s="87" t="s">
        <v>12596</v>
      </c>
      <c r="C1" s="88"/>
      <c r="D1" s="88"/>
    </row>
    <row r="2" spans="1:25" ht="19.5" customHeight="1" x14ac:dyDescent="0.3">
      <c r="A2" s="432">
        <v>2</v>
      </c>
      <c r="B2" s="87" t="s">
        <v>19721</v>
      </c>
      <c r="C2" s="90"/>
      <c r="D2" s="90"/>
    </row>
    <row r="3" spans="1:25" ht="18.75" x14ac:dyDescent="0.3">
      <c r="A3" s="432">
        <v>3</v>
      </c>
      <c r="B3" s="360" t="s">
        <v>19690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</row>
    <row r="4" spans="1:25" ht="6.75" customHeight="1" x14ac:dyDescent="0.3">
      <c r="A4" s="432">
        <v>4</v>
      </c>
      <c r="B4" s="111"/>
      <c r="C4" s="112"/>
      <c r="D4" s="113"/>
      <c r="E4" s="113"/>
      <c r="F4" s="113"/>
    </row>
    <row r="5" spans="1:25" ht="31.9" customHeight="1" x14ac:dyDescent="0.25">
      <c r="A5" s="432">
        <v>5</v>
      </c>
      <c r="B5" s="114" t="s">
        <v>10187</v>
      </c>
      <c r="C5" s="576" t="s">
        <v>10151</v>
      </c>
      <c r="D5" s="577"/>
      <c r="E5" s="373"/>
      <c r="F5" s="112"/>
      <c r="G5" s="112"/>
      <c r="I5" s="112"/>
    </row>
    <row r="6" spans="1:25" ht="11.25" customHeight="1" x14ac:dyDescent="0.25">
      <c r="A6" s="432">
        <v>6</v>
      </c>
      <c r="C6" s="112"/>
      <c r="E6" s="112"/>
      <c r="F6" s="112"/>
      <c r="G6" s="112"/>
      <c r="H6" s="112"/>
      <c r="I6" s="112"/>
    </row>
    <row r="7" spans="1:25" ht="36.75" customHeight="1" thickBot="1" x14ac:dyDescent="0.3">
      <c r="A7" s="432">
        <v>7</v>
      </c>
      <c r="B7" s="114" t="s">
        <v>12143</v>
      </c>
      <c r="C7" s="565" t="s">
        <v>10186</v>
      </c>
      <c r="D7" s="565"/>
      <c r="E7" s="565"/>
      <c r="F7" s="565"/>
      <c r="G7" s="565"/>
      <c r="H7" s="116"/>
    </row>
    <row r="8" spans="1:25" ht="31.5" customHeight="1" thickTop="1" x14ac:dyDescent="0.25">
      <c r="A8" s="432">
        <v>8</v>
      </c>
      <c r="C8" s="566" t="s">
        <v>11399</v>
      </c>
      <c r="D8" s="566"/>
      <c r="E8" s="568" t="s">
        <v>10153</v>
      </c>
      <c r="F8" s="570" t="s">
        <v>10152</v>
      </c>
      <c r="G8" s="571"/>
      <c r="H8" s="571"/>
      <c r="I8" s="22"/>
      <c r="J8" s="22"/>
      <c r="K8" s="22"/>
    </row>
    <row r="9" spans="1:25" ht="19.5" customHeight="1" thickBot="1" x14ac:dyDescent="0.3">
      <c r="A9" s="432">
        <v>9</v>
      </c>
      <c r="C9" s="567"/>
      <c r="D9" s="567"/>
      <c r="E9" s="569"/>
      <c r="F9" s="117" t="s">
        <v>0</v>
      </c>
      <c r="G9" s="118" t="s">
        <v>7819</v>
      </c>
      <c r="H9" s="119" t="s">
        <v>7820</v>
      </c>
      <c r="I9" s="22"/>
      <c r="J9" s="22"/>
      <c r="K9" s="22"/>
    </row>
    <row r="10" spans="1:25" ht="19.5" customHeight="1" thickTop="1" x14ac:dyDescent="0.25">
      <c r="A10" s="432">
        <v>10</v>
      </c>
      <c r="C10" s="572" t="s">
        <v>12127</v>
      </c>
      <c r="D10" s="572"/>
      <c r="E10" s="374"/>
      <c r="F10" s="440">
        <f t="shared" ref="F10:F24" si="0">+G10+H10</f>
        <v>0</v>
      </c>
      <c r="G10" s="376"/>
      <c r="H10" s="377"/>
      <c r="I10" s="442" t="str">
        <f>IF(AND(E10&gt;0,F10=0),"***",IF(AND(F10&gt;0,E10=0),"xxx",""))</f>
        <v/>
      </c>
      <c r="J10" s="442" t="str">
        <f>IF(E10&gt;F10,"###","")</f>
        <v/>
      </c>
      <c r="K10" s="22"/>
    </row>
    <row r="11" spans="1:25" ht="19.5" customHeight="1" x14ac:dyDescent="0.25">
      <c r="A11" s="432">
        <v>11</v>
      </c>
      <c r="C11" s="572" t="s">
        <v>12128</v>
      </c>
      <c r="D11" s="572"/>
      <c r="E11" s="374"/>
      <c r="F11" s="440">
        <f t="shared" si="0"/>
        <v>0</v>
      </c>
      <c r="G11" s="376"/>
      <c r="H11" s="377"/>
      <c r="I11" s="442" t="str">
        <f t="shared" ref="I11:I24" si="1">IF(AND(E11&gt;0,F11=0),"***",IF(AND(F11&gt;0,E11=0),"xxx",""))</f>
        <v/>
      </c>
      <c r="J11" s="442" t="str">
        <f t="shared" ref="J11:J24" si="2">IF(E11&gt;F11,"###","")</f>
        <v/>
      </c>
      <c r="K11" s="22"/>
    </row>
    <row r="12" spans="1:25" ht="19.5" customHeight="1" x14ac:dyDescent="0.25">
      <c r="A12" s="432">
        <v>12</v>
      </c>
      <c r="C12" s="564" t="s">
        <v>12129</v>
      </c>
      <c r="D12" s="564"/>
      <c r="E12" s="374"/>
      <c r="F12" s="440">
        <f t="shared" si="0"/>
        <v>0</v>
      </c>
      <c r="G12" s="378"/>
      <c r="H12" s="379"/>
      <c r="I12" s="442" t="str">
        <f t="shared" si="1"/>
        <v/>
      </c>
      <c r="J12" s="442" t="str">
        <f t="shared" si="2"/>
        <v/>
      </c>
      <c r="K12" s="22"/>
    </row>
    <row r="13" spans="1:25" ht="19.5" customHeight="1" x14ac:dyDescent="0.25">
      <c r="A13" s="432">
        <v>13</v>
      </c>
      <c r="C13" s="564" t="s">
        <v>12130</v>
      </c>
      <c r="D13" s="564"/>
      <c r="E13" s="374"/>
      <c r="F13" s="440">
        <f t="shared" si="0"/>
        <v>0</v>
      </c>
      <c r="G13" s="378"/>
      <c r="H13" s="379"/>
      <c r="I13" s="442" t="str">
        <f t="shared" si="1"/>
        <v/>
      </c>
      <c r="J13" s="442" t="str">
        <f t="shared" si="2"/>
        <v/>
      </c>
      <c r="K13" s="22"/>
    </row>
    <row r="14" spans="1:25" ht="19.5" customHeight="1" x14ac:dyDescent="0.25">
      <c r="A14" s="432">
        <v>14</v>
      </c>
      <c r="C14" s="564" t="s">
        <v>12131</v>
      </c>
      <c r="D14" s="564"/>
      <c r="E14" s="374"/>
      <c r="F14" s="440">
        <f t="shared" si="0"/>
        <v>0</v>
      </c>
      <c r="G14" s="378"/>
      <c r="H14" s="379"/>
      <c r="I14" s="442" t="str">
        <f t="shared" si="1"/>
        <v/>
      </c>
      <c r="J14" s="442" t="str">
        <f t="shared" si="2"/>
        <v/>
      </c>
      <c r="K14" s="22"/>
    </row>
    <row r="15" spans="1:25" ht="19.5" customHeight="1" x14ac:dyDescent="0.25">
      <c r="A15" s="432">
        <v>15</v>
      </c>
      <c r="C15" s="564" t="s">
        <v>12132</v>
      </c>
      <c r="D15" s="564"/>
      <c r="E15" s="374"/>
      <c r="F15" s="440">
        <f t="shared" si="0"/>
        <v>0</v>
      </c>
      <c r="G15" s="378"/>
      <c r="H15" s="379"/>
      <c r="I15" s="442" t="str">
        <f t="shared" si="1"/>
        <v/>
      </c>
      <c r="J15" s="442" t="str">
        <f t="shared" si="2"/>
        <v/>
      </c>
      <c r="K15" s="22"/>
    </row>
    <row r="16" spans="1:25" ht="19.5" customHeight="1" x14ac:dyDescent="0.25">
      <c r="A16" s="432">
        <v>16</v>
      </c>
      <c r="C16" s="564" t="s">
        <v>12134</v>
      </c>
      <c r="D16" s="564"/>
      <c r="E16" s="374"/>
      <c r="F16" s="440">
        <f t="shared" si="0"/>
        <v>0</v>
      </c>
      <c r="G16" s="378"/>
      <c r="H16" s="379"/>
      <c r="I16" s="442" t="str">
        <f t="shared" si="1"/>
        <v/>
      </c>
      <c r="J16" s="442" t="str">
        <f t="shared" si="2"/>
        <v/>
      </c>
      <c r="K16" s="22"/>
    </row>
    <row r="17" spans="1:11" ht="19.5" customHeight="1" x14ac:dyDescent="0.25">
      <c r="A17" s="432">
        <v>17</v>
      </c>
      <c r="C17" s="564" t="s">
        <v>12135</v>
      </c>
      <c r="D17" s="564"/>
      <c r="E17" s="374"/>
      <c r="F17" s="440">
        <f t="shared" si="0"/>
        <v>0</v>
      </c>
      <c r="G17" s="378"/>
      <c r="H17" s="379"/>
      <c r="I17" s="442" t="str">
        <f t="shared" si="1"/>
        <v/>
      </c>
      <c r="J17" s="442" t="str">
        <f t="shared" si="2"/>
        <v/>
      </c>
      <c r="K17" s="22"/>
    </row>
    <row r="18" spans="1:11" ht="19.5" customHeight="1" x14ac:dyDescent="0.25">
      <c r="A18" s="432">
        <v>18</v>
      </c>
      <c r="C18" s="564" t="s">
        <v>12136</v>
      </c>
      <c r="D18" s="564"/>
      <c r="E18" s="374"/>
      <c r="F18" s="440">
        <f t="shared" si="0"/>
        <v>0</v>
      </c>
      <c r="G18" s="378"/>
      <c r="H18" s="379"/>
      <c r="I18" s="442" t="str">
        <f t="shared" si="1"/>
        <v/>
      </c>
      <c r="J18" s="442" t="str">
        <f t="shared" si="2"/>
        <v/>
      </c>
      <c r="K18" s="22"/>
    </row>
    <row r="19" spans="1:11" ht="19.5" customHeight="1" x14ac:dyDescent="0.25">
      <c r="A19" s="432">
        <v>19</v>
      </c>
      <c r="C19" s="564" t="s">
        <v>12137</v>
      </c>
      <c r="D19" s="564"/>
      <c r="E19" s="374"/>
      <c r="F19" s="440">
        <f t="shared" si="0"/>
        <v>0</v>
      </c>
      <c r="G19" s="378"/>
      <c r="H19" s="379"/>
      <c r="I19" s="442" t="str">
        <f t="shared" si="1"/>
        <v/>
      </c>
      <c r="J19" s="442" t="str">
        <f t="shared" si="2"/>
        <v/>
      </c>
      <c r="K19" s="22"/>
    </row>
    <row r="20" spans="1:11" ht="19.5" customHeight="1" x14ac:dyDescent="0.25">
      <c r="A20" s="432">
        <v>20</v>
      </c>
      <c r="C20" s="564" t="s">
        <v>12138</v>
      </c>
      <c r="D20" s="564"/>
      <c r="E20" s="374"/>
      <c r="F20" s="440">
        <f t="shared" si="0"/>
        <v>0</v>
      </c>
      <c r="G20" s="378"/>
      <c r="H20" s="379"/>
      <c r="I20" s="442" t="str">
        <f t="shared" si="1"/>
        <v/>
      </c>
      <c r="J20" s="442" t="str">
        <f t="shared" si="2"/>
        <v/>
      </c>
      <c r="K20" s="22"/>
    </row>
    <row r="21" spans="1:11" ht="19.5" customHeight="1" x14ac:dyDescent="0.25">
      <c r="A21" s="432">
        <v>21</v>
      </c>
      <c r="C21" s="564" t="s">
        <v>12139</v>
      </c>
      <c r="D21" s="564"/>
      <c r="E21" s="374"/>
      <c r="F21" s="440">
        <f t="shared" si="0"/>
        <v>0</v>
      </c>
      <c r="G21" s="378"/>
      <c r="H21" s="379"/>
      <c r="I21" s="442" t="str">
        <f t="shared" si="1"/>
        <v/>
      </c>
      <c r="J21" s="442" t="str">
        <f t="shared" si="2"/>
        <v/>
      </c>
      <c r="K21" s="22"/>
    </row>
    <row r="22" spans="1:11" ht="19.5" customHeight="1" x14ac:dyDescent="0.25">
      <c r="A22" s="432">
        <v>22</v>
      </c>
      <c r="C22" s="564" t="s">
        <v>12140</v>
      </c>
      <c r="D22" s="564"/>
      <c r="E22" s="374"/>
      <c r="F22" s="440">
        <f t="shared" si="0"/>
        <v>0</v>
      </c>
      <c r="G22" s="378"/>
      <c r="H22" s="379"/>
      <c r="I22" s="442" t="str">
        <f t="shared" si="1"/>
        <v/>
      </c>
      <c r="J22" s="442" t="str">
        <f t="shared" si="2"/>
        <v/>
      </c>
      <c r="K22" s="22"/>
    </row>
    <row r="23" spans="1:11" ht="19.5" customHeight="1" x14ac:dyDescent="0.25">
      <c r="A23" s="432">
        <v>23</v>
      </c>
      <c r="C23" s="564" t="s">
        <v>15377</v>
      </c>
      <c r="D23" s="564"/>
      <c r="E23" s="374"/>
      <c r="F23" s="440">
        <f t="shared" si="0"/>
        <v>0</v>
      </c>
      <c r="G23" s="378"/>
      <c r="H23" s="379"/>
      <c r="I23" s="442" t="str">
        <f t="shared" si="1"/>
        <v/>
      </c>
      <c r="J23" s="442" t="str">
        <f t="shared" si="2"/>
        <v/>
      </c>
      <c r="K23" s="22"/>
    </row>
    <row r="24" spans="1:11" ht="19.5" customHeight="1" thickBot="1" x14ac:dyDescent="0.3">
      <c r="A24" s="432">
        <v>24</v>
      </c>
      <c r="C24" s="573" t="s">
        <v>15378</v>
      </c>
      <c r="D24" s="573"/>
      <c r="E24" s="375"/>
      <c r="F24" s="441">
        <f t="shared" si="0"/>
        <v>0</v>
      </c>
      <c r="G24" s="380"/>
      <c r="H24" s="381"/>
      <c r="I24" s="442" t="str">
        <f t="shared" si="1"/>
        <v/>
      </c>
      <c r="J24" s="442" t="str">
        <f t="shared" si="2"/>
        <v/>
      </c>
      <c r="K24" s="22"/>
    </row>
    <row r="25" spans="1:11" ht="15.75" thickTop="1" x14ac:dyDescent="0.25">
      <c r="A25" s="432">
        <v>25</v>
      </c>
      <c r="C25" s="121" t="s">
        <v>12141</v>
      </c>
      <c r="D25" s="122"/>
      <c r="E25" s="122"/>
      <c r="F25" s="122"/>
      <c r="G25" s="122"/>
      <c r="H25" s="122"/>
      <c r="I25" s="442"/>
      <c r="J25" s="22"/>
      <c r="K25" s="22"/>
    </row>
    <row r="26" spans="1:11" x14ac:dyDescent="0.25">
      <c r="A26" s="432">
        <v>26</v>
      </c>
      <c r="C26" s="574" t="s">
        <v>12142</v>
      </c>
      <c r="D26" s="574"/>
      <c r="E26" s="574"/>
      <c r="F26" s="574"/>
      <c r="G26" s="574"/>
      <c r="H26" s="574"/>
      <c r="I26" s="442"/>
      <c r="J26" s="22"/>
      <c r="K26" s="22"/>
    </row>
    <row r="27" spans="1:11" x14ac:dyDescent="0.25">
      <c r="A27" s="432">
        <v>27</v>
      </c>
      <c r="C27" s="574"/>
      <c r="D27" s="574"/>
      <c r="E27" s="574"/>
      <c r="F27" s="574"/>
      <c r="G27" s="574"/>
      <c r="H27" s="574"/>
      <c r="I27" s="442"/>
      <c r="J27" s="22"/>
      <c r="K27" s="22"/>
    </row>
    <row r="28" spans="1:11" ht="15" customHeight="1" x14ac:dyDescent="0.25">
      <c r="A28" s="432">
        <v>28</v>
      </c>
      <c r="C28" s="439"/>
      <c r="D28" s="575" t="str">
        <f>IF(OR(I10="***",I11="***",I12="***",I13="***",I14="***",I15="***",I16="***",I17="***",I18="***",I19="***",I20="***",I21="***",I22="***",I23="***",I24="***"),"*** = Indique la cantidad de estudiantes involucrados","")</f>
        <v/>
      </c>
      <c r="E28" s="575"/>
      <c r="F28" s="575"/>
      <c r="G28" s="575"/>
      <c r="H28" s="575"/>
      <c r="I28" s="120"/>
    </row>
    <row r="29" spans="1:11" ht="15" customHeight="1" x14ac:dyDescent="0.25">
      <c r="A29" s="432">
        <v>29</v>
      </c>
      <c r="C29" s="439"/>
      <c r="D29" s="575" t="str">
        <f>IF(OR(I10="xxx",I11="xxx",I12="xxx",I13="xxx",I14="xxx",I15="xxx",I16="xxx",I17="xxx",I18="xxx",I19="xxx",I20="xxx",I21="xxx",I22="xxx",I23="xxx",I24="xxx"),"xxx = Indique la cantidad de casos","")</f>
        <v/>
      </c>
      <c r="E29" s="575"/>
      <c r="F29" s="575"/>
      <c r="G29" s="575"/>
      <c r="H29" s="575"/>
      <c r="I29" s="120"/>
    </row>
    <row r="30" spans="1:11" ht="15" customHeight="1" x14ac:dyDescent="0.25">
      <c r="A30" s="432">
        <v>30</v>
      </c>
      <c r="C30" s="439"/>
      <c r="D30" s="575" t="str">
        <f>IF(OR(J10="###",J11="###",J12="###",J13="###",J14="###",J15="###",J16="###",J17="###",J18="###",J19="###",J20="###",J21="###",J22="###",J23="###",J24="###"),"### = La cantidad de casos no puede ser mayor al total de estudiantes involucrados","")</f>
        <v/>
      </c>
      <c r="E30" s="575"/>
      <c r="F30" s="575"/>
      <c r="G30" s="575"/>
      <c r="H30" s="575"/>
      <c r="I30" s="120"/>
    </row>
    <row r="31" spans="1:11" x14ac:dyDescent="0.25">
      <c r="A31" s="432">
        <v>31</v>
      </c>
      <c r="B31" s="123" t="s">
        <v>7815</v>
      </c>
      <c r="C31" s="110"/>
      <c r="D31" s="110"/>
      <c r="E31" s="124"/>
      <c r="F31" s="124"/>
      <c r="G31" s="110"/>
      <c r="H31" s="110"/>
      <c r="I31" s="120"/>
    </row>
    <row r="32" spans="1:11" x14ac:dyDescent="0.25">
      <c r="A32" s="432">
        <v>32</v>
      </c>
      <c r="B32" s="500"/>
      <c r="C32" s="501"/>
      <c r="D32" s="501"/>
      <c r="E32" s="501"/>
      <c r="F32" s="501"/>
      <c r="G32" s="501"/>
      <c r="H32" s="502"/>
    </row>
    <row r="33" spans="2:8" x14ac:dyDescent="0.25">
      <c r="B33" s="503"/>
      <c r="C33" s="504"/>
      <c r="D33" s="504"/>
      <c r="E33" s="504"/>
      <c r="F33" s="504"/>
      <c r="G33" s="504"/>
      <c r="H33" s="505"/>
    </row>
    <row r="34" spans="2:8" x14ac:dyDescent="0.25">
      <c r="B34" s="503"/>
      <c r="C34" s="504"/>
      <c r="D34" s="504"/>
      <c r="E34" s="504"/>
      <c r="F34" s="504"/>
      <c r="G34" s="504"/>
      <c r="H34" s="505"/>
    </row>
    <row r="35" spans="2:8" x14ac:dyDescent="0.25">
      <c r="B35" s="503"/>
      <c r="C35" s="504"/>
      <c r="D35" s="504"/>
      <c r="E35" s="504"/>
      <c r="F35" s="504"/>
      <c r="G35" s="504"/>
      <c r="H35" s="505"/>
    </row>
    <row r="36" spans="2:8" x14ac:dyDescent="0.25">
      <c r="B36" s="506"/>
      <c r="C36" s="507"/>
      <c r="D36" s="507"/>
      <c r="E36" s="507"/>
      <c r="F36" s="507"/>
      <c r="G36" s="507"/>
      <c r="H36" s="508"/>
    </row>
    <row r="37" spans="2:8" x14ac:dyDescent="0.25">
      <c r="B37" s="42"/>
      <c r="C37" s="89"/>
      <c r="D37" s="89"/>
      <c r="E37" s="42"/>
      <c r="F37" s="42"/>
      <c r="G37" s="42"/>
      <c r="H37" s="42"/>
    </row>
    <row r="38" spans="2:8" x14ac:dyDescent="0.25">
      <c r="B38" s="42"/>
      <c r="C38" s="89"/>
      <c r="D38" s="89"/>
      <c r="E38" s="42"/>
      <c r="F38" s="42"/>
      <c r="G38" s="42"/>
      <c r="H38" s="42"/>
    </row>
    <row r="39" spans="2:8" x14ac:dyDescent="0.25">
      <c r="B39" s="42"/>
      <c r="C39" s="89"/>
      <c r="D39" s="89"/>
      <c r="E39" s="42"/>
      <c r="F39" s="42"/>
      <c r="G39" s="42"/>
      <c r="H39" s="42"/>
    </row>
    <row r="40" spans="2:8" x14ac:dyDescent="0.25">
      <c r="B40" s="42"/>
      <c r="C40" s="89"/>
      <c r="D40" s="89"/>
      <c r="E40" s="42"/>
      <c r="F40" s="42"/>
      <c r="G40" s="42"/>
      <c r="H40" s="42"/>
    </row>
    <row r="41" spans="2:8" x14ac:dyDescent="0.25">
      <c r="B41" s="42"/>
      <c r="C41" s="89"/>
      <c r="D41" s="89"/>
      <c r="E41" s="42"/>
      <c r="F41" s="42"/>
      <c r="G41" s="42"/>
      <c r="H41" s="42"/>
    </row>
    <row r="42" spans="2:8" x14ac:dyDescent="0.25">
      <c r="B42" s="42"/>
      <c r="C42" s="89"/>
      <c r="D42" s="89"/>
      <c r="E42" s="42"/>
      <c r="F42" s="42"/>
      <c r="G42" s="42"/>
      <c r="H42" s="42"/>
    </row>
    <row r="43" spans="2:8" x14ac:dyDescent="0.25">
      <c r="B43" s="42"/>
      <c r="C43" s="89"/>
      <c r="D43" s="89"/>
      <c r="E43" s="42"/>
      <c r="F43" s="42"/>
      <c r="G43" s="42"/>
      <c r="H43" s="42"/>
    </row>
    <row r="44" spans="2:8" x14ac:dyDescent="0.25">
      <c r="B44" s="42"/>
      <c r="C44" s="89"/>
      <c r="D44" s="89"/>
      <c r="E44" s="42"/>
      <c r="F44" s="42"/>
      <c r="G44" s="42"/>
      <c r="H44" s="42"/>
    </row>
    <row r="45" spans="2:8" x14ac:dyDescent="0.25">
      <c r="B45" s="42"/>
      <c r="C45" s="89"/>
      <c r="D45" s="89"/>
      <c r="E45" s="42"/>
      <c r="F45" s="42"/>
      <c r="G45" s="42"/>
      <c r="H45" s="42"/>
    </row>
    <row r="46" spans="2:8" x14ac:dyDescent="0.25">
      <c r="B46" s="42"/>
      <c r="C46" s="89"/>
      <c r="D46" s="89"/>
      <c r="E46" s="42"/>
      <c r="F46" s="42"/>
      <c r="G46" s="42"/>
      <c r="H46" s="42"/>
    </row>
    <row r="47" spans="2:8" x14ac:dyDescent="0.25">
      <c r="B47" s="42"/>
      <c r="C47" s="89"/>
      <c r="D47" s="89"/>
      <c r="E47" s="42"/>
      <c r="F47" s="42"/>
      <c r="G47" s="42"/>
      <c r="H47" s="42"/>
    </row>
    <row r="48" spans="2:8" x14ac:dyDescent="0.25">
      <c r="B48" s="42"/>
      <c r="C48" s="89"/>
      <c r="D48" s="89"/>
      <c r="E48" s="42"/>
      <c r="F48" s="42"/>
      <c r="G48" s="42"/>
      <c r="H48" s="42"/>
    </row>
  </sheetData>
  <sheetProtection algorithmName="SHA-512" hashValue="qNZNr3hkrFyU+L7pZIlTpOc/7NFkDJS5F7UsTccmHDmQIXEerdRhyuGvGAY9mxJrsh1OcRrIe5gHwG5C0H6How==" saltValue="MqtfXXRQ9GqS/ZWUBQCNJg==" spinCount="100000" sheet="1" objects="1" scenarios="1"/>
  <mergeCells count="25">
    <mergeCell ref="D30:H30"/>
    <mergeCell ref="C23:D23"/>
    <mergeCell ref="C5:D5"/>
    <mergeCell ref="C22:D22"/>
    <mergeCell ref="C17:D17"/>
    <mergeCell ref="C18:D18"/>
    <mergeCell ref="C19:D19"/>
    <mergeCell ref="C20:D20"/>
    <mergeCell ref="C21:D21"/>
    <mergeCell ref="B32:H36"/>
    <mergeCell ref="C16:D16"/>
    <mergeCell ref="C7:G7"/>
    <mergeCell ref="C8:D9"/>
    <mergeCell ref="E8:E9"/>
    <mergeCell ref="F8:H8"/>
    <mergeCell ref="C10:D10"/>
    <mergeCell ref="C11:D11"/>
    <mergeCell ref="C12:D12"/>
    <mergeCell ref="C13:D13"/>
    <mergeCell ref="C14:D14"/>
    <mergeCell ref="C15:D15"/>
    <mergeCell ref="C24:D24"/>
    <mergeCell ref="C26:H27"/>
    <mergeCell ref="D28:H28"/>
    <mergeCell ref="D29:H29"/>
  </mergeCells>
  <conditionalFormatting sqref="F10:F24">
    <cfRule type="cellIs" dxfId="28" priority="1" operator="equal">
      <formula>0</formula>
    </cfRule>
  </conditionalFormatting>
  <dataValidations count="1">
    <dataValidation type="list" allowBlank="1" showInputMessage="1" showErrorMessage="1" sqref="E5" xr:uid="{00000000-0002-0000-0D00-000000000000}">
      <formula1>sino</formula1>
    </dataValidation>
  </dataValidations>
  <printOptions horizontalCentered="1" verticalCentered="1"/>
  <pageMargins left="0.39370078740157483" right="0.39370078740157483" top="0.82677165354330717" bottom="0.39370078740157483" header="0.31496062992125984" footer="0.19685039370078741"/>
  <pageSetup paperSize="172" scale="80" orientation="landscape" r:id="rId1"/>
  <headerFooter>
    <oddHeader>&amp;L&amp;G</oddHeader>
    <oddFooter>&amp;R&amp;"Carlito,Negrita"Educación Preescolar&amp;"Carlito,Normal", 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4">
    <pageSetUpPr fitToPage="1"/>
  </sheetPr>
  <dimension ref="A1:Y41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28515625" style="125" customWidth="1"/>
    <col min="2" max="2" width="3.5703125" style="93" customWidth="1"/>
    <col min="3" max="3" width="4.7109375" style="93" customWidth="1"/>
    <col min="4" max="4" width="48" style="93" customWidth="1"/>
    <col min="5" max="7" width="15.7109375" style="89" customWidth="1"/>
    <col min="8" max="8" width="17.85546875" style="89" customWidth="1"/>
    <col min="9" max="9" width="15.7109375" style="89" customWidth="1"/>
    <col min="10" max="16384" width="11.42578125" style="42"/>
  </cols>
  <sheetData>
    <row r="1" spans="1:25" ht="18" customHeight="1" x14ac:dyDescent="0.3">
      <c r="A1" s="432">
        <v>1</v>
      </c>
      <c r="B1" s="87" t="s">
        <v>12597</v>
      </c>
      <c r="C1" s="88"/>
      <c r="D1" s="88"/>
    </row>
    <row r="2" spans="1:25" ht="18" customHeight="1" x14ac:dyDescent="0.3">
      <c r="A2" s="432">
        <v>2</v>
      </c>
      <c r="B2" s="87" t="s">
        <v>10175</v>
      </c>
      <c r="C2" s="90"/>
      <c r="D2" s="90"/>
    </row>
    <row r="3" spans="1:25" ht="18.75" x14ac:dyDescent="0.3">
      <c r="A3" s="432">
        <v>3</v>
      </c>
      <c r="B3" s="360" t="s">
        <v>19690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</row>
    <row r="4" spans="1:25" ht="7.5" customHeight="1" x14ac:dyDescent="0.3">
      <c r="A4" s="432">
        <v>4</v>
      </c>
      <c r="B4" s="360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</row>
    <row r="5" spans="1:25" s="69" customFormat="1" ht="15.75" thickBot="1" x14ac:dyDescent="0.3">
      <c r="A5" s="432">
        <v>5</v>
      </c>
      <c r="B5" s="91" t="s">
        <v>12831</v>
      </c>
      <c r="C5" s="70" t="s">
        <v>15373</v>
      </c>
      <c r="D5" s="92"/>
      <c r="E5" s="70"/>
      <c r="F5" s="70"/>
      <c r="G5" s="70"/>
      <c r="H5" s="70"/>
      <c r="I5" s="70"/>
    </row>
    <row r="6" spans="1:25" ht="26.25" customHeight="1" thickTop="1" x14ac:dyDescent="0.25">
      <c r="A6" s="432">
        <v>6</v>
      </c>
      <c r="C6" s="579" t="s">
        <v>7327</v>
      </c>
      <c r="D6" s="579"/>
      <c r="E6" s="581" t="s">
        <v>10173</v>
      </c>
      <c r="F6" s="583" t="s">
        <v>10172</v>
      </c>
      <c r="G6" s="583" t="s">
        <v>10174</v>
      </c>
      <c r="H6" s="583" t="s">
        <v>15374</v>
      </c>
      <c r="I6" s="585" t="s">
        <v>15375</v>
      </c>
    </row>
    <row r="7" spans="1:25" ht="26.25" customHeight="1" thickBot="1" x14ac:dyDescent="0.3">
      <c r="A7" s="432">
        <v>7</v>
      </c>
      <c r="C7" s="580"/>
      <c r="D7" s="580"/>
      <c r="E7" s="582"/>
      <c r="F7" s="584"/>
      <c r="G7" s="584"/>
      <c r="H7" s="584"/>
      <c r="I7" s="586"/>
    </row>
    <row r="8" spans="1:25" ht="19.5" customHeight="1" thickTop="1" thickBot="1" x14ac:dyDescent="0.3">
      <c r="A8" s="432">
        <v>8</v>
      </c>
      <c r="C8" s="94" t="s">
        <v>14312</v>
      </c>
      <c r="D8" s="95" t="s">
        <v>0</v>
      </c>
      <c r="E8" s="96">
        <f>+E9+E10+E11+E12+E13+E14+E15+E16+E17+E18+E19+E20+E23+E24+E25+E26+E27+E28+E29+E21+E22</f>
        <v>0</v>
      </c>
      <c r="F8" s="97">
        <f>+F9+F10+F11+F12+F13+F14+F15+F16+F17+F18+F19+F20+F23+F24+F25+F26+F27+F28+F29+F21+F22</f>
        <v>0</v>
      </c>
      <c r="G8" s="97">
        <f t="shared" ref="G8:I8" si="0">+G9+G10+G11+G12+G13+G14+G15+G16+G17+G18+G19+G20+G23+G24+G25+G26+G27+G28+G29+G21+G22</f>
        <v>0</v>
      </c>
      <c r="H8" s="97">
        <f t="shared" si="0"/>
        <v>0</v>
      </c>
      <c r="I8" s="98">
        <f t="shared" si="0"/>
        <v>0</v>
      </c>
    </row>
    <row r="9" spans="1:25" ht="22.9" customHeight="1" x14ac:dyDescent="0.25">
      <c r="A9" s="432">
        <v>9</v>
      </c>
      <c r="C9" s="99" t="s">
        <v>7321</v>
      </c>
      <c r="D9" s="356" t="s">
        <v>7329</v>
      </c>
      <c r="E9" s="370"/>
      <c r="F9" s="371"/>
      <c r="G9" s="371"/>
      <c r="H9" s="371"/>
      <c r="I9" s="372"/>
    </row>
    <row r="10" spans="1:25" ht="22.9" customHeight="1" x14ac:dyDescent="0.25">
      <c r="A10" s="432">
        <v>10</v>
      </c>
      <c r="C10" s="100" t="s">
        <v>7322</v>
      </c>
      <c r="D10" s="356" t="s">
        <v>10167</v>
      </c>
      <c r="E10" s="370"/>
      <c r="F10" s="371"/>
      <c r="G10" s="371"/>
      <c r="H10" s="371"/>
      <c r="I10" s="372"/>
    </row>
    <row r="11" spans="1:25" ht="22.9" customHeight="1" x14ac:dyDescent="0.25">
      <c r="A11" s="432">
        <v>11</v>
      </c>
      <c r="C11" s="100" t="s">
        <v>7323</v>
      </c>
      <c r="D11" s="356" t="s">
        <v>7328</v>
      </c>
      <c r="E11" s="370"/>
      <c r="F11" s="371"/>
      <c r="G11" s="371"/>
      <c r="H11" s="371"/>
      <c r="I11" s="372"/>
    </row>
    <row r="12" spans="1:25" ht="22.9" customHeight="1" x14ac:dyDescent="0.25">
      <c r="A12" s="432">
        <v>12</v>
      </c>
      <c r="C12" s="100" t="s">
        <v>7326</v>
      </c>
      <c r="D12" s="356" t="s">
        <v>7330</v>
      </c>
      <c r="E12" s="370"/>
      <c r="F12" s="371"/>
      <c r="G12" s="371"/>
      <c r="H12" s="371"/>
      <c r="I12" s="372"/>
    </row>
    <row r="13" spans="1:25" ht="22.9" customHeight="1" x14ac:dyDescent="0.25">
      <c r="A13" s="432">
        <v>13</v>
      </c>
      <c r="C13" s="100" t="s">
        <v>8095</v>
      </c>
      <c r="D13" s="356" t="s">
        <v>10138</v>
      </c>
      <c r="E13" s="370"/>
      <c r="F13" s="371"/>
      <c r="G13" s="371"/>
      <c r="H13" s="371"/>
      <c r="I13" s="372"/>
    </row>
    <row r="14" spans="1:25" ht="22.9" customHeight="1" x14ac:dyDescent="0.25">
      <c r="A14" s="432">
        <v>14</v>
      </c>
      <c r="C14" s="100" t="s">
        <v>8097</v>
      </c>
      <c r="D14" s="356" t="s">
        <v>10141</v>
      </c>
      <c r="E14" s="370"/>
      <c r="F14" s="371"/>
      <c r="G14" s="371"/>
      <c r="H14" s="371"/>
      <c r="I14" s="372"/>
    </row>
    <row r="15" spans="1:25" ht="22.9" customHeight="1" x14ac:dyDescent="0.25">
      <c r="A15" s="432">
        <v>15</v>
      </c>
      <c r="C15" s="100" t="s">
        <v>8098</v>
      </c>
      <c r="D15" s="356" t="s">
        <v>10142</v>
      </c>
      <c r="E15" s="370"/>
      <c r="F15" s="371"/>
      <c r="G15" s="371"/>
      <c r="H15" s="371"/>
      <c r="I15" s="372"/>
    </row>
    <row r="16" spans="1:25" ht="22.9" customHeight="1" x14ac:dyDescent="0.25">
      <c r="A16" s="432">
        <v>16</v>
      </c>
      <c r="C16" s="100" t="s">
        <v>10154</v>
      </c>
      <c r="D16" s="356" t="s">
        <v>10143</v>
      </c>
      <c r="E16" s="370"/>
      <c r="F16" s="371"/>
      <c r="G16" s="371"/>
      <c r="H16" s="371"/>
      <c r="I16" s="372"/>
    </row>
    <row r="17" spans="1:9" ht="22.9" customHeight="1" x14ac:dyDescent="0.25">
      <c r="A17" s="432">
        <v>17</v>
      </c>
      <c r="C17" s="100" t="s">
        <v>10157</v>
      </c>
      <c r="D17" s="356" t="s">
        <v>10144</v>
      </c>
      <c r="E17" s="370"/>
      <c r="F17" s="371"/>
      <c r="G17" s="371"/>
      <c r="H17" s="371"/>
      <c r="I17" s="372"/>
    </row>
    <row r="18" spans="1:9" ht="22.9" customHeight="1" x14ac:dyDescent="0.25">
      <c r="A18" s="432">
        <v>18</v>
      </c>
      <c r="C18" s="100" t="s">
        <v>10158</v>
      </c>
      <c r="D18" s="356" t="s">
        <v>10168</v>
      </c>
      <c r="E18" s="370"/>
      <c r="F18" s="371"/>
      <c r="G18" s="371"/>
      <c r="H18" s="371"/>
      <c r="I18" s="372"/>
    </row>
    <row r="19" spans="1:9" ht="22.9" customHeight="1" x14ac:dyDescent="0.25">
      <c r="A19" s="432">
        <v>19</v>
      </c>
      <c r="C19" s="100" t="s">
        <v>10159</v>
      </c>
      <c r="D19" s="356" t="s">
        <v>13509</v>
      </c>
      <c r="E19" s="370"/>
      <c r="F19" s="587"/>
      <c r="G19" s="588"/>
      <c r="H19" s="588"/>
      <c r="I19" s="588"/>
    </row>
    <row r="20" spans="1:9" ht="22.9" customHeight="1" x14ac:dyDescent="0.25">
      <c r="A20" s="432">
        <v>20</v>
      </c>
      <c r="C20" s="100" t="s">
        <v>10160</v>
      </c>
      <c r="D20" s="356" t="s">
        <v>12144</v>
      </c>
      <c r="E20" s="370"/>
      <c r="F20" s="589"/>
      <c r="G20" s="590"/>
      <c r="H20" s="590"/>
      <c r="I20" s="590"/>
    </row>
    <row r="21" spans="1:9" ht="22.9" customHeight="1" x14ac:dyDescent="0.25">
      <c r="A21" s="432">
        <v>21</v>
      </c>
      <c r="C21" s="100" t="s">
        <v>10161</v>
      </c>
      <c r="D21" s="356" t="s">
        <v>14311</v>
      </c>
      <c r="E21" s="370"/>
      <c r="F21" s="371"/>
      <c r="G21" s="371"/>
      <c r="H21" s="371"/>
      <c r="I21" s="372"/>
    </row>
    <row r="22" spans="1:9" ht="28.15" customHeight="1" x14ac:dyDescent="0.25">
      <c r="A22" s="432">
        <v>22</v>
      </c>
      <c r="C22" s="100" t="s">
        <v>10165</v>
      </c>
      <c r="D22" s="356" t="s">
        <v>12133</v>
      </c>
      <c r="E22" s="370"/>
      <c r="F22" s="371"/>
      <c r="G22" s="371"/>
      <c r="H22" s="371"/>
      <c r="I22" s="372"/>
    </row>
    <row r="23" spans="1:9" ht="22.9" customHeight="1" x14ac:dyDescent="0.25">
      <c r="A23" s="432">
        <v>23</v>
      </c>
      <c r="C23" s="100" t="s">
        <v>10166</v>
      </c>
      <c r="D23" s="356" t="s">
        <v>7331</v>
      </c>
      <c r="E23" s="370"/>
      <c r="F23" s="371"/>
      <c r="G23" s="371"/>
      <c r="H23" s="371"/>
      <c r="I23" s="372"/>
    </row>
    <row r="24" spans="1:9" ht="22.9" customHeight="1" x14ac:dyDescent="0.25">
      <c r="A24" s="432">
        <v>24</v>
      </c>
      <c r="C24" s="100" t="s">
        <v>10187</v>
      </c>
      <c r="D24" s="356" t="s">
        <v>7332</v>
      </c>
      <c r="E24" s="370"/>
      <c r="F24" s="371"/>
      <c r="G24" s="371"/>
      <c r="H24" s="371"/>
      <c r="I24" s="372"/>
    </row>
    <row r="25" spans="1:9" ht="22.9" customHeight="1" x14ac:dyDescent="0.25">
      <c r="A25" s="432">
        <v>25</v>
      </c>
      <c r="C25" s="100" t="s">
        <v>12143</v>
      </c>
      <c r="D25" s="356" t="s">
        <v>10169</v>
      </c>
      <c r="E25" s="370"/>
      <c r="F25" s="371"/>
      <c r="G25" s="371"/>
      <c r="H25" s="371"/>
      <c r="I25" s="372"/>
    </row>
    <row r="26" spans="1:9" ht="22.9" customHeight="1" x14ac:dyDescent="0.25">
      <c r="A26" s="432">
        <v>26</v>
      </c>
      <c r="C26" s="100" t="s">
        <v>12831</v>
      </c>
      <c r="D26" s="356" t="s">
        <v>10170</v>
      </c>
      <c r="E26" s="370"/>
      <c r="F26" s="371"/>
      <c r="G26" s="371"/>
      <c r="H26" s="371"/>
      <c r="I26" s="372"/>
    </row>
    <row r="27" spans="1:9" ht="22.9" customHeight="1" x14ac:dyDescent="0.25">
      <c r="A27" s="432">
        <v>27</v>
      </c>
      <c r="C27" s="100" t="s">
        <v>14313</v>
      </c>
      <c r="D27" s="356" t="s">
        <v>10171</v>
      </c>
      <c r="E27" s="370"/>
      <c r="F27" s="371"/>
      <c r="G27" s="371"/>
      <c r="H27" s="371"/>
      <c r="I27" s="372"/>
    </row>
    <row r="28" spans="1:9" ht="22.9" customHeight="1" x14ac:dyDescent="0.25">
      <c r="A28" s="432">
        <v>28</v>
      </c>
      <c r="C28" s="100" t="s">
        <v>14314</v>
      </c>
      <c r="D28" s="356" t="s">
        <v>14315</v>
      </c>
      <c r="E28" s="362"/>
      <c r="F28" s="363"/>
      <c r="G28" s="363"/>
      <c r="H28" s="363"/>
      <c r="I28" s="364"/>
    </row>
    <row r="29" spans="1:9" ht="22.9" customHeight="1" x14ac:dyDescent="0.25">
      <c r="A29" s="432">
        <v>29</v>
      </c>
      <c r="C29" s="101" t="s">
        <v>14316</v>
      </c>
      <c r="D29" s="357" t="s">
        <v>15376</v>
      </c>
      <c r="E29" s="102">
        <f>SUM(E30:E32)</f>
        <v>0</v>
      </c>
      <c r="F29" s="103">
        <f>SUM(F30:F32)</f>
        <v>0</v>
      </c>
      <c r="G29" s="103">
        <f>SUM(G30:G32)</f>
        <v>0</v>
      </c>
      <c r="H29" s="103">
        <f>SUM(H30:H32)</f>
        <v>0</v>
      </c>
      <c r="I29" s="104">
        <f>SUM(I30:I32)</f>
        <v>0</v>
      </c>
    </row>
    <row r="30" spans="1:9" ht="22.9" customHeight="1" x14ac:dyDescent="0.25">
      <c r="A30" s="432">
        <v>30</v>
      </c>
      <c r="C30" s="105" t="s">
        <v>10188</v>
      </c>
      <c r="D30" s="361"/>
      <c r="E30" s="362"/>
      <c r="F30" s="363"/>
      <c r="G30" s="363"/>
      <c r="H30" s="363"/>
      <c r="I30" s="364"/>
    </row>
    <row r="31" spans="1:9" ht="22.9" customHeight="1" x14ac:dyDescent="0.25">
      <c r="A31" s="432">
        <v>31</v>
      </c>
      <c r="C31" s="105" t="s">
        <v>10189</v>
      </c>
      <c r="D31" s="365"/>
      <c r="E31" s="362"/>
      <c r="F31" s="363"/>
      <c r="G31" s="363"/>
      <c r="H31" s="363"/>
      <c r="I31" s="364"/>
    </row>
    <row r="32" spans="1:9" ht="22.9" customHeight="1" thickBot="1" x14ac:dyDescent="0.3">
      <c r="A32" s="432">
        <v>32</v>
      </c>
      <c r="C32" s="106" t="s">
        <v>10190</v>
      </c>
      <c r="D32" s="366"/>
      <c r="E32" s="367"/>
      <c r="F32" s="368"/>
      <c r="G32" s="368"/>
      <c r="H32" s="368"/>
      <c r="I32" s="369"/>
    </row>
    <row r="33" spans="1:9" ht="15.75" thickTop="1" x14ac:dyDescent="0.25">
      <c r="A33" s="432">
        <v>33</v>
      </c>
      <c r="C33" s="107" t="s">
        <v>7333</v>
      </c>
      <c r="D33" s="108"/>
      <c r="E33" s="109"/>
      <c r="F33" s="109"/>
      <c r="G33" s="109"/>
      <c r="H33" s="109"/>
      <c r="I33" s="109"/>
    </row>
    <row r="34" spans="1:9" x14ac:dyDescent="0.25">
      <c r="A34" s="432">
        <v>34</v>
      </c>
      <c r="C34" s="578" t="s">
        <v>7334</v>
      </c>
      <c r="D34" s="578"/>
      <c r="E34" s="578"/>
      <c r="F34" s="578"/>
      <c r="G34" s="578"/>
      <c r="H34" s="578"/>
      <c r="I34" s="578"/>
    </row>
    <row r="35" spans="1:9" x14ac:dyDescent="0.25">
      <c r="A35" s="432">
        <v>35</v>
      </c>
      <c r="B35" s="42"/>
      <c r="C35" s="110"/>
      <c r="D35" s="110"/>
      <c r="E35" s="110"/>
      <c r="F35" s="110"/>
      <c r="G35" s="110"/>
      <c r="H35" s="110"/>
      <c r="I35" s="110"/>
    </row>
    <row r="36" spans="1:9" x14ac:dyDescent="0.25">
      <c r="A36" s="432">
        <v>36</v>
      </c>
      <c r="B36" s="42"/>
      <c r="C36" s="110" t="s">
        <v>7815</v>
      </c>
      <c r="D36" s="110"/>
      <c r="E36" s="110"/>
      <c r="F36" s="110"/>
      <c r="G36" s="110"/>
      <c r="H36" s="110"/>
      <c r="I36" s="110"/>
    </row>
    <row r="37" spans="1:9" ht="18.75" customHeight="1" x14ac:dyDescent="0.25">
      <c r="A37" s="432">
        <v>37</v>
      </c>
      <c r="B37" s="42"/>
      <c r="C37" s="500"/>
      <c r="D37" s="501"/>
      <c r="E37" s="501"/>
      <c r="F37" s="501"/>
      <c r="G37" s="501"/>
      <c r="H37" s="501"/>
      <c r="I37" s="502"/>
    </row>
    <row r="38" spans="1:9" ht="18.75" customHeight="1" x14ac:dyDescent="0.25">
      <c r="B38" s="42"/>
      <c r="C38" s="503"/>
      <c r="D38" s="504"/>
      <c r="E38" s="504"/>
      <c r="F38" s="504"/>
      <c r="G38" s="504"/>
      <c r="H38" s="504"/>
      <c r="I38" s="505"/>
    </row>
    <row r="39" spans="1:9" ht="18.75" customHeight="1" x14ac:dyDescent="0.25">
      <c r="B39" s="42"/>
      <c r="C39" s="503"/>
      <c r="D39" s="504"/>
      <c r="E39" s="504"/>
      <c r="F39" s="504"/>
      <c r="G39" s="504"/>
      <c r="H39" s="504"/>
      <c r="I39" s="505"/>
    </row>
    <row r="40" spans="1:9" ht="18.75" customHeight="1" x14ac:dyDescent="0.25">
      <c r="B40" s="42"/>
      <c r="C40" s="503"/>
      <c r="D40" s="504"/>
      <c r="E40" s="504"/>
      <c r="F40" s="504"/>
      <c r="G40" s="504"/>
      <c r="H40" s="504"/>
      <c r="I40" s="505"/>
    </row>
    <row r="41" spans="1:9" ht="18.75" customHeight="1" x14ac:dyDescent="0.25">
      <c r="B41" s="42"/>
      <c r="C41" s="506"/>
      <c r="D41" s="507"/>
      <c r="E41" s="507"/>
      <c r="F41" s="507"/>
      <c r="G41" s="507"/>
      <c r="H41" s="507"/>
      <c r="I41" s="508"/>
    </row>
  </sheetData>
  <sheetProtection algorithmName="SHA-512" hashValue="l7YlpNwcb4eu/A0eMuw3SWiVe1/1V9CWmauFWldCV7Mb+olc96PpOstOa0HaXVQbWNsSfQoNnbMeGpRlS1IJEw==" saltValue="TdKN7jAJkhatFU6UYfv3vg==" spinCount="100000" sheet="1" objects="1" scenarios="1"/>
  <mergeCells count="9">
    <mergeCell ref="C34:I34"/>
    <mergeCell ref="C37:I41"/>
    <mergeCell ref="C6:D7"/>
    <mergeCell ref="E6:E7"/>
    <mergeCell ref="F6:F7"/>
    <mergeCell ref="I6:I7"/>
    <mergeCell ref="G6:G7"/>
    <mergeCell ref="H6:H7"/>
    <mergeCell ref="F19:I20"/>
  </mergeCells>
  <conditionalFormatting sqref="E8:I8">
    <cfRule type="cellIs" dxfId="27" priority="1" operator="equal">
      <formula>0</formula>
    </cfRule>
  </conditionalFormatting>
  <conditionalFormatting sqref="E29:I29">
    <cfRule type="cellIs" dxfId="26" priority="8" operator="equal">
      <formula>0</formula>
    </cfRule>
  </conditionalFormatting>
  <printOptions horizontalCentered="1" verticalCentered="1"/>
  <pageMargins left="0.39370078740157483" right="0.39370078740157483" top="0.82677165354330717" bottom="0.39370078740157483" header="0.31496062992125984" footer="0.19685039370078741"/>
  <pageSetup paperSize="172" scale="63" orientation="landscape" r:id="rId1"/>
  <headerFooter>
    <oddHeader>&amp;L&amp;G</oddHeader>
    <oddFooter>&amp;R&amp;"Carlito,Negrita"Educación Preescolar&amp;"Carlito,Normal", 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Y34"/>
  <sheetViews>
    <sheetView showGridLines="0" zoomScale="95" zoomScaleNormal="95" workbookViewId="0"/>
  </sheetViews>
  <sheetFormatPr baseColWidth="10" defaultRowHeight="15" x14ac:dyDescent="0.25"/>
  <cols>
    <col min="1" max="1" width="6.28515625" style="428" customWidth="1"/>
    <col min="2" max="2" width="32.28515625" style="69" customWidth="1"/>
    <col min="3" max="20" width="7" style="69" customWidth="1"/>
    <col min="21" max="239" width="11.42578125" style="69"/>
    <col min="240" max="240" width="32.28515625" style="69" customWidth="1"/>
    <col min="241" max="252" width="8.5703125" style="69" customWidth="1"/>
    <col min="253" max="495" width="11.42578125" style="69"/>
    <col min="496" max="496" width="32.28515625" style="69" customWidth="1"/>
    <col min="497" max="508" width="8.5703125" style="69" customWidth="1"/>
    <col min="509" max="751" width="11.42578125" style="69"/>
    <col min="752" max="752" width="32.28515625" style="69" customWidth="1"/>
    <col min="753" max="764" width="8.5703125" style="69" customWidth="1"/>
    <col min="765" max="1007" width="11.42578125" style="69"/>
    <col min="1008" max="1008" width="32.28515625" style="69" customWidth="1"/>
    <col min="1009" max="1020" width="8.5703125" style="69" customWidth="1"/>
    <col min="1021" max="1263" width="11.42578125" style="69"/>
    <col min="1264" max="1264" width="32.28515625" style="69" customWidth="1"/>
    <col min="1265" max="1276" width="8.5703125" style="69" customWidth="1"/>
    <col min="1277" max="1519" width="11.42578125" style="69"/>
    <col min="1520" max="1520" width="32.28515625" style="69" customWidth="1"/>
    <col min="1521" max="1532" width="8.5703125" style="69" customWidth="1"/>
    <col min="1533" max="1775" width="11.42578125" style="69"/>
    <col min="1776" max="1776" width="32.28515625" style="69" customWidth="1"/>
    <col min="1777" max="1788" width="8.5703125" style="69" customWidth="1"/>
    <col min="1789" max="2031" width="11.42578125" style="69"/>
    <col min="2032" max="2032" width="32.28515625" style="69" customWidth="1"/>
    <col min="2033" max="2044" width="8.5703125" style="69" customWidth="1"/>
    <col min="2045" max="2287" width="11.42578125" style="69"/>
    <col min="2288" max="2288" width="32.28515625" style="69" customWidth="1"/>
    <col min="2289" max="2300" width="8.5703125" style="69" customWidth="1"/>
    <col min="2301" max="2543" width="11.42578125" style="69"/>
    <col min="2544" max="2544" width="32.28515625" style="69" customWidth="1"/>
    <col min="2545" max="2556" width="8.5703125" style="69" customWidth="1"/>
    <col min="2557" max="2799" width="11.42578125" style="69"/>
    <col min="2800" max="2800" width="32.28515625" style="69" customWidth="1"/>
    <col min="2801" max="2812" width="8.5703125" style="69" customWidth="1"/>
    <col min="2813" max="3055" width="11.42578125" style="69"/>
    <col min="3056" max="3056" width="32.28515625" style="69" customWidth="1"/>
    <col min="3057" max="3068" width="8.5703125" style="69" customWidth="1"/>
    <col min="3069" max="3311" width="11.42578125" style="69"/>
    <col min="3312" max="3312" width="32.28515625" style="69" customWidth="1"/>
    <col min="3313" max="3324" width="8.5703125" style="69" customWidth="1"/>
    <col min="3325" max="3567" width="11.42578125" style="69"/>
    <col min="3568" max="3568" width="32.28515625" style="69" customWidth="1"/>
    <col min="3569" max="3580" width="8.5703125" style="69" customWidth="1"/>
    <col min="3581" max="3823" width="11.42578125" style="69"/>
    <col min="3824" max="3824" width="32.28515625" style="69" customWidth="1"/>
    <col min="3825" max="3836" width="8.5703125" style="69" customWidth="1"/>
    <col min="3837" max="4079" width="11.42578125" style="69"/>
    <col min="4080" max="4080" width="32.28515625" style="69" customWidth="1"/>
    <col min="4081" max="4092" width="8.5703125" style="69" customWidth="1"/>
    <col min="4093" max="4335" width="11.42578125" style="69"/>
    <col min="4336" max="4336" width="32.28515625" style="69" customWidth="1"/>
    <col min="4337" max="4348" width="8.5703125" style="69" customWidth="1"/>
    <col min="4349" max="4591" width="11.42578125" style="69"/>
    <col min="4592" max="4592" width="32.28515625" style="69" customWidth="1"/>
    <col min="4593" max="4604" width="8.5703125" style="69" customWidth="1"/>
    <col min="4605" max="4847" width="11.42578125" style="69"/>
    <col min="4848" max="4848" width="32.28515625" style="69" customWidth="1"/>
    <col min="4849" max="4860" width="8.5703125" style="69" customWidth="1"/>
    <col min="4861" max="5103" width="11.42578125" style="69"/>
    <col min="5104" max="5104" width="32.28515625" style="69" customWidth="1"/>
    <col min="5105" max="5116" width="8.5703125" style="69" customWidth="1"/>
    <col min="5117" max="5359" width="11.42578125" style="69"/>
    <col min="5360" max="5360" width="32.28515625" style="69" customWidth="1"/>
    <col min="5361" max="5372" width="8.5703125" style="69" customWidth="1"/>
    <col min="5373" max="5615" width="11.42578125" style="69"/>
    <col min="5616" max="5616" width="32.28515625" style="69" customWidth="1"/>
    <col min="5617" max="5628" width="8.5703125" style="69" customWidth="1"/>
    <col min="5629" max="5871" width="11.42578125" style="69"/>
    <col min="5872" max="5872" width="32.28515625" style="69" customWidth="1"/>
    <col min="5873" max="5884" width="8.5703125" style="69" customWidth="1"/>
    <col min="5885" max="6127" width="11.42578125" style="69"/>
    <col min="6128" max="6128" width="32.28515625" style="69" customWidth="1"/>
    <col min="6129" max="6140" width="8.5703125" style="69" customWidth="1"/>
    <col min="6141" max="6383" width="11.42578125" style="69"/>
    <col min="6384" max="6384" width="32.28515625" style="69" customWidth="1"/>
    <col min="6385" max="6396" width="8.5703125" style="69" customWidth="1"/>
    <col min="6397" max="6639" width="11.42578125" style="69"/>
    <col min="6640" max="6640" width="32.28515625" style="69" customWidth="1"/>
    <col min="6641" max="6652" width="8.5703125" style="69" customWidth="1"/>
    <col min="6653" max="6895" width="11.42578125" style="69"/>
    <col min="6896" max="6896" width="32.28515625" style="69" customWidth="1"/>
    <col min="6897" max="6908" width="8.5703125" style="69" customWidth="1"/>
    <col min="6909" max="7151" width="11.42578125" style="69"/>
    <col min="7152" max="7152" width="32.28515625" style="69" customWidth="1"/>
    <col min="7153" max="7164" width="8.5703125" style="69" customWidth="1"/>
    <col min="7165" max="7407" width="11.42578125" style="69"/>
    <col min="7408" max="7408" width="32.28515625" style="69" customWidth="1"/>
    <col min="7409" max="7420" width="8.5703125" style="69" customWidth="1"/>
    <col min="7421" max="7663" width="11.42578125" style="69"/>
    <col min="7664" max="7664" width="32.28515625" style="69" customWidth="1"/>
    <col min="7665" max="7676" width="8.5703125" style="69" customWidth="1"/>
    <col min="7677" max="7919" width="11.42578125" style="69"/>
    <col min="7920" max="7920" width="32.28515625" style="69" customWidth="1"/>
    <col min="7921" max="7932" width="8.5703125" style="69" customWidth="1"/>
    <col min="7933" max="8175" width="11.42578125" style="69"/>
    <col min="8176" max="8176" width="32.28515625" style="69" customWidth="1"/>
    <col min="8177" max="8188" width="8.5703125" style="69" customWidth="1"/>
    <col min="8189" max="8431" width="11.42578125" style="69"/>
    <col min="8432" max="8432" width="32.28515625" style="69" customWidth="1"/>
    <col min="8433" max="8444" width="8.5703125" style="69" customWidth="1"/>
    <col min="8445" max="8687" width="11.42578125" style="69"/>
    <col min="8688" max="8688" width="32.28515625" style="69" customWidth="1"/>
    <col min="8689" max="8700" width="8.5703125" style="69" customWidth="1"/>
    <col min="8701" max="8943" width="11.42578125" style="69"/>
    <col min="8944" max="8944" width="32.28515625" style="69" customWidth="1"/>
    <col min="8945" max="8956" width="8.5703125" style="69" customWidth="1"/>
    <col min="8957" max="9199" width="11.42578125" style="69"/>
    <col min="9200" max="9200" width="32.28515625" style="69" customWidth="1"/>
    <col min="9201" max="9212" width="8.5703125" style="69" customWidth="1"/>
    <col min="9213" max="9455" width="11.42578125" style="69"/>
    <col min="9456" max="9456" width="32.28515625" style="69" customWidth="1"/>
    <col min="9457" max="9468" width="8.5703125" style="69" customWidth="1"/>
    <col min="9469" max="9711" width="11.42578125" style="69"/>
    <col min="9712" max="9712" width="32.28515625" style="69" customWidth="1"/>
    <col min="9713" max="9724" width="8.5703125" style="69" customWidth="1"/>
    <col min="9725" max="9967" width="11.42578125" style="69"/>
    <col min="9968" max="9968" width="32.28515625" style="69" customWidth="1"/>
    <col min="9969" max="9980" width="8.5703125" style="69" customWidth="1"/>
    <col min="9981" max="10223" width="11.42578125" style="69"/>
    <col min="10224" max="10224" width="32.28515625" style="69" customWidth="1"/>
    <col min="10225" max="10236" width="8.5703125" style="69" customWidth="1"/>
    <col min="10237" max="10479" width="11.42578125" style="69"/>
    <col min="10480" max="10480" width="32.28515625" style="69" customWidth="1"/>
    <col min="10481" max="10492" width="8.5703125" style="69" customWidth="1"/>
    <col min="10493" max="10735" width="11.42578125" style="69"/>
    <col min="10736" max="10736" width="32.28515625" style="69" customWidth="1"/>
    <col min="10737" max="10748" width="8.5703125" style="69" customWidth="1"/>
    <col min="10749" max="10991" width="11.42578125" style="69"/>
    <col min="10992" max="10992" width="32.28515625" style="69" customWidth="1"/>
    <col min="10993" max="11004" width="8.5703125" style="69" customWidth="1"/>
    <col min="11005" max="11247" width="11.42578125" style="69"/>
    <col min="11248" max="11248" width="32.28515625" style="69" customWidth="1"/>
    <col min="11249" max="11260" width="8.5703125" style="69" customWidth="1"/>
    <col min="11261" max="11503" width="11.42578125" style="69"/>
    <col min="11504" max="11504" width="32.28515625" style="69" customWidth="1"/>
    <col min="11505" max="11516" width="8.5703125" style="69" customWidth="1"/>
    <col min="11517" max="11759" width="11.42578125" style="69"/>
    <col min="11760" max="11760" width="32.28515625" style="69" customWidth="1"/>
    <col min="11761" max="11772" width="8.5703125" style="69" customWidth="1"/>
    <col min="11773" max="12015" width="11.42578125" style="69"/>
    <col min="12016" max="12016" width="32.28515625" style="69" customWidth="1"/>
    <col min="12017" max="12028" width="8.5703125" style="69" customWidth="1"/>
    <col min="12029" max="12271" width="11.42578125" style="69"/>
    <col min="12272" max="12272" width="32.28515625" style="69" customWidth="1"/>
    <col min="12273" max="12284" width="8.5703125" style="69" customWidth="1"/>
    <col min="12285" max="12527" width="11.42578125" style="69"/>
    <col min="12528" max="12528" width="32.28515625" style="69" customWidth="1"/>
    <col min="12529" max="12540" width="8.5703125" style="69" customWidth="1"/>
    <col min="12541" max="12783" width="11.42578125" style="69"/>
    <col min="12784" max="12784" width="32.28515625" style="69" customWidth="1"/>
    <col min="12785" max="12796" width="8.5703125" style="69" customWidth="1"/>
    <col min="12797" max="13039" width="11.42578125" style="69"/>
    <col min="13040" max="13040" width="32.28515625" style="69" customWidth="1"/>
    <col min="13041" max="13052" width="8.5703125" style="69" customWidth="1"/>
    <col min="13053" max="13295" width="11.42578125" style="69"/>
    <col min="13296" max="13296" width="32.28515625" style="69" customWidth="1"/>
    <col min="13297" max="13308" width="8.5703125" style="69" customWidth="1"/>
    <col min="13309" max="13551" width="11.42578125" style="69"/>
    <col min="13552" max="13552" width="32.28515625" style="69" customWidth="1"/>
    <col min="13553" max="13564" width="8.5703125" style="69" customWidth="1"/>
    <col min="13565" max="13807" width="11.42578125" style="69"/>
    <col min="13808" max="13808" width="32.28515625" style="69" customWidth="1"/>
    <col min="13809" max="13820" width="8.5703125" style="69" customWidth="1"/>
    <col min="13821" max="14063" width="11.42578125" style="69"/>
    <col min="14064" max="14064" width="32.28515625" style="69" customWidth="1"/>
    <col min="14065" max="14076" width="8.5703125" style="69" customWidth="1"/>
    <col min="14077" max="14319" width="11.42578125" style="69"/>
    <col min="14320" max="14320" width="32.28515625" style="69" customWidth="1"/>
    <col min="14321" max="14332" width="8.5703125" style="69" customWidth="1"/>
    <col min="14333" max="14575" width="11.42578125" style="69"/>
    <col min="14576" max="14576" width="32.28515625" style="69" customWidth="1"/>
    <col min="14577" max="14588" width="8.5703125" style="69" customWidth="1"/>
    <col min="14589" max="14831" width="11.42578125" style="69"/>
    <col min="14832" max="14832" width="32.28515625" style="69" customWidth="1"/>
    <col min="14833" max="14844" width="8.5703125" style="69" customWidth="1"/>
    <col min="14845" max="15087" width="11.42578125" style="69"/>
    <col min="15088" max="15088" width="32.28515625" style="69" customWidth="1"/>
    <col min="15089" max="15100" width="8.5703125" style="69" customWidth="1"/>
    <col min="15101" max="15343" width="11.42578125" style="69"/>
    <col min="15344" max="15344" width="32.28515625" style="69" customWidth="1"/>
    <col min="15345" max="15356" width="8.5703125" style="69" customWidth="1"/>
    <col min="15357" max="15599" width="11.42578125" style="69"/>
    <col min="15600" max="15600" width="32.28515625" style="69" customWidth="1"/>
    <col min="15601" max="15612" width="8.5703125" style="69" customWidth="1"/>
    <col min="15613" max="15855" width="11.42578125" style="69"/>
    <col min="15856" max="15856" width="32.28515625" style="69" customWidth="1"/>
    <col min="15857" max="15868" width="8.5703125" style="69" customWidth="1"/>
    <col min="15869" max="16111" width="11.42578125" style="69"/>
    <col min="16112" max="16112" width="32.28515625" style="69" customWidth="1"/>
    <col min="16113" max="16124" width="8.5703125" style="69" customWidth="1"/>
    <col min="16125" max="16378" width="11.42578125" style="69"/>
    <col min="16379" max="16384" width="11.42578125" style="69" customWidth="1"/>
  </cols>
  <sheetData>
    <row r="1" spans="1:25" ht="18.75" x14ac:dyDescent="0.25">
      <c r="A1" s="432">
        <v>1</v>
      </c>
      <c r="B1" s="41" t="s">
        <v>19714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5" ht="21" x14ac:dyDescent="0.25">
      <c r="A2" s="432">
        <v>2</v>
      </c>
      <c r="B2" s="41" t="s">
        <v>15371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5" s="42" customFormat="1" ht="19.5" thickBot="1" x14ac:dyDescent="0.35">
      <c r="A3" s="432">
        <v>3</v>
      </c>
      <c r="B3" s="360" t="s">
        <v>19690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</row>
    <row r="4" spans="1:25" ht="22.5" customHeight="1" thickTop="1" x14ac:dyDescent="0.25">
      <c r="A4" s="432">
        <v>4</v>
      </c>
      <c r="B4" s="509" t="s">
        <v>12586</v>
      </c>
      <c r="C4" s="73"/>
      <c r="D4" s="73"/>
      <c r="E4" s="73"/>
      <c r="F4" s="600" t="s">
        <v>6441</v>
      </c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2"/>
      <c r="R4" s="603" t="s">
        <v>12595</v>
      </c>
      <c r="S4" s="513"/>
      <c r="T4" s="513"/>
    </row>
    <row r="5" spans="1:25" ht="23.25" customHeight="1" x14ac:dyDescent="0.25">
      <c r="A5" s="432">
        <v>5</v>
      </c>
      <c r="B5" s="510"/>
      <c r="C5" s="605" t="s">
        <v>0</v>
      </c>
      <c r="D5" s="605"/>
      <c r="E5" s="605"/>
      <c r="F5" s="606" t="s">
        <v>12587</v>
      </c>
      <c r="G5" s="607"/>
      <c r="H5" s="608"/>
      <c r="I5" s="609" t="s">
        <v>6442</v>
      </c>
      <c r="J5" s="610"/>
      <c r="K5" s="611"/>
      <c r="L5" s="612" t="s">
        <v>6443</v>
      </c>
      <c r="M5" s="607"/>
      <c r="N5" s="613"/>
      <c r="O5" s="609" t="s">
        <v>12588</v>
      </c>
      <c r="P5" s="610"/>
      <c r="Q5" s="611"/>
      <c r="R5" s="604"/>
      <c r="S5" s="515"/>
      <c r="T5" s="515"/>
    </row>
    <row r="6" spans="1:25" ht="27" customHeight="1" thickBot="1" x14ac:dyDescent="0.3">
      <c r="A6" s="432">
        <v>6</v>
      </c>
      <c r="B6" s="511"/>
      <c r="C6" s="74" t="s">
        <v>0</v>
      </c>
      <c r="D6" s="75" t="s">
        <v>9001</v>
      </c>
      <c r="E6" s="74" t="s">
        <v>12589</v>
      </c>
      <c r="F6" s="76" t="s">
        <v>0</v>
      </c>
      <c r="G6" s="75" t="s">
        <v>9001</v>
      </c>
      <c r="H6" s="77" t="s">
        <v>12589</v>
      </c>
      <c r="I6" s="76" t="s">
        <v>0</v>
      </c>
      <c r="J6" s="75" t="s">
        <v>9001</v>
      </c>
      <c r="K6" s="77" t="s">
        <v>12589</v>
      </c>
      <c r="L6" s="74" t="s">
        <v>0</v>
      </c>
      <c r="M6" s="75" t="s">
        <v>9001</v>
      </c>
      <c r="N6" s="74" t="s">
        <v>12589</v>
      </c>
      <c r="O6" s="76" t="s">
        <v>0</v>
      </c>
      <c r="P6" s="75" t="s">
        <v>9001</v>
      </c>
      <c r="Q6" s="77" t="s">
        <v>12589</v>
      </c>
      <c r="R6" s="74" t="s">
        <v>0</v>
      </c>
      <c r="S6" s="75" t="s">
        <v>9001</v>
      </c>
      <c r="T6" s="74" t="s">
        <v>12589</v>
      </c>
    </row>
    <row r="7" spans="1:25" ht="25.5" customHeight="1" thickTop="1" thickBot="1" x14ac:dyDescent="0.3">
      <c r="A7" s="432">
        <v>7</v>
      </c>
      <c r="B7" s="437" t="s">
        <v>0</v>
      </c>
      <c r="C7" s="454">
        <f>+D7+E7</f>
        <v>0</v>
      </c>
      <c r="D7" s="455">
        <f>SUM(D8:D10)</f>
        <v>0</v>
      </c>
      <c r="E7" s="456">
        <f>SUM(E8:E10)</f>
        <v>0</v>
      </c>
      <c r="F7" s="466">
        <f>+G7+H7</f>
        <v>0</v>
      </c>
      <c r="G7" s="455">
        <f>SUM(G8:G10)</f>
        <v>0</v>
      </c>
      <c r="H7" s="467">
        <f>SUM(H8:H10)</f>
        <v>0</v>
      </c>
      <c r="I7" s="466">
        <f>+J7+K7</f>
        <v>0</v>
      </c>
      <c r="J7" s="455">
        <f>SUM(J8:J10)</f>
        <v>0</v>
      </c>
      <c r="K7" s="467">
        <f>SUM(K8:K10)</f>
        <v>0</v>
      </c>
      <c r="L7" s="456">
        <f>+M7+N7</f>
        <v>0</v>
      </c>
      <c r="M7" s="455">
        <f>SUM(M8:M10)</f>
        <v>0</v>
      </c>
      <c r="N7" s="456">
        <f>SUM(N8:N10)</f>
        <v>0</v>
      </c>
      <c r="O7" s="466">
        <f>+P7+Q7</f>
        <v>0</v>
      </c>
      <c r="P7" s="455">
        <f>SUM(P8:P10)</f>
        <v>0</v>
      </c>
      <c r="Q7" s="467">
        <f>SUM(Q8:Q10)</f>
        <v>0</v>
      </c>
      <c r="R7" s="456">
        <f>+S7+T7</f>
        <v>0</v>
      </c>
      <c r="S7" s="455">
        <f>SUM(S8:S10)</f>
        <v>0</v>
      </c>
      <c r="T7" s="456">
        <f>SUM(T8:T10)</f>
        <v>0</v>
      </c>
    </row>
    <row r="8" spans="1:25" ht="25.5" customHeight="1" x14ac:dyDescent="0.25">
      <c r="A8" s="432">
        <v>8</v>
      </c>
      <c r="B8" s="358" t="s">
        <v>12590</v>
      </c>
      <c r="C8" s="457">
        <f t="shared" ref="C8:C9" si="0">D8+E8</f>
        <v>0</v>
      </c>
      <c r="D8" s="458">
        <f>IF(OR(G8="X",J8="X",M8="X"),(P8+S8),(G8+J8+M8+P8+S8))</f>
        <v>0</v>
      </c>
      <c r="E8" s="459">
        <f>IF(OR(H8="X",K8="X",N8="X"),(Q8+T8),(H8+K8+N8+Q8+T8))</f>
        <v>0</v>
      </c>
      <c r="F8" s="78">
        <f>IF(OR(G8="X",H8="X"),0,(G8+H8))</f>
        <v>0</v>
      </c>
      <c r="G8" s="344">
        <f>IF('Portada 1-CON Código Presup.'!$C$17="PUBLICA","X",0)</f>
        <v>0</v>
      </c>
      <c r="H8" s="345">
        <f>IF('Portada 1-CON Código Presup.'!$C$17="PUBLICA","X",0)</f>
        <v>0</v>
      </c>
      <c r="I8" s="78">
        <f>IF(OR(J8="X",K8="X"),0,(J8+K8))</f>
        <v>0</v>
      </c>
      <c r="J8" s="344">
        <f>IF('Portada 1-CON Código Presup.'!$C$17="PUBLICA","X",0)</f>
        <v>0</v>
      </c>
      <c r="K8" s="346">
        <f>IF('Portada 1-CON Código Presup.'!$C$17="PUBLICA","X",0)</f>
        <v>0</v>
      </c>
      <c r="L8" s="78">
        <f>IF(OR(M8="X",N8="X"),0,(M8+N8))</f>
        <v>0</v>
      </c>
      <c r="M8" s="344">
        <f>IF('Portada 1-CON Código Presup.'!$C$17="PUBLICA","X",0)</f>
        <v>0</v>
      </c>
      <c r="N8" s="345">
        <f>IF('Portada 1-CON Código Presup.'!$C$17="PUBLICA","X",0)</f>
        <v>0</v>
      </c>
      <c r="O8" s="468">
        <f>+P8+Q8</f>
        <v>0</v>
      </c>
      <c r="P8" s="347"/>
      <c r="Q8" s="348"/>
      <c r="R8" s="468">
        <f>+S8+T8</f>
        <v>0</v>
      </c>
      <c r="S8" s="347"/>
      <c r="T8" s="353"/>
    </row>
    <row r="9" spans="1:25" ht="25.5" customHeight="1" x14ac:dyDescent="0.25">
      <c r="A9" s="432">
        <v>9</v>
      </c>
      <c r="B9" s="358" t="s">
        <v>12591</v>
      </c>
      <c r="C9" s="460">
        <f t="shared" si="0"/>
        <v>0</v>
      </c>
      <c r="D9" s="461">
        <f>IF(OR(G9="X",J9="X",M9="X"),(P9+S9),(G9+J9+M9+P9+S9))</f>
        <v>0</v>
      </c>
      <c r="E9" s="462">
        <f>IF(OR(H9="X",K9="X",N9="X"),(Q9+T9),(H9+K9+N9+Q9+T9))</f>
        <v>0</v>
      </c>
      <c r="F9" s="614"/>
      <c r="G9" s="615"/>
      <c r="H9" s="616"/>
      <c r="I9" s="614"/>
      <c r="J9" s="615"/>
      <c r="K9" s="616"/>
      <c r="L9" s="78">
        <f>IF(OR(M9="X",N9="X"),0,(M9+N9))</f>
        <v>0</v>
      </c>
      <c r="M9" s="344">
        <f>IF('Portada 1-CON Código Presup.'!$C$17="PUBLICA","X",0)</f>
        <v>0</v>
      </c>
      <c r="N9" s="345">
        <f>IF('Portada 1-CON Código Presup.'!$C$17="PUBLICA","X",0)</f>
        <v>0</v>
      </c>
      <c r="O9" s="469">
        <f t="shared" ref="O9:O10" si="1">+P9+Q9</f>
        <v>0</v>
      </c>
      <c r="P9" s="349"/>
      <c r="Q9" s="350"/>
      <c r="R9" s="469">
        <f t="shared" ref="R9:R10" si="2">+S9+T9</f>
        <v>0</v>
      </c>
      <c r="S9" s="349"/>
      <c r="T9" s="354"/>
    </row>
    <row r="10" spans="1:25" ht="25.5" customHeight="1" thickBot="1" x14ac:dyDescent="0.3">
      <c r="A10" s="432">
        <v>10</v>
      </c>
      <c r="B10" s="359" t="s">
        <v>12592</v>
      </c>
      <c r="C10" s="463">
        <f t="shared" ref="C10" si="3">+D10+E10</f>
        <v>0</v>
      </c>
      <c r="D10" s="464">
        <f t="shared" ref="D10" si="4">+G10+J10+M10+P10+S10</f>
        <v>0</v>
      </c>
      <c r="E10" s="465">
        <f t="shared" ref="E10" si="5">+H10+K10+N10+Q10+T10</f>
        <v>0</v>
      </c>
      <c r="F10" s="617"/>
      <c r="G10" s="618"/>
      <c r="H10" s="619"/>
      <c r="I10" s="617"/>
      <c r="J10" s="618"/>
      <c r="K10" s="619"/>
      <c r="L10" s="620"/>
      <c r="M10" s="621"/>
      <c r="N10" s="622"/>
      <c r="O10" s="470">
        <f t="shared" si="1"/>
        <v>0</v>
      </c>
      <c r="P10" s="351"/>
      <c r="Q10" s="352"/>
      <c r="R10" s="470">
        <f t="shared" si="2"/>
        <v>0</v>
      </c>
      <c r="S10" s="351"/>
      <c r="T10" s="355"/>
    </row>
    <row r="11" spans="1:25" ht="15.75" customHeight="1" thickTop="1" x14ac:dyDescent="0.25">
      <c r="A11" s="432">
        <v>11</v>
      </c>
      <c r="B11" s="623" t="s">
        <v>15372</v>
      </c>
      <c r="C11" s="623"/>
      <c r="D11" s="623"/>
      <c r="E11" s="623"/>
      <c r="G11" s="79" t="str">
        <f>IF(G7&gt;'Cuadro 1'!G12,"XX","")</f>
        <v/>
      </c>
      <c r="H11" s="79" t="str">
        <f>IF(H7&gt;'Cuadro 1'!H12,"XX","")</f>
        <v/>
      </c>
      <c r="I11" s="84"/>
      <c r="J11" s="79" t="str">
        <f>IF(J7&gt;'Cuadro 1'!J12,"XX","")</f>
        <v/>
      </c>
      <c r="K11" s="79" t="str">
        <f>IF(K7&gt;'Cuadro 1'!K12,"XX","")</f>
        <v/>
      </c>
      <c r="L11" s="84"/>
      <c r="M11" s="79" t="str">
        <f>IF(M7&gt;'Cuadro 1'!M12,"XX","")</f>
        <v/>
      </c>
      <c r="N11" s="79" t="str">
        <f>IF(N7&gt;'Cuadro 1'!N12,"XX","")</f>
        <v/>
      </c>
      <c r="O11" s="84"/>
      <c r="P11" s="79" t="str">
        <f>IF(P7&gt;'Cuadro 1'!P12,"XX","")</f>
        <v/>
      </c>
      <c r="Q11" s="79" t="str">
        <f>IF(Q7&gt;'Cuadro 1'!Q12,"XX","")</f>
        <v/>
      </c>
      <c r="R11" s="84"/>
      <c r="S11" s="79" t="str">
        <f>IF(S7&gt;'Cuadro 1'!S12,"XX","")</f>
        <v/>
      </c>
      <c r="T11" s="79" t="str">
        <f>IF(T7&gt;'Cuadro 1'!T12,"XX","")</f>
        <v/>
      </c>
    </row>
    <row r="12" spans="1:25" ht="15.75" customHeight="1" x14ac:dyDescent="0.25">
      <c r="A12" s="432">
        <v>12</v>
      </c>
      <c r="B12" s="624"/>
      <c r="C12" s="624"/>
      <c r="D12" s="624"/>
      <c r="E12" s="624"/>
    </row>
    <row r="13" spans="1:25" ht="15.75" customHeight="1" x14ac:dyDescent="0.25">
      <c r="A13" s="432">
        <v>13</v>
      </c>
      <c r="B13" s="624"/>
      <c r="C13" s="624"/>
      <c r="D13" s="624"/>
      <c r="E13" s="624"/>
    </row>
    <row r="14" spans="1:25" ht="19.5" customHeight="1" x14ac:dyDescent="0.25">
      <c r="A14" s="432">
        <v>14</v>
      </c>
      <c r="B14" s="85"/>
      <c r="C14" s="85"/>
      <c r="D14" s="85"/>
      <c r="E14" s="85"/>
      <c r="F14" s="562" t="str">
        <f>IF(OR(G11="XX",H11="XX",J11="XX",K11="XX",M11="XX",N11="XX",P11="XX",Q11="XX",S11="XX",T11="XX"),"XX = El dato de excluidos por motivo de trabajo, no puede ser mayor a lo reportado en la línea de Exclusión del Cuadro 1.","")</f>
        <v/>
      </c>
      <c r="G14" s="562"/>
      <c r="H14" s="562"/>
      <c r="I14" s="562"/>
      <c r="J14" s="562"/>
      <c r="K14" s="562"/>
      <c r="L14" s="562"/>
      <c r="M14" s="562"/>
      <c r="N14" s="562"/>
      <c r="O14" s="562"/>
      <c r="P14" s="562"/>
      <c r="Q14" s="562"/>
      <c r="R14" s="562"/>
      <c r="S14" s="562"/>
      <c r="T14" s="562"/>
    </row>
    <row r="15" spans="1:25" ht="19.5" customHeight="1" x14ac:dyDescent="0.25">
      <c r="A15" s="432">
        <v>15</v>
      </c>
      <c r="B15" s="86"/>
      <c r="C15" s="86"/>
      <c r="D15" s="86"/>
      <c r="E15" s="86"/>
      <c r="F15" s="562"/>
      <c r="G15" s="562"/>
      <c r="H15" s="562"/>
      <c r="I15" s="562"/>
      <c r="J15" s="562"/>
      <c r="K15" s="562"/>
      <c r="L15" s="562"/>
      <c r="M15" s="562"/>
      <c r="N15" s="562"/>
      <c r="O15" s="562"/>
      <c r="P15" s="562"/>
      <c r="Q15" s="562"/>
      <c r="R15" s="562"/>
      <c r="S15" s="562"/>
      <c r="T15" s="562"/>
    </row>
    <row r="16" spans="1:25" s="42" customFormat="1" ht="15.75" x14ac:dyDescent="0.25">
      <c r="A16" s="432">
        <v>16</v>
      </c>
      <c r="B16" s="64" t="s">
        <v>12593</v>
      </c>
      <c r="C16" s="65"/>
      <c r="D16" s="66"/>
      <c r="E16" s="66"/>
    </row>
    <row r="17" spans="1:20" s="42" customFormat="1" ht="18" customHeight="1" x14ac:dyDescent="0.25">
      <c r="A17" s="432">
        <v>17</v>
      </c>
      <c r="B17" s="591"/>
      <c r="C17" s="592"/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3"/>
    </row>
    <row r="18" spans="1:20" s="42" customFormat="1" ht="18" customHeight="1" x14ac:dyDescent="0.25">
      <c r="A18" s="125"/>
      <c r="B18" s="594"/>
      <c r="C18" s="595"/>
      <c r="D18" s="595"/>
      <c r="E18" s="595"/>
      <c r="F18" s="595"/>
      <c r="G18" s="595"/>
      <c r="H18" s="595"/>
      <c r="I18" s="595"/>
      <c r="J18" s="595"/>
      <c r="K18" s="595"/>
      <c r="L18" s="595"/>
      <c r="M18" s="595"/>
      <c r="N18" s="595"/>
      <c r="O18" s="595"/>
      <c r="P18" s="595"/>
      <c r="Q18" s="595"/>
      <c r="R18" s="595"/>
      <c r="S18" s="595"/>
      <c r="T18" s="596"/>
    </row>
    <row r="19" spans="1:20" s="42" customFormat="1" ht="18" customHeight="1" x14ac:dyDescent="0.25">
      <c r="A19" s="125"/>
      <c r="B19" s="594"/>
      <c r="C19" s="595"/>
      <c r="D19" s="595"/>
      <c r="E19" s="595"/>
      <c r="F19" s="595"/>
      <c r="G19" s="595"/>
      <c r="H19" s="595"/>
      <c r="I19" s="595"/>
      <c r="J19" s="595"/>
      <c r="K19" s="595"/>
      <c r="L19" s="595"/>
      <c r="M19" s="595"/>
      <c r="N19" s="595"/>
      <c r="O19" s="595"/>
      <c r="P19" s="595"/>
      <c r="Q19" s="595"/>
      <c r="R19" s="595"/>
      <c r="S19" s="595"/>
      <c r="T19" s="596"/>
    </row>
    <row r="20" spans="1:20" s="42" customFormat="1" ht="18" customHeight="1" x14ac:dyDescent="0.25">
      <c r="A20" s="125"/>
      <c r="B20" s="594"/>
      <c r="C20" s="595"/>
      <c r="D20" s="595"/>
      <c r="E20" s="595"/>
      <c r="F20" s="595"/>
      <c r="G20" s="595"/>
      <c r="H20" s="595"/>
      <c r="I20" s="595"/>
      <c r="J20" s="595"/>
      <c r="K20" s="595"/>
      <c r="L20" s="595"/>
      <c r="M20" s="595"/>
      <c r="N20" s="595"/>
      <c r="O20" s="595"/>
      <c r="P20" s="595"/>
      <c r="Q20" s="595"/>
      <c r="R20" s="595"/>
      <c r="S20" s="595"/>
      <c r="T20" s="596"/>
    </row>
    <row r="21" spans="1:20" s="42" customFormat="1" ht="18" customHeight="1" x14ac:dyDescent="0.25">
      <c r="A21" s="125"/>
      <c r="B21" s="597"/>
      <c r="C21" s="598"/>
      <c r="D21" s="598"/>
      <c r="E21" s="598"/>
      <c r="F21" s="598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9"/>
    </row>
    <row r="22" spans="1:20" x14ac:dyDescent="0.25">
      <c r="A22" s="125"/>
    </row>
    <row r="23" spans="1:20" x14ac:dyDescent="0.25">
      <c r="A23" s="125"/>
    </row>
    <row r="24" spans="1:20" x14ac:dyDescent="0.25">
      <c r="A24" s="125"/>
    </row>
    <row r="25" spans="1:20" x14ac:dyDescent="0.25">
      <c r="A25" s="125"/>
    </row>
    <row r="26" spans="1:20" x14ac:dyDescent="0.25">
      <c r="A26" s="125"/>
    </row>
    <row r="27" spans="1:20" x14ac:dyDescent="0.25">
      <c r="A27" s="125"/>
    </row>
    <row r="28" spans="1:20" x14ac:dyDescent="0.25">
      <c r="A28" s="125"/>
    </row>
    <row r="29" spans="1:20" x14ac:dyDescent="0.25">
      <c r="A29" s="125"/>
    </row>
    <row r="30" spans="1:20" x14ac:dyDescent="0.25">
      <c r="A30" s="125"/>
    </row>
    <row r="31" spans="1:20" x14ac:dyDescent="0.25">
      <c r="A31" s="125"/>
    </row>
    <row r="32" spans="1:20" x14ac:dyDescent="0.25">
      <c r="A32" s="125"/>
    </row>
    <row r="33" spans="1:1" x14ac:dyDescent="0.25">
      <c r="A33" s="125"/>
    </row>
    <row r="34" spans="1:1" x14ac:dyDescent="0.25">
      <c r="A34" s="125"/>
    </row>
  </sheetData>
  <sheetProtection algorithmName="SHA-512" hashValue="lrssE/6jMq7ksEZ8vooTqb+yf4vE4We+1bwBgV9m0zMSbkykJgMuXPG+TzDaf1qgJ0as5R91WdoPReEPX2CTLw==" saltValue="S/YDq7HCJvJ1/1xDNOhwyg==" spinCount="100000" sheet="1" objects="1" scenarios="1"/>
  <protectedRanges>
    <protectedRange sqref="P8:Q10 G8:H10 S8:T10 J8:K10 M8:N10" name="Rango1"/>
  </protectedRanges>
  <mergeCells count="14">
    <mergeCell ref="B17:T21"/>
    <mergeCell ref="F4:Q4"/>
    <mergeCell ref="R4:T5"/>
    <mergeCell ref="C5:E5"/>
    <mergeCell ref="F5:H5"/>
    <mergeCell ref="I5:K5"/>
    <mergeCell ref="L5:N5"/>
    <mergeCell ref="O5:Q5"/>
    <mergeCell ref="B4:B6"/>
    <mergeCell ref="F9:H10"/>
    <mergeCell ref="I9:K10"/>
    <mergeCell ref="L10:N10"/>
    <mergeCell ref="F14:T15"/>
    <mergeCell ref="B11:E13"/>
  </mergeCells>
  <conditionalFormatting sqref="C10:E10">
    <cfRule type="cellIs" dxfId="25" priority="7" operator="equal">
      <formula>0</formula>
    </cfRule>
  </conditionalFormatting>
  <conditionalFormatting sqref="C8:F9 I8:I9">
    <cfRule type="cellIs" dxfId="24" priority="5" operator="equal">
      <formula>0</formula>
    </cfRule>
  </conditionalFormatting>
  <conditionalFormatting sqref="C7:T7">
    <cfRule type="cellIs" dxfId="23" priority="16" operator="equal">
      <formula>0</formula>
    </cfRule>
  </conditionalFormatting>
  <conditionalFormatting sqref="F14:T15">
    <cfRule type="notContainsBlanks" dxfId="22" priority="18">
      <formula>LEN(TRIM(F14))&gt;0</formula>
    </cfRule>
  </conditionalFormatting>
  <conditionalFormatting sqref="G8:H8 J8:K8">
    <cfRule type="cellIs" dxfId="21" priority="4" operator="equal">
      <formula>"X"</formula>
    </cfRule>
    <cfRule type="cellIs" dxfId="20" priority="6" operator="equal">
      <formula>0</formula>
    </cfRule>
  </conditionalFormatting>
  <conditionalFormatting sqref="L8:L10">
    <cfRule type="cellIs" dxfId="19" priority="2" operator="equal">
      <formula>0</formula>
    </cfRule>
  </conditionalFormatting>
  <conditionalFormatting sqref="M8:N9">
    <cfRule type="cellIs" dxfId="18" priority="1" operator="equal">
      <formula>"X"</formula>
    </cfRule>
    <cfRule type="cellIs" dxfId="17" priority="3" operator="equal">
      <formula>0</formula>
    </cfRule>
  </conditionalFormatting>
  <conditionalFormatting sqref="O8:O10">
    <cfRule type="cellIs" dxfId="16" priority="10" operator="equal">
      <formula>0</formula>
    </cfRule>
  </conditionalFormatting>
  <conditionalFormatting sqref="R8:R10">
    <cfRule type="cellIs" dxfId="15" priority="8" operator="equal">
      <formula>0</formula>
    </cfRule>
  </conditionalFormatting>
  <dataValidations count="3">
    <dataValidation allowBlank="1" showErrorMessage="1" prompt="Sólo para Instituciones PRIVADAS." sqref="P8:T10 L8:L9 I8" xr:uid="{00000000-0002-0000-0F00-000000000000}"/>
    <dataValidation allowBlank="1" showInputMessage="1" showErrorMessage="1" prompt="Sólo para Instituciones PRIVADAS." sqref="G65506:H65507 IK65506:IL65507 SG65506:SH65507 ACC65506:ACD65507 ALY65506:ALZ65507 AVU65506:AVV65507 BFQ65506:BFR65507 BPM65506:BPN65507 BZI65506:BZJ65507 CJE65506:CJF65507 CTA65506:CTB65507 DCW65506:DCX65507 DMS65506:DMT65507 DWO65506:DWP65507 EGK65506:EGL65507 EQG65506:EQH65507 FAC65506:FAD65507 FJY65506:FJZ65507 FTU65506:FTV65507 GDQ65506:GDR65507 GNM65506:GNN65507 GXI65506:GXJ65507 HHE65506:HHF65507 HRA65506:HRB65507 IAW65506:IAX65507 IKS65506:IKT65507 IUO65506:IUP65507 JEK65506:JEL65507 JOG65506:JOH65507 JYC65506:JYD65507 KHY65506:KHZ65507 KRU65506:KRV65507 LBQ65506:LBR65507 LLM65506:LLN65507 LVI65506:LVJ65507 MFE65506:MFF65507 MPA65506:MPB65507 MYW65506:MYX65507 NIS65506:NIT65507 NSO65506:NSP65507 OCK65506:OCL65507 OMG65506:OMH65507 OWC65506:OWD65507 PFY65506:PFZ65507 PPU65506:PPV65507 PZQ65506:PZR65507 QJM65506:QJN65507 QTI65506:QTJ65507 RDE65506:RDF65507 RNA65506:RNB65507 RWW65506:RWX65507 SGS65506:SGT65507 SQO65506:SQP65507 TAK65506:TAL65507 TKG65506:TKH65507 TUC65506:TUD65507 UDY65506:UDZ65507 UNU65506:UNV65507 UXQ65506:UXR65507 VHM65506:VHN65507 VRI65506:VRJ65507 WBE65506:WBF65507 WLA65506:WLB65507 WUW65506:WUX65507 G131042:H131043 IK131042:IL131043 SG131042:SH131043 ACC131042:ACD131043 ALY131042:ALZ131043 AVU131042:AVV131043 BFQ131042:BFR131043 BPM131042:BPN131043 BZI131042:BZJ131043 CJE131042:CJF131043 CTA131042:CTB131043 DCW131042:DCX131043 DMS131042:DMT131043 DWO131042:DWP131043 EGK131042:EGL131043 EQG131042:EQH131043 FAC131042:FAD131043 FJY131042:FJZ131043 FTU131042:FTV131043 GDQ131042:GDR131043 GNM131042:GNN131043 GXI131042:GXJ131043 HHE131042:HHF131043 HRA131042:HRB131043 IAW131042:IAX131043 IKS131042:IKT131043 IUO131042:IUP131043 JEK131042:JEL131043 JOG131042:JOH131043 JYC131042:JYD131043 KHY131042:KHZ131043 KRU131042:KRV131043 LBQ131042:LBR131043 LLM131042:LLN131043 LVI131042:LVJ131043 MFE131042:MFF131043 MPA131042:MPB131043 MYW131042:MYX131043 NIS131042:NIT131043 NSO131042:NSP131043 OCK131042:OCL131043 OMG131042:OMH131043 OWC131042:OWD131043 PFY131042:PFZ131043 PPU131042:PPV131043 PZQ131042:PZR131043 QJM131042:QJN131043 QTI131042:QTJ131043 RDE131042:RDF131043 RNA131042:RNB131043 RWW131042:RWX131043 SGS131042:SGT131043 SQO131042:SQP131043 TAK131042:TAL131043 TKG131042:TKH131043 TUC131042:TUD131043 UDY131042:UDZ131043 UNU131042:UNV131043 UXQ131042:UXR131043 VHM131042:VHN131043 VRI131042:VRJ131043 WBE131042:WBF131043 WLA131042:WLB131043 WUW131042:WUX131043 G196578:H196579 IK196578:IL196579 SG196578:SH196579 ACC196578:ACD196579 ALY196578:ALZ196579 AVU196578:AVV196579 BFQ196578:BFR196579 BPM196578:BPN196579 BZI196578:BZJ196579 CJE196578:CJF196579 CTA196578:CTB196579 DCW196578:DCX196579 DMS196578:DMT196579 DWO196578:DWP196579 EGK196578:EGL196579 EQG196578:EQH196579 FAC196578:FAD196579 FJY196578:FJZ196579 FTU196578:FTV196579 GDQ196578:GDR196579 GNM196578:GNN196579 GXI196578:GXJ196579 HHE196578:HHF196579 HRA196578:HRB196579 IAW196578:IAX196579 IKS196578:IKT196579 IUO196578:IUP196579 JEK196578:JEL196579 JOG196578:JOH196579 JYC196578:JYD196579 KHY196578:KHZ196579 KRU196578:KRV196579 LBQ196578:LBR196579 LLM196578:LLN196579 LVI196578:LVJ196579 MFE196578:MFF196579 MPA196578:MPB196579 MYW196578:MYX196579 NIS196578:NIT196579 NSO196578:NSP196579 OCK196578:OCL196579 OMG196578:OMH196579 OWC196578:OWD196579 PFY196578:PFZ196579 PPU196578:PPV196579 PZQ196578:PZR196579 QJM196578:QJN196579 QTI196578:QTJ196579 RDE196578:RDF196579 RNA196578:RNB196579 RWW196578:RWX196579 SGS196578:SGT196579 SQO196578:SQP196579 TAK196578:TAL196579 TKG196578:TKH196579 TUC196578:TUD196579 UDY196578:UDZ196579 UNU196578:UNV196579 UXQ196578:UXR196579 VHM196578:VHN196579 VRI196578:VRJ196579 WBE196578:WBF196579 WLA196578:WLB196579 WUW196578:WUX196579 G262114:H262115 IK262114:IL262115 SG262114:SH262115 ACC262114:ACD262115 ALY262114:ALZ262115 AVU262114:AVV262115 BFQ262114:BFR262115 BPM262114:BPN262115 BZI262114:BZJ262115 CJE262114:CJF262115 CTA262114:CTB262115 DCW262114:DCX262115 DMS262114:DMT262115 DWO262114:DWP262115 EGK262114:EGL262115 EQG262114:EQH262115 FAC262114:FAD262115 FJY262114:FJZ262115 FTU262114:FTV262115 GDQ262114:GDR262115 GNM262114:GNN262115 GXI262114:GXJ262115 HHE262114:HHF262115 HRA262114:HRB262115 IAW262114:IAX262115 IKS262114:IKT262115 IUO262114:IUP262115 JEK262114:JEL262115 JOG262114:JOH262115 JYC262114:JYD262115 KHY262114:KHZ262115 KRU262114:KRV262115 LBQ262114:LBR262115 LLM262114:LLN262115 LVI262114:LVJ262115 MFE262114:MFF262115 MPA262114:MPB262115 MYW262114:MYX262115 NIS262114:NIT262115 NSO262114:NSP262115 OCK262114:OCL262115 OMG262114:OMH262115 OWC262114:OWD262115 PFY262114:PFZ262115 PPU262114:PPV262115 PZQ262114:PZR262115 QJM262114:QJN262115 QTI262114:QTJ262115 RDE262114:RDF262115 RNA262114:RNB262115 RWW262114:RWX262115 SGS262114:SGT262115 SQO262114:SQP262115 TAK262114:TAL262115 TKG262114:TKH262115 TUC262114:TUD262115 UDY262114:UDZ262115 UNU262114:UNV262115 UXQ262114:UXR262115 VHM262114:VHN262115 VRI262114:VRJ262115 WBE262114:WBF262115 WLA262114:WLB262115 WUW262114:WUX262115 G327650:H327651 IK327650:IL327651 SG327650:SH327651 ACC327650:ACD327651 ALY327650:ALZ327651 AVU327650:AVV327651 BFQ327650:BFR327651 BPM327650:BPN327651 BZI327650:BZJ327651 CJE327650:CJF327651 CTA327650:CTB327651 DCW327650:DCX327651 DMS327650:DMT327651 DWO327650:DWP327651 EGK327650:EGL327651 EQG327650:EQH327651 FAC327650:FAD327651 FJY327650:FJZ327651 FTU327650:FTV327651 GDQ327650:GDR327651 GNM327650:GNN327651 GXI327650:GXJ327651 HHE327650:HHF327651 HRA327650:HRB327651 IAW327650:IAX327651 IKS327650:IKT327651 IUO327650:IUP327651 JEK327650:JEL327651 JOG327650:JOH327651 JYC327650:JYD327651 KHY327650:KHZ327651 KRU327650:KRV327651 LBQ327650:LBR327651 LLM327650:LLN327651 LVI327650:LVJ327651 MFE327650:MFF327651 MPA327650:MPB327651 MYW327650:MYX327651 NIS327650:NIT327651 NSO327650:NSP327651 OCK327650:OCL327651 OMG327650:OMH327651 OWC327650:OWD327651 PFY327650:PFZ327651 PPU327650:PPV327651 PZQ327650:PZR327651 QJM327650:QJN327651 QTI327650:QTJ327651 RDE327650:RDF327651 RNA327650:RNB327651 RWW327650:RWX327651 SGS327650:SGT327651 SQO327650:SQP327651 TAK327650:TAL327651 TKG327650:TKH327651 TUC327650:TUD327651 UDY327650:UDZ327651 UNU327650:UNV327651 UXQ327650:UXR327651 VHM327650:VHN327651 VRI327650:VRJ327651 WBE327650:WBF327651 WLA327650:WLB327651 WUW327650:WUX327651 G393186:H393187 IK393186:IL393187 SG393186:SH393187 ACC393186:ACD393187 ALY393186:ALZ393187 AVU393186:AVV393187 BFQ393186:BFR393187 BPM393186:BPN393187 BZI393186:BZJ393187 CJE393186:CJF393187 CTA393186:CTB393187 DCW393186:DCX393187 DMS393186:DMT393187 DWO393186:DWP393187 EGK393186:EGL393187 EQG393186:EQH393187 FAC393186:FAD393187 FJY393186:FJZ393187 FTU393186:FTV393187 GDQ393186:GDR393187 GNM393186:GNN393187 GXI393186:GXJ393187 HHE393186:HHF393187 HRA393186:HRB393187 IAW393186:IAX393187 IKS393186:IKT393187 IUO393186:IUP393187 JEK393186:JEL393187 JOG393186:JOH393187 JYC393186:JYD393187 KHY393186:KHZ393187 KRU393186:KRV393187 LBQ393186:LBR393187 LLM393186:LLN393187 LVI393186:LVJ393187 MFE393186:MFF393187 MPA393186:MPB393187 MYW393186:MYX393187 NIS393186:NIT393187 NSO393186:NSP393187 OCK393186:OCL393187 OMG393186:OMH393187 OWC393186:OWD393187 PFY393186:PFZ393187 PPU393186:PPV393187 PZQ393186:PZR393187 QJM393186:QJN393187 QTI393186:QTJ393187 RDE393186:RDF393187 RNA393186:RNB393187 RWW393186:RWX393187 SGS393186:SGT393187 SQO393186:SQP393187 TAK393186:TAL393187 TKG393186:TKH393187 TUC393186:TUD393187 UDY393186:UDZ393187 UNU393186:UNV393187 UXQ393186:UXR393187 VHM393186:VHN393187 VRI393186:VRJ393187 WBE393186:WBF393187 WLA393186:WLB393187 WUW393186:WUX393187 G458722:H458723 IK458722:IL458723 SG458722:SH458723 ACC458722:ACD458723 ALY458722:ALZ458723 AVU458722:AVV458723 BFQ458722:BFR458723 BPM458722:BPN458723 BZI458722:BZJ458723 CJE458722:CJF458723 CTA458722:CTB458723 DCW458722:DCX458723 DMS458722:DMT458723 DWO458722:DWP458723 EGK458722:EGL458723 EQG458722:EQH458723 FAC458722:FAD458723 FJY458722:FJZ458723 FTU458722:FTV458723 GDQ458722:GDR458723 GNM458722:GNN458723 GXI458722:GXJ458723 HHE458722:HHF458723 HRA458722:HRB458723 IAW458722:IAX458723 IKS458722:IKT458723 IUO458722:IUP458723 JEK458722:JEL458723 JOG458722:JOH458723 JYC458722:JYD458723 KHY458722:KHZ458723 KRU458722:KRV458723 LBQ458722:LBR458723 LLM458722:LLN458723 LVI458722:LVJ458723 MFE458722:MFF458723 MPA458722:MPB458723 MYW458722:MYX458723 NIS458722:NIT458723 NSO458722:NSP458723 OCK458722:OCL458723 OMG458722:OMH458723 OWC458722:OWD458723 PFY458722:PFZ458723 PPU458722:PPV458723 PZQ458722:PZR458723 QJM458722:QJN458723 QTI458722:QTJ458723 RDE458722:RDF458723 RNA458722:RNB458723 RWW458722:RWX458723 SGS458722:SGT458723 SQO458722:SQP458723 TAK458722:TAL458723 TKG458722:TKH458723 TUC458722:TUD458723 UDY458722:UDZ458723 UNU458722:UNV458723 UXQ458722:UXR458723 VHM458722:VHN458723 VRI458722:VRJ458723 WBE458722:WBF458723 WLA458722:WLB458723 WUW458722:WUX458723 G524258:H524259 IK524258:IL524259 SG524258:SH524259 ACC524258:ACD524259 ALY524258:ALZ524259 AVU524258:AVV524259 BFQ524258:BFR524259 BPM524258:BPN524259 BZI524258:BZJ524259 CJE524258:CJF524259 CTA524258:CTB524259 DCW524258:DCX524259 DMS524258:DMT524259 DWO524258:DWP524259 EGK524258:EGL524259 EQG524258:EQH524259 FAC524258:FAD524259 FJY524258:FJZ524259 FTU524258:FTV524259 GDQ524258:GDR524259 GNM524258:GNN524259 GXI524258:GXJ524259 HHE524258:HHF524259 HRA524258:HRB524259 IAW524258:IAX524259 IKS524258:IKT524259 IUO524258:IUP524259 JEK524258:JEL524259 JOG524258:JOH524259 JYC524258:JYD524259 KHY524258:KHZ524259 KRU524258:KRV524259 LBQ524258:LBR524259 LLM524258:LLN524259 LVI524258:LVJ524259 MFE524258:MFF524259 MPA524258:MPB524259 MYW524258:MYX524259 NIS524258:NIT524259 NSO524258:NSP524259 OCK524258:OCL524259 OMG524258:OMH524259 OWC524258:OWD524259 PFY524258:PFZ524259 PPU524258:PPV524259 PZQ524258:PZR524259 QJM524258:QJN524259 QTI524258:QTJ524259 RDE524258:RDF524259 RNA524258:RNB524259 RWW524258:RWX524259 SGS524258:SGT524259 SQO524258:SQP524259 TAK524258:TAL524259 TKG524258:TKH524259 TUC524258:TUD524259 UDY524258:UDZ524259 UNU524258:UNV524259 UXQ524258:UXR524259 VHM524258:VHN524259 VRI524258:VRJ524259 WBE524258:WBF524259 WLA524258:WLB524259 WUW524258:WUX524259 G589794:H589795 IK589794:IL589795 SG589794:SH589795 ACC589794:ACD589795 ALY589794:ALZ589795 AVU589794:AVV589795 BFQ589794:BFR589795 BPM589794:BPN589795 BZI589794:BZJ589795 CJE589794:CJF589795 CTA589794:CTB589795 DCW589794:DCX589795 DMS589794:DMT589795 DWO589794:DWP589795 EGK589794:EGL589795 EQG589794:EQH589795 FAC589794:FAD589795 FJY589794:FJZ589795 FTU589794:FTV589795 GDQ589794:GDR589795 GNM589794:GNN589795 GXI589794:GXJ589795 HHE589794:HHF589795 HRA589794:HRB589795 IAW589794:IAX589795 IKS589794:IKT589795 IUO589794:IUP589795 JEK589794:JEL589795 JOG589794:JOH589795 JYC589794:JYD589795 KHY589794:KHZ589795 KRU589794:KRV589795 LBQ589794:LBR589795 LLM589794:LLN589795 LVI589794:LVJ589795 MFE589794:MFF589795 MPA589794:MPB589795 MYW589794:MYX589795 NIS589794:NIT589795 NSO589794:NSP589795 OCK589794:OCL589795 OMG589794:OMH589795 OWC589794:OWD589795 PFY589794:PFZ589795 PPU589794:PPV589795 PZQ589794:PZR589795 QJM589794:QJN589795 QTI589794:QTJ589795 RDE589794:RDF589795 RNA589794:RNB589795 RWW589794:RWX589795 SGS589794:SGT589795 SQO589794:SQP589795 TAK589794:TAL589795 TKG589794:TKH589795 TUC589794:TUD589795 UDY589794:UDZ589795 UNU589794:UNV589795 UXQ589794:UXR589795 VHM589794:VHN589795 VRI589794:VRJ589795 WBE589794:WBF589795 WLA589794:WLB589795 WUW589794:WUX589795 G655330:H655331 IK655330:IL655331 SG655330:SH655331 ACC655330:ACD655331 ALY655330:ALZ655331 AVU655330:AVV655331 BFQ655330:BFR655331 BPM655330:BPN655331 BZI655330:BZJ655331 CJE655330:CJF655331 CTA655330:CTB655331 DCW655330:DCX655331 DMS655330:DMT655331 DWO655330:DWP655331 EGK655330:EGL655331 EQG655330:EQH655331 FAC655330:FAD655331 FJY655330:FJZ655331 FTU655330:FTV655331 GDQ655330:GDR655331 GNM655330:GNN655331 GXI655330:GXJ655331 HHE655330:HHF655331 HRA655330:HRB655331 IAW655330:IAX655331 IKS655330:IKT655331 IUO655330:IUP655331 JEK655330:JEL655331 JOG655330:JOH655331 JYC655330:JYD655331 KHY655330:KHZ655331 KRU655330:KRV655331 LBQ655330:LBR655331 LLM655330:LLN655331 LVI655330:LVJ655331 MFE655330:MFF655331 MPA655330:MPB655331 MYW655330:MYX655331 NIS655330:NIT655331 NSO655330:NSP655331 OCK655330:OCL655331 OMG655330:OMH655331 OWC655330:OWD655331 PFY655330:PFZ655331 PPU655330:PPV655331 PZQ655330:PZR655331 QJM655330:QJN655331 QTI655330:QTJ655331 RDE655330:RDF655331 RNA655330:RNB655331 RWW655330:RWX655331 SGS655330:SGT655331 SQO655330:SQP655331 TAK655330:TAL655331 TKG655330:TKH655331 TUC655330:TUD655331 UDY655330:UDZ655331 UNU655330:UNV655331 UXQ655330:UXR655331 VHM655330:VHN655331 VRI655330:VRJ655331 WBE655330:WBF655331 WLA655330:WLB655331 WUW655330:WUX655331 G720866:H720867 IK720866:IL720867 SG720866:SH720867 ACC720866:ACD720867 ALY720866:ALZ720867 AVU720866:AVV720867 BFQ720866:BFR720867 BPM720866:BPN720867 BZI720866:BZJ720867 CJE720866:CJF720867 CTA720866:CTB720867 DCW720866:DCX720867 DMS720866:DMT720867 DWO720866:DWP720867 EGK720866:EGL720867 EQG720866:EQH720867 FAC720866:FAD720867 FJY720866:FJZ720867 FTU720866:FTV720867 GDQ720866:GDR720867 GNM720866:GNN720867 GXI720866:GXJ720867 HHE720866:HHF720867 HRA720866:HRB720867 IAW720866:IAX720867 IKS720866:IKT720867 IUO720866:IUP720867 JEK720866:JEL720867 JOG720866:JOH720867 JYC720866:JYD720867 KHY720866:KHZ720867 KRU720866:KRV720867 LBQ720866:LBR720867 LLM720866:LLN720867 LVI720866:LVJ720867 MFE720866:MFF720867 MPA720866:MPB720867 MYW720866:MYX720867 NIS720866:NIT720867 NSO720866:NSP720867 OCK720866:OCL720867 OMG720866:OMH720867 OWC720866:OWD720867 PFY720866:PFZ720867 PPU720866:PPV720867 PZQ720866:PZR720867 QJM720866:QJN720867 QTI720866:QTJ720867 RDE720866:RDF720867 RNA720866:RNB720867 RWW720866:RWX720867 SGS720866:SGT720867 SQO720866:SQP720867 TAK720866:TAL720867 TKG720866:TKH720867 TUC720866:TUD720867 UDY720866:UDZ720867 UNU720866:UNV720867 UXQ720866:UXR720867 VHM720866:VHN720867 VRI720866:VRJ720867 WBE720866:WBF720867 WLA720866:WLB720867 WUW720866:WUX720867 G786402:H786403 IK786402:IL786403 SG786402:SH786403 ACC786402:ACD786403 ALY786402:ALZ786403 AVU786402:AVV786403 BFQ786402:BFR786403 BPM786402:BPN786403 BZI786402:BZJ786403 CJE786402:CJF786403 CTA786402:CTB786403 DCW786402:DCX786403 DMS786402:DMT786403 DWO786402:DWP786403 EGK786402:EGL786403 EQG786402:EQH786403 FAC786402:FAD786403 FJY786402:FJZ786403 FTU786402:FTV786403 GDQ786402:GDR786403 GNM786402:GNN786403 GXI786402:GXJ786403 HHE786402:HHF786403 HRA786402:HRB786403 IAW786402:IAX786403 IKS786402:IKT786403 IUO786402:IUP786403 JEK786402:JEL786403 JOG786402:JOH786403 JYC786402:JYD786403 KHY786402:KHZ786403 KRU786402:KRV786403 LBQ786402:LBR786403 LLM786402:LLN786403 LVI786402:LVJ786403 MFE786402:MFF786403 MPA786402:MPB786403 MYW786402:MYX786403 NIS786402:NIT786403 NSO786402:NSP786403 OCK786402:OCL786403 OMG786402:OMH786403 OWC786402:OWD786403 PFY786402:PFZ786403 PPU786402:PPV786403 PZQ786402:PZR786403 QJM786402:QJN786403 QTI786402:QTJ786403 RDE786402:RDF786403 RNA786402:RNB786403 RWW786402:RWX786403 SGS786402:SGT786403 SQO786402:SQP786403 TAK786402:TAL786403 TKG786402:TKH786403 TUC786402:TUD786403 UDY786402:UDZ786403 UNU786402:UNV786403 UXQ786402:UXR786403 VHM786402:VHN786403 VRI786402:VRJ786403 WBE786402:WBF786403 WLA786402:WLB786403 WUW786402:WUX786403 G851938:H851939 IK851938:IL851939 SG851938:SH851939 ACC851938:ACD851939 ALY851938:ALZ851939 AVU851938:AVV851939 BFQ851938:BFR851939 BPM851938:BPN851939 BZI851938:BZJ851939 CJE851938:CJF851939 CTA851938:CTB851939 DCW851938:DCX851939 DMS851938:DMT851939 DWO851938:DWP851939 EGK851938:EGL851939 EQG851938:EQH851939 FAC851938:FAD851939 FJY851938:FJZ851939 FTU851938:FTV851939 GDQ851938:GDR851939 GNM851938:GNN851939 GXI851938:GXJ851939 HHE851938:HHF851939 HRA851938:HRB851939 IAW851938:IAX851939 IKS851938:IKT851939 IUO851938:IUP851939 JEK851938:JEL851939 JOG851938:JOH851939 JYC851938:JYD851939 KHY851938:KHZ851939 KRU851938:KRV851939 LBQ851938:LBR851939 LLM851938:LLN851939 LVI851938:LVJ851939 MFE851938:MFF851939 MPA851938:MPB851939 MYW851938:MYX851939 NIS851938:NIT851939 NSO851938:NSP851939 OCK851938:OCL851939 OMG851938:OMH851939 OWC851938:OWD851939 PFY851938:PFZ851939 PPU851938:PPV851939 PZQ851938:PZR851939 QJM851938:QJN851939 QTI851938:QTJ851939 RDE851938:RDF851939 RNA851938:RNB851939 RWW851938:RWX851939 SGS851938:SGT851939 SQO851938:SQP851939 TAK851938:TAL851939 TKG851938:TKH851939 TUC851938:TUD851939 UDY851938:UDZ851939 UNU851938:UNV851939 UXQ851938:UXR851939 VHM851938:VHN851939 VRI851938:VRJ851939 WBE851938:WBF851939 WLA851938:WLB851939 WUW851938:WUX851939 G917474:H917475 IK917474:IL917475 SG917474:SH917475 ACC917474:ACD917475 ALY917474:ALZ917475 AVU917474:AVV917475 BFQ917474:BFR917475 BPM917474:BPN917475 BZI917474:BZJ917475 CJE917474:CJF917475 CTA917474:CTB917475 DCW917474:DCX917475 DMS917474:DMT917475 DWO917474:DWP917475 EGK917474:EGL917475 EQG917474:EQH917475 FAC917474:FAD917475 FJY917474:FJZ917475 FTU917474:FTV917475 GDQ917474:GDR917475 GNM917474:GNN917475 GXI917474:GXJ917475 HHE917474:HHF917475 HRA917474:HRB917475 IAW917474:IAX917475 IKS917474:IKT917475 IUO917474:IUP917475 JEK917474:JEL917475 JOG917474:JOH917475 JYC917474:JYD917475 KHY917474:KHZ917475 KRU917474:KRV917475 LBQ917474:LBR917475 LLM917474:LLN917475 LVI917474:LVJ917475 MFE917474:MFF917475 MPA917474:MPB917475 MYW917474:MYX917475 NIS917474:NIT917475 NSO917474:NSP917475 OCK917474:OCL917475 OMG917474:OMH917475 OWC917474:OWD917475 PFY917474:PFZ917475 PPU917474:PPV917475 PZQ917474:PZR917475 QJM917474:QJN917475 QTI917474:QTJ917475 RDE917474:RDF917475 RNA917474:RNB917475 RWW917474:RWX917475 SGS917474:SGT917475 SQO917474:SQP917475 TAK917474:TAL917475 TKG917474:TKH917475 TUC917474:TUD917475 UDY917474:UDZ917475 UNU917474:UNV917475 UXQ917474:UXR917475 VHM917474:VHN917475 VRI917474:VRJ917475 WBE917474:WBF917475 WLA917474:WLB917475 WUW917474:WUX917475 G983010:H983011 IK983010:IL983011 SG983010:SH983011 ACC983010:ACD983011 ALY983010:ALZ983011 AVU983010:AVV983011 BFQ983010:BFR983011 BPM983010:BPN983011 BZI983010:BZJ983011 CJE983010:CJF983011 CTA983010:CTB983011 DCW983010:DCX983011 DMS983010:DMT983011 DWO983010:DWP983011 EGK983010:EGL983011 EQG983010:EQH983011 FAC983010:FAD983011 FJY983010:FJZ983011 FTU983010:FTV983011 GDQ983010:GDR983011 GNM983010:GNN983011 GXI983010:GXJ983011 HHE983010:HHF983011 HRA983010:HRB983011 IAW983010:IAX983011 IKS983010:IKT983011 IUO983010:IUP983011 JEK983010:JEL983011 JOG983010:JOH983011 JYC983010:JYD983011 KHY983010:KHZ983011 KRU983010:KRV983011 LBQ983010:LBR983011 LLM983010:LLN983011 LVI983010:LVJ983011 MFE983010:MFF983011 MPA983010:MPB983011 MYW983010:MYX983011 NIS983010:NIT983011 NSO983010:NSP983011 OCK983010:OCL983011 OMG983010:OMH983011 OWC983010:OWD983011 PFY983010:PFZ983011 PPU983010:PPV983011 PZQ983010:PZR983011 QJM983010:QJN983011 QTI983010:QTJ983011 RDE983010:RDF983011 RNA983010:RNB983011 RWW983010:RWX983011 SGS983010:SGT983011 SQO983010:SQP983011 TAK983010:TAL983011 TKG983010:TKH983011 TUC983010:TUD983011 UDY983010:UDZ983011 UNU983010:UNV983011 UXQ983010:UXR983011 VHM983010:VHN983011 VRI983010:VRJ983011 WBE983010:WBF983011 WLA983010:WLB983011 WUW983010:WUX983011 WBH983016:WBI983017 M65512:N65513 IQ65512:IR65513 SM65512:SN65513 ACI65512:ACJ65513 AME65512:AMF65513 AWA65512:AWB65513 BFW65512:BFX65513 BPS65512:BPT65513 BZO65512:BZP65513 CJK65512:CJL65513 CTG65512:CTH65513 DDC65512:DDD65513 DMY65512:DMZ65513 DWU65512:DWV65513 EGQ65512:EGR65513 EQM65512:EQN65513 FAI65512:FAJ65513 FKE65512:FKF65513 FUA65512:FUB65513 GDW65512:GDX65513 GNS65512:GNT65513 GXO65512:GXP65513 HHK65512:HHL65513 HRG65512:HRH65513 IBC65512:IBD65513 IKY65512:IKZ65513 IUU65512:IUV65513 JEQ65512:JER65513 JOM65512:JON65513 JYI65512:JYJ65513 KIE65512:KIF65513 KSA65512:KSB65513 LBW65512:LBX65513 LLS65512:LLT65513 LVO65512:LVP65513 MFK65512:MFL65513 MPG65512:MPH65513 MZC65512:MZD65513 NIY65512:NIZ65513 NSU65512:NSV65513 OCQ65512:OCR65513 OMM65512:OMN65513 OWI65512:OWJ65513 PGE65512:PGF65513 PQA65512:PQB65513 PZW65512:PZX65513 QJS65512:QJT65513 QTO65512:QTP65513 RDK65512:RDL65513 RNG65512:RNH65513 RXC65512:RXD65513 SGY65512:SGZ65513 SQU65512:SQV65513 TAQ65512:TAR65513 TKM65512:TKN65513 TUI65512:TUJ65513 UEE65512:UEF65513 UOA65512:UOB65513 UXW65512:UXX65513 VHS65512:VHT65513 VRO65512:VRP65513 WBK65512:WBL65513 WLG65512:WLH65513 WVC65512:WVD65513 M131048:N131049 IQ131048:IR131049 SM131048:SN131049 ACI131048:ACJ131049 AME131048:AMF131049 AWA131048:AWB131049 BFW131048:BFX131049 BPS131048:BPT131049 BZO131048:BZP131049 CJK131048:CJL131049 CTG131048:CTH131049 DDC131048:DDD131049 DMY131048:DMZ131049 DWU131048:DWV131049 EGQ131048:EGR131049 EQM131048:EQN131049 FAI131048:FAJ131049 FKE131048:FKF131049 FUA131048:FUB131049 GDW131048:GDX131049 GNS131048:GNT131049 GXO131048:GXP131049 HHK131048:HHL131049 HRG131048:HRH131049 IBC131048:IBD131049 IKY131048:IKZ131049 IUU131048:IUV131049 JEQ131048:JER131049 JOM131048:JON131049 JYI131048:JYJ131049 KIE131048:KIF131049 KSA131048:KSB131049 LBW131048:LBX131049 LLS131048:LLT131049 LVO131048:LVP131049 MFK131048:MFL131049 MPG131048:MPH131049 MZC131048:MZD131049 NIY131048:NIZ131049 NSU131048:NSV131049 OCQ131048:OCR131049 OMM131048:OMN131049 OWI131048:OWJ131049 PGE131048:PGF131049 PQA131048:PQB131049 PZW131048:PZX131049 QJS131048:QJT131049 QTO131048:QTP131049 RDK131048:RDL131049 RNG131048:RNH131049 RXC131048:RXD131049 SGY131048:SGZ131049 SQU131048:SQV131049 TAQ131048:TAR131049 TKM131048:TKN131049 TUI131048:TUJ131049 UEE131048:UEF131049 UOA131048:UOB131049 UXW131048:UXX131049 VHS131048:VHT131049 VRO131048:VRP131049 WBK131048:WBL131049 WLG131048:WLH131049 WVC131048:WVD131049 M196584:N196585 IQ196584:IR196585 SM196584:SN196585 ACI196584:ACJ196585 AME196584:AMF196585 AWA196584:AWB196585 BFW196584:BFX196585 BPS196584:BPT196585 BZO196584:BZP196585 CJK196584:CJL196585 CTG196584:CTH196585 DDC196584:DDD196585 DMY196584:DMZ196585 DWU196584:DWV196585 EGQ196584:EGR196585 EQM196584:EQN196585 FAI196584:FAJ196585 FKE196584:FKF196585 FUA196584:FUB196585 GDW196584:GDX196585 GNS196584:GNT196585 GXO196584:GXP196585 HHK196584:HHL196585 HRG196584:HRH196585 IBC196584:IBD196585 IKY196584:IKZ196585 IUU196584:IUV196585 JEQ196584:JER196585 JOM196584:JON196585 JYI196584:JYJ196585 KIE196584:KIF196585 KSA196584:KSB196585 LBW196584:LBX196585 LLS196584:LLT196585 LVO196584:LVP196585 MFK196584:MFL196585 MPG196584:MPH196585 MZC196584:MZD196585 NIY196584:NIZ196585 NSU196584:NSV196585 OCQ196584:OCR196585 OMM196584:OMN196585 OWI196584:OWJ196585 PGE196584:PGF196585 PQA196584:PQB196585 PZW196584:PZX196585 QJS196584:QJT196585 QTO196584:QTP196585 RDK196584:RDL196585 RNG196584:RNH196585 RXC196584:RXD196585 SGY196584:SGZ196585 SQU196584:SQV196585 TAQ196584:TAR196585 TKM196584:TKN196585 TUI196584:TUJ196585 UEE196584:UEF196585 UOA196584:UOB196585 UXW196584:UXX196585 VHS196584:VHT196585 VRO196584:VRP196585 WBK196584:WBL196585 WLG196584:WLH196585 WVC196584:WVD196585 M262120:N262121 IQ262120:IR262121 SM262120:SN262121 ACI262120:ACJ262121 AME262120:AMF262121 AWA262120:AWB262121 BFW262120:BFX262121 BPS262120:BPT262121 BZO262120:BZP262121 CJK262120:CJL262121 CTG262120:CTH262121 DDC262120:DDD262121 DMY262120:DMZ262121 DWU262120:DWV262121 EGQ262120:EGR262121 EQM262120:EQN262121 FAI262120:FAJ262121 FKE262120:FKF262121 FUA262120:FUB262121 GDW262120:GDX262121 GNS262120:GNT262121 GXO262120:GXP262121 HHK262120:HHL262121 HRG262120:HRH262121 IBC262120:IBD262121 IKY262120:IKZ262121 IUU262120:IUV262121 JEQ262120:JER262121 JOM262120:JON262121 JYI262120:JYJ262121 KIE262120:KIF262121 KSA262120:KSB262121 LBW262120:LBX262121 LLS262120:LLT262121 LVO262120:LVP262121 MFK262120:MFL262121 MPG262120:MPH262121 MZC262120:MZD262121 NIY262120:NIZ262121 NSU262120:NSV262121 OCQ262120:OCR262121 OMM262120:OMN262121 OWI262120:OWJ262121 PGE262120:PGF262121 PQA262120:PQB262121 PZW262120:PZX262121 QJS262120:QJT262121 QTO262120:QTP262121 RDK262120:RDL262121 RNG262120:RNH262121 RXC262120:RXD262121 SGY262120:SGZ262121 SQU262120:SQV262121 TAQ262120:TAR262121 TKM262120:TKN262121 TUI262120:TUJ262121 UEE262120:UEF262121 UOA262120:UOB262121 UXW262120:UXX262121 VHS262120:VHT262121 VRO262120:VRP262121 WBK262120:WBL262121 WLG262120:WLH262121 WVC262120:WVD262121 M327656:N327657 IQ327656:IR327657 SM327656:SN327657 ACI327656:ACJ327657 AME327656:AMF327657 AWA327656:AWB327657 BFW327656:BFX327657 BPS327656:BPT327657 BZO327656:BZP327657 CJK327656:CJL327657 CTG327656:CTH327657 DDC327656:DDD327657 DMY327656:DMZ327657 DWU327656:DWV327657 EGQ327656:EGR327657 EQM327656:EQN327657 FAI327656:FAJ327657 FKE327656:FKF327657 FUA327656:FUB327657 GDW327656:GDX327657 GNS327656:GNT327657 GXO327656:GXP327657 HHK327656:HHL327657 HRG327656:HRH327657 IBC327656:IBD327657 IKY327656:IKZ327657 IUU327656:IUV327657 JEQ327656:JER327657 JOM327656:JON327657 JYI327656:JYJ327657 KIE327656:KIF327657 KSA327656:KSB327657 LBW327656:LBX327657 LLS327656:LLT327657 LVO327656:LVP327657 MFK327656:MFL327657 MPG327656:MPH327657 MZC327656:MZD327657 NIY327656:NIZ327657 NSU327656:NSV327657 OCQ327656:OCR327657 OMM327656:OMN327657 OWI327656:OWJ327657 PGE327656:PGF327657 PQA327656:PQB327657 PZW327656:PZX327657 QJS327656:QJT327657 QTO327656:QTP327657 RDK327656:RDL327657 RNG327656:RNH327657 RXC327656:RXD327657 SGY327656:SGZ327657 SQU327656:SQV327657 TAQ327656:TAR327657 TKM327656:TKN327657 TUI327656:TUJ327657 UEE327656:UEF327657 UOA327656:UOB327657 UXW327656:UXX327657 VHS327656:VHT327657 VRO327656:VRP327657 WBK327656:WBL327657 WLG327656:WLH327657 WVC327656:WVD327657 M393192:N393193 IQ393192:IR393193 SM393192:SN393193 ACI393192:ACJ393193 AME393192:AMF393193 AWA393192:AWB393193 BFW393192:BFX393193 BPS393192:BPT393193 BZO393192:BZP393193 CJK393192:CJL393193 CTG393192:CTH393193 DDC393192:DDD393193 DMY393192:DMZ393193 DWU393192:DWV393193 EGQ393192:EGR393193 EQM393192:EQN393193 FAI393192:FAJ393193 FKE393192:FKF393193 FUA393192:FUB393193 GDW393192:GDX393193 GNS393192:GNT393193 GXO393192:GXP393193 HHK393192:HHL393193 HRG393192:HRH393193 IBC393192:IBD393193 IKY393192:IKZ393193 IUU393192:IUV393193 JEQ393192:JER393193 JOM393192:JON393193 JYI393192:JYJ393193 KIE393192:KIF393193 KSA393192:KSB393193 LBW393192:LBX393193 LLS393192:LLT393193 LVO393192:LVP393193 MFK393192:MFL393193 MPG393192:MPH393193 MZC393192:MZD393193 NIY393192:NIZ393193 NSU393192:NSV393193 OCQ393192:OCR393193 OMM393192:OMN393193 OWI393192:OWJ393193 PGE393192:PGF393193 PQA393192:PQB393193 PZW393192:PZX393193 QJS393192:QJT393193 QTO393192:QTP393193 RDK393192:RDL393193 RNG393192:RNH393193 RXC393192:RXD393193 SGY393192:SGZ393193 SQU393192:SQV393193 TAQ393192:TAR393193 TKM393192:TKN393193 TUI393192:TUJ393193 UEE393192:UEF393193 UOA393192:UOB393193 UXW393192:UXX393193 VHS393192:VHT393193 VRO393192:VRP393193 WBK393192:WBL393193 WLG393192:WLH393193 WVC393192:WVD393193 M458728:N458729 IQ458728:IR458729 SM458728:SN458729 ACI458728:ACJ458729 AME458728:AMF458729 AWA458728:AWB458729 BFW458728:BFX458729 BPS458728:BPT458729 BZO458728:BZP458729 CJK458728:CJL458729 CTG458728:CTH458729 DDC458728:DDD458729 DMY458728:DMZ458729 DWU458728:DWV458729 EGQ458728:EGR458729 EQM458728:EQN458729 FAI458728:FAJ458729 FKE458728:FKF458729 FUA458728:FUB458729 GDW458728:GDX458729 GNS458728:GNT458729 GXO458728:GXP458729 HHK458728:HHL458729 HRG458728:HRH458729 IBC458728:IBD458729 IKY458728:IKZ458729 IUU458728:IUV458729 JEQ458728:JER458729 JOM458728:JON458729 JYI458728:JYJ458729 KIE458728:KIF458729 KSA458728:KSB458729 LBW458728:LBX458729 LLS458728:LLT458729 LVO458728:LVP458729 MFK458728:MFL458729 MPG458728:MPH458729 MZC458728:MZD458729 NIY458728:NIZ458729 NSU458728:NSV458729 OCQ458728:OCR458729 OMM458728:OMN458729 OWI458728:OWJ458729 PGE458728:PGF458729 PQA458728:PQB458729 PZW458728:PZX458729 QJS458728:QJT458729 QTO458728:QTP458729 RDK458728:RDL458729 RNG458728:RNH458729 RXC458728:RXD458729 SGY458728:SGZ458729 SQU458728:SQV458729 TAQ458728:TAR458729 TKM458728:TKN458729 TUI458728:TUJ458729 UEE458728:UEF458729 UOA458728:UOB458729 UXW458728:UXX458729 VHS458728:VHT458729 VRO458728:VRP458729 WBK458728:WBL458729 WLG458728:WLH458729 WVC458728:WVD458729 M524264:N524265 IQ524264:IR524265 SM524264:SN524265 ACI524264:ACJ524265 AME524264:AMF524265 AWA524264:AWB524265 BFW524264:BFX524265 BPS524264:BPT524265 BZO524264:BZP524265 CJK524264:CJL524265 CTG524264:CTH524265 DDC524264:DDD524265 DMY524264:DMZ524265 DWU524264:DWV524265 EGQ524264:EGR524265 EQM524264:EQN524265 FAI524264:FAJ524265 FKE524264:FKF524265 FUA524264:FUB524265 GDW524264:GDX524265 GNS524264:GNT524265 GXO524264:GXP524265 HHK524264:HHL524265 HRG524264:HRH524265 IBC524264:IBD524265 IKY524264:IKZ524265 IUU524264:IUV524265 JEQ524264:JER524265 JOM524264:JON524265 JYI524264:JYJ524265 KIE524264:KIF524265 KSA524264:KSB524265 LBW524264:LBX524265 LLS524264:LLT524265 LVO524264:LVP524265 MFK524264:MFL524265 MPG524264:MPH524265 MZC524264:MZD524265 NIY524264:NIZ524265 NSU524264:NSV524265 OCQ524264:OCR524265 OMM524264:OMN524265 OWI524264:OWJ524265 PGE524264:PGF524265 PQA524264:PQB524265 PZW524264:PZX524265 QJS524264:QJT524265 QTO524264:QTP524265 RDK524264:RDL524265 RNG524264:RNH524265 RXC524264:RXD524265 SGY524264:SGZ524265 SQU524264:SQV524265 TAQ524264:TAR524265 TKM524264:TKN524265 TUI524264:TUJ524265 UEE524264:UEF524265 UOA524264:UOB524265 UXW524264:UXX524265 VHS524264:VHT524265 VRO524264:VRP524265 WBK524264:WBL524265 WLG524264:WLH524265 WVC524264:WVD524265 M589800:N589801 IQ589800:IR589801 SM589800:SN589801 ACI589800:ACJ589801 AME589800:AMF589801 AWA589800:AWB589801 BFW589800:BFX589801 BPS589800:BPT589801 BZO589800:BZP589801 CJK589800:CJL589801 CTG589800:CTH589801 DDC589800:DDD589801 DMY589800:DMZ589801 DWU589800:DWV589801 EGQ589800:EGR589801 EQM589800:EQN589801 FAI589800:FAJ589801 FKE589800:FKF589801 FUA589800:FUB589801 GDW589800:GDX589801 GNS589800:GNT589801 GXO589800:GXP589801 HHK589800:HHL589801 HRG589800:HRH589801 IBC589800:IBD589801 IKY589800:IKZ589801 IUU589800:IUV589801 JEQ589800:JER589801 JOM589800:JON589801 JYI589800:JYJ589801 KIE589800:KIF589801 KSA589800:KSB589801 LBW589800:LBX589801 LLS589800:LLT589801 LVO589800:LVP589801 MFK589800:MFL589801 MPG589800:MPH589801 MZC589800:MZD589801 NIY589800:NIZ589801 NSU589800:NSV589801 OCQ589800:OCR589801 OMM589800:OMN589801 OWI589800:OWJ589801 PGE589800:PGF589801 PQA589800:PQB589801 PZW589800:PZX589801 QJS589800:QJT589801 QTO589800:QTP589801 RDK589800:RDL589801 RNG589800:RNH589801 RXC589800:RXD589801 SGY589800:SGZ589801 SQU589800:SQV589801 TAQ589800:TAR589801 TKM589800:TKN589801 TUI589800:TUJ589801 UEE589800:UEF589801 UOA589800:UOB589801 UXW589800:UXX589801 VHS589800:VHT589801 VRO589800:VRP589801 WBK589800:WBL589801 WLG589800:WLH589801 WVC589800:WVD589801 M655336:N655337 IQ655336:IR655337 SM655336:SN655337 ACI655336:ACJ655337 AME655336:AMF655337 AWA655336:AWB655337 BFW655336:BFX655337 BPS655336:BPT655337 BZO655336:BZP655337 CJK655336:CJL655337 CTG655336:CTH655337 DDC655336:DDD655337 DMY655336:DMZ655337 DWU655336:DWV655337 EGQ655336:EGR655337 EQM655336:EQN655337 FAI655336:FAJ655337 FKE655336:FKF655337 FUA655336:FUB655337 GDW655336:GDX655337 GNS655336:GNT655337 GXO655336:GXP655337 HHK655336:HHL655337 HRG655336:HRH655337 IBC655336:IBD655337 IKY655336:IKZ655337 IUU655336:IUV655337 JEQ655336:JER655337 JOM655336:JON655337 JYI655336:JYJ655337 KIE655336:KIF655337 KSA655336:KSB655337 LBW655336:LBX655337 LLS655336:LLT655337 LVO655336:LVP655337 MFK655336:MFL655337 MPG655336:MPH655337 MZC655336:MZD655337 NIY655336:NIZ655337 NSU655336:NSV655337 OCQ655336:OCR655337 OMM655336:OMN655337 OWI655336:OWJ655337 PGE655336:PGF655337 PQA655336:PQB655337 PZW655336:PZX655337 QJS655336:QJT655337 QTO655336:QTP655337 RDK655336:RDL655337 RNG655336:RNH655337 RXC655336:RXD655337 SGY655336:SGZ655337 SQU655336:SQV655337 TAQ655336:TAR655337 TKM655336:TKN655337 TUI655336:TUJ655337 UEE655336:UEF655337 UOA655336:UOB655337 UXW655336:UXX655337 VHS655336:VHT655337 VRO655336:VRP655337 WBK655336:WBL655337 WLG655336:WLH655337 WVC655336:WVD655337 M720872:N720873 IQ720872:IR720873 SM720872:SN720873 ACI720872:ACJ720873 AME720872:AMF720873 AWA720872:AWB720873 BFW720872:BFX720873 BPS720872:BPT720873 BZO720872:BZP720873 CJK720872:CJL720873 CTG720872:CTH720873 DDC720872:DDD720873 DMY720872:DMZ720873 DWU720872:DWV720873 EGQ720872:EGR720873 EQM720872:EQN720873 FAI720872:FAJ720873 FKE720872:FKF720873 FUA720872:FUB720873 GDW720872:GDX720873 GNS720872:GNT720873 GXO720872:GXP720873 HHK720872:HHL720873 HRG720872:HRH720873 IBC720872:IBD720873 IKY720872:IKZ720873 IUU720872:IUV720873 JEQ720872:JER720873 JOM720872:JON720873 JYI720872:JYJ720873 KIE720872:KIF720873 KSA720872:KSB720873 LBW720872:LBX720873 LLS720872:LLT720873 LVO720872:LVP720873 MFK720872:MFL720873 MPG720872:MPH720873 MZC720872:MZD720873 NIY720872:NIZ720873 NSU720872:NSV720873 OCQ720872:OCR720873 OMM720872:OMN720873 OWI720872:OWJ720873 PGE720872:PGF720873 PQA720872:PQB720873 PZW720872:PZX720873 QJS720872:QJT720873 QTO720872:QTP720873 RDK720872:RDL720873 RNG720872:RNH720873 RXC720872:RXD720873 SGY720872:SGZ720873 SQU720872:SQV720873 TAQ720872:TAR720873 TKM720872:TKN720873 TUI720872:TUJ720873 UEE720872:UEF720873 UOA720872:UOB720873 UXW720872:UXX720873 VHS720872:VHT720873 VRO720872:VRP720873 WBK720872:WBL720873 WLG720872:WLH720873 WVC720872:WVD720873 M786408:N786409 IQ786408:IR786409 SM786408:SN786409 ACI786408:ACJ786409 AME786408:AMF786409 AWA786408:AWB786409 BFW786408:BFX786409 BPS786408:BPT786409 BZO786408:BZP786409 CJK786408:CJL786409 CTG786408:CTH786409 DDC786408:DDD786409 DMY786408:DMZ786409 DWU786408:DWV786409 EGQ786408:EGR786409 EQM786408:EQN786409 FAI786408:FAJ786409 FKE786408:FKF786409 FUA786408:FUB786409 GDW786408:GDX786409 GNS786408:GNT786409 GXO786408:GXP786409 HHK786408:HHL786409 HRG786408:HRH786409 IBC786408:IBD786409 IKY786408:IKZ786409 IUU786408:IUV786409 JEQ786408:JER786409 JOM786408:JON786409 JYI786408:JYJ786409 KIE786408:KIF786409 KSA786408:KSB786409 LBW786408:LBX786409 LLS786408:LLT786409 LVO786408:LVP786409 MFK786408:MFL786409 MPG786408:MPH786409 MZC786408:MZD786409 NIY786408:NIZ786409 NSU786408:NSV786409 OCQ786408:OCR786409 OMM786408:OMN786409 OWI786408:OWJ786409 PGE786408:PGF786409 PQA786408:PQB786409 PZW786408:PZX786409 QJS786408:QJT786409 QTO786408:QTP786409 RDK786408:RDL786409 RNG786408:RNH786409 RXC786408:RXD786409 SGY786408:SGZ786409 SQU786408:SQV786409 TAQ786408:TAR786409 TKM786408:TKN786409 TUI786408:TUJ786409 UEE786408:UEF786409 UOA786408:UOB786409 UXW786408:UXX786409 VHS786408:VHT786409 VRO786408:VRP786409 WBK786408:WBL786409 WLG786408:WLH786409 WVC786408:WVD786409 M851944:N851945 IQ851944:IR851945 SM851944:SN851945 ACI851944:ACJ851945 AME851944:AMF851945 AWA851944:AWB851945 BFW851944:BFX851945 BPS851944:BPT851945 BZO851944:BZP851945 CJK851944:CJL851945 CTG851944:CTH851945 DDC851944:DDD851945 DMY851944:DMZ851945 DWU851944:DWV851945 EGQ851944:EGR851945 EQM851944:EQN851945 FAI851944:FAJ851945 FKE851944:FKF851945 FUA851944:FUB851945 GDW851944:GDX851945 GNS851944:GNT851945 GXO851944:GXP851945 HHK851944:HHL851945 HRG851944:HRH851945 IBC851944:IBD851945 IKY851944:IKZ851945 IUU851944:IUV851945 JEQ851944:JER851945 JOM851944:JON851945 JYI851944:JYJ851945 KIE851944:KIF851945 KSA851944:KSB851945 LBW851944:LBX851945 LLS851944:LLT851945 LVO851944:LVP851945 MFK851944:MFL851945 MPG851944:MPH851945 MZC851944:MZD851945 NIY851944:NIZ851945 NSU851944:NSV851945 OCQ851944:OCR851945 OMM851944:OMN851945 OWI851944:OWJ851945 PGE851944:PGF851945 PQA851944:PQB851945 PZW851944:PZX851945 QJS851944:QJT851945 QTO851944:QTP851945 RDK851944:RDL851945 RNG851944:RNH851945 RXC851944:RXD851945 SGY851944:SGZ851945 SQU851944:SQV851945 TAQ851944:TAR851945 TKM851944:TKN851945 TUI851944:TUJ851945 UEE851944:UEF851945 UOA851944:UOB851945 UXW851944:UXX851945 VHS851944:VHT851945 VRO851944:VRP851945 WBK851944:WBL851945 WLG851944:WLH851945 WVC851944:WVD851945 M917480:N917481 IQ917480:IR917481 SM917480:SN917481 ACI917480:ACJ917481 AME917480:AMF917481 AWA917480:AWB917481 BFW917480:BFX917481 BPS917480:BPT917481 BZO917480:BZP917481 CJK917480:CJL917481 CTG917480:CTH917481 DDC917480:DDD917481 DMY917480:DMZ917481 DWU917480:DWV917481 EGQ917480:EGR917481 EQM917480:EQN917481 FAI917480:FAJ917481 FKE917480:FKF917481 FUA917480:FUB917481 GDW917480:GDX917481 GNS917480:GNT917481 GXO917480:GXP917481 HHK917480:HHL917481 HRG917480:HRH917481 IBC917480:IBD917481 IKY917480:IKZ917481 IUU917480:IUV917481 JEQ917480:JER917481 JOM917480:JON917481 JYI917480:JYJ917481 KIE917480:KIF917481 KSA917480:KSB917481 LBW917480:LBX917481 LLS917480:LLT917481 LVO917480:LVP917481 MFK917480:MFL917481 MPG917480:MPH917481 MZC917480:MZD917481 NIY917480:NIZ917481 NSU917480:NSV917481 OCQ917480:OCR917481 OMM917480:OMN917481 OWI917480:OWJ917481 PGE917480:PGF917481 PQA917480:PQB917481 PZW917480:PZX917481 QJS917480:QJT917481 QTO917480:QTP917481 RDK917480:RDL917481 RNG917480:RNH917481 RXC917480:RXD917481 SGY917480:SGZ917481 SQU917480:SQV917481 TAQ917480:TAR917481 TKM917480:TKN917481 TUI917480:TUJ917481 UEE917480:UEF917481 UOA917480:UOB917481 UXW917480:UXX917481 VHS917480:VHT917481 VRO917480:VRP917481 WBK917480:WBL917481 WLG917480:WLH917481 WVC917480:WVD917481 M983016:N983017 IQ983016:IR983017 SM983016:SN983017 ACI983016:ACJ983017 AME983016:AMF983017 AWA983016:AWB983017 BFW983016:BFX983017 BPS983016:BPT983017 BZO983016:BZP983017 CJK983016:CJL983017 CTG983016:CTH983017 DDC983016:DDD983017 DMY983016:DMZ983017 DWU983016:DWV983017 EGQ983016:EGR983017 EQM983016:EQN983017 FAI983016:FAJ983017 FKE983016:FKF983017 FUA983016:FUB983017 GDW983016:GDX983017 GNS983016:GNT983017 GXO983016:GXP983017 HHK983016:HHL983017 HRG983016:HRH983017 IBC983016:IBD983017 IKY983016:IKZ983017 IUU983016:IUV983017 JEQ983016:JER983017 JOM983016:JON983017 JYI983016:JYJ983017 KIE983016:KIF983017 KSA983016:KSB983017 LBW983016:LBX983017 LLS983016:LLT983017 LVO983016:LVP983017 MFK983016:MFL983017 MPG983016:MPH983017 MZC983016:MZD983017 NIY983016:NIZ983017 NSU983016:NSV983017 OCQ983016:OCR983017 OMM983016:OMN983017 OWI983016:OWJ983017 PGE983016:PGF983017 PQA983016:PQB983017 PZW983016:PZX983017 QJS983016:QJT983017 QTO983016:QTP983017 RDK983016:RDL983017 RNG983016:RNH983017 RXC983016:RXD983017 SGY983016:SGZ983017 SQU983016:SQV983017 TAQ983016:TAR983017 TKM983016:TKN983017 TUI983016:TUJ983017 UEE983016:UEF983017 UOA983016:UOB983017 UXW983016:UXX983017 VHS983016:VHT983017 VRO983016:VRP983017 WBK983016:WBL983017 WLG983016:WLH983017 WVC983016:WVD983017 WUZ983016:WVA983017 J65506:K65507 IN65506:IO65507 SJ65506:SK65507 ACF65506:ACG65507 AMB65506:AMC65507 AVX65506:AVY65507 BFT65506:BFU65507 BPP65506:BPQ65507 BZL65506:BZM65507 CJH65506:CJI65507 CTD65506:CTE65507 DCZ65506:DDA65507 DMV65506:DMW65507 DWR65506:DWS65507 EGN65506:EGO65507 EQJ65506:EQK65507 FAF65506:FAG65507 FKB65506:FKC65507 FTX65506:FTY65507 GDT65506:GDU65507 GNP65506:GNQ65507 GXL65506:GXM65507 HHH65506:HHI65507 HRD65506:HRE65507 IAZ65506:IBA65507 IKV65506:IKW65507 IUR65506:IUS65507 JEN65506:JEO65507 JOJ65506:JOK65507 JYF65506:JYG65507 KIB65506:KIC65507 KRX65506:KRY65507 LBT65506:LBU65507 LLP65506:LLQ65507 LVL65506:LVM65507 MFH65506:MFI65507 MPD65506:MPE65507 MYZ65506:MZA65507 NIV65506:NIW65507 NSR65506:NSS65507 OCN65506:OCO65507 OMJ65506:OMK65507 OWF65506:OWG65507 PGB65506:PGC65507 PPX65506:PPY65507 PZT65506:PZU65507 QJP65506:QJQ65507 QTL65506:QTM65507 RDH65506:RDI65507 RND65506:RNE65507 RWZ65506:RXA65507 SGV65506:SGW65507 SQR65506:SQS65507 TAN65506:TAO65507 TKJ65506:TKK65507 TUF65506:TUG65507 UEB65506:UEC65507 UNX65506:UNY65507 UXT65506:UXU65507 VHP65506:VHQ65507 VRL65506:VRM65507 WBH65506:WBI65507 WLD65506:WLE65507 WUZ65506:WVA65507 J131042:K131043 IN131042:IO131043 SJ131042:SK131043 ACF131042:ACG131043 AMB131042:AMC131043 AVX131042:AVY131043 BFT131042:BFU131043 BPP131042:BPQ131043 BZL131042:BZM131043 CJH131042:CJI131043 CTD131042:CTE131043 DCZ131042:DDA131043 DMV131042:DMW131043 DWR131042:DWS131043 EGN131042:EGO131043 EQJ131042:EQK131043 FAF131042:FAG131043 FKB131042:FKC131043 FTX131042:FTY131043 GDT131042:GDU131043 GNP131042:GNQ131043 GXL131042:GXM131043 HHH131042:HHI131043 HRD131042:HRE131043 IAZ131042:IBA131043 IKV131042:IKW131043 IUR131042:IUS131043 JEN131042:JEO131043 JOJ131042:JOK131043 JYF131042:JYG131043 KIB131042:KIC131043 KRX131042:KRY131043 LBT131042:LBU131043 LLP131042:LLQ131043 LVL131042:LVM131043 MFH131042:MFI131043 MPD131042:MPE131043 MYZ131042:MZA131043 NIV131042:NIW131043 NSR131042:NSS131043 OCN131042:OCO131043 OMJ131042:OMK131043 OWF131042:OWG131043 PGB131042:PGC131043 PPX131042:PPY131043 PZT131042:PZU131043 QJP131042:QJQ131043 QTL131042:QTM131043 RDH131042:RDI131043 RND131042:RNE131043 RWZ131042:RXA131043 SGV131042:SGW131043 SQR131042:SQS131043 TAN131042:TAO131043 TKJ131042:TKK131043 TUF131042:TUG131043 UEB131042:UEC131043 UNX131042:UNY131043 UXT131042:UXU131043 VHP131042:VHQ131043 VRL131042:VRM131043 WBH131042:WBI131043 WLD131042:WLE131043 WUZ131042:WVA131043 J196578:K196579 IN196578:IO196579 SJ196578:SK196579 ACF196578:ACG196579 AMB196578:AMC196579 AVX196578:AVY196579 BFT196578:BFU196579 BPP196578:BPQ196579 BZL196578:BZM196579 CJH196578:CJI196579 CTD196578:CTE196579 DCZ196578:DDA196579 DMV196578:DMW196579 DWR196578:DWS196579 EGN196578:EGO196579 EQJ196578:EQK196579 FAF196578:FAG196579 FKB196578:FKC196579 FTX196578:FTY196579 GDT196578:GDU196579 GNP196578:GNQ196579 GXL196578:GXM196579 HHH196578:HHI196579 HRD196578:HRE196579 IAZ196578:IBA196579 IKV196578:IKW196579 IUR196578:IUS196579 JEN196578:JEO196579 JOJ196578:JOK196579 JYF196578:JYG196579 KIB196578:KIC196579 KRX196578:KRY196579 LBT196578:LBU196579 LLP196578:LLQ196579 LVL196578:LVM196579 MFH196578:MFI196579 MPD196578:MPE196579 MYZ196578:MZA196579 NIV196578:NIW196579 NSR196578:NSS196579 OCN196578:OCO196579 OMJ196578:OMK196579 OWF196578:OWG196579 PGB196578:PGC196579 PPX196578:PPY196579 PZT196578:PZU196579 QJP196578:QJQ196579 QTL196578:QTM196579 RDH196578:RDI196579 RND196578:RNE196579 RWZ196578:RXA196579 SGV196578:SGW196579 SQR196578:SQS196579 TAN196578:TAO196579 TKJ196578:TKK196579 TUF196578:TUG196579 UEB196578:UEC196579 UNX196578:UNY196579 UXT196578:UXU196579 VHP196578:VHQ196579 VRL196578:VRM196579 WBH196578:WBI196579 WLD196578:WLE196579 WUZ196578:WVA196579 J262114:K262115 IN262114:IO262115 SJ262114:SK262115 ACF262114:ACG262115 AMB262114:AMC262115 AVX262114:AVY262115 BFT262114:BFU262115 BPP262114:BPQ262115 BZL262114:BZM262115 CJH262114:CJI262115 CTD262114:CTE262115 DCZ262114:DDA262115 DMV262114:DMW262115 DWR262114:DWS262115 EGN262114:EGO262115 EQJ262114:EQK262115 FAF262114:FAG262115 FKB262114:FKC262115 FTX262114:FTY262115 GDT262114:GDU262115 GNP262114:GNQ262115 GXL262114:GXM262115 HHH262114:HHI262115 HRD262114:HRE262115 IAZ262114:IBA262115 IKV262114:IKW262115 IUR262114:IUS262115 JEN262114:JEO262115 JOJ262114:JOK262115 JYF262114:JYG262115 KIB262114:KIC262115 KRX262114:KRY262115 LBT262114:LBU262115 LLP262114:LLQ262115 LVL262114:LVM262115 MFH262114:MFI262115 MPD262114:MPE262115 MYZ262114:MZA262115 NIV262114:NIW262115 NSR262114:NSS262115 OCN262114:OCO262115 OMJ262114:OMK262115 OWF262114:OWG262115 PGB262114:PGC262115 PPX262114:PPY262115 PZT262114:PZU262115 QJP262114:QJQ262115 QTL262114:QTM262115 RDH262114:RDI262115 RND262114:RNE262115 RWZ262114:RXA262115 SGV262114:SGW262115 SQR262114:SQS262115 TAN262114:TAO262115 TKJ262114:TKK262115 TUF262114:TUG262115 UEB262114:UEC262115 UNX262114:UNY262115 UXT262114:UXU262115 VHP262114:VHQ262115 VRL262114:VRM262115 WBH262114:WBI262115 WLD262114:WLE262115 WUZ262114:WVA262115 J327650:K327651 IN327650:IO327651 SJ327650:SK327651 ACF327650:ACG327651 AMB327650:AMC327651 AVX327650:AVY327651 BFT327650:BFU327651 BPP327650:BPQ327651 BZL327650:BZM327651 CJH327650:CJI327651 CTD327650:CTE327651 DCZ327650:DDA327651 DMV327650:DMW327651 DWR327650:DWS327651 EGN327650:EGO327651 EQJ327650:EQK327651 FAF327650:FAG327651 FKB327650:FKC327651 FTX327650:FTY327651 GDT327650:GDU327651 GNP327650:GNQ327651 GXL327650:GXM327651 HHH327650:HHI327651 HRD327650:HRE327651 IAZ327650:IBA327651 IKV327650:IKW327651 IUR327650:IUS327651 JEN327650:JEO327651 JOJ327650:JOK327651 JYF327650:JYG327651 KIB327650:KIC327651 KRX327650:KRY327651 LBT327650:LBU327651 LLP327650:LLQ327651 LVL327650:LVM327651 MFH327650:MFI327651 MPD327650:MPE327651 MYZ327650:MZA327651 NIV327650:NIW327651 NSR327650:NSS327651 OCN327650:OCO327651 OMJ327650:OMK327651 OWF327650:OWG327651 PGB327650:PGC327651 PPX327650:PPY327651 PZT327650:PZU327651 QJP327650:QJQ327651 QTL327650:QTM327651 RDH327650:RDI327651 RND327650:RNE327651 RWZ327650:RXA327651 SGV327650:SGW327651 SQR327650:SQS327651 TAN327650:TAO327651 TKJ327650:TKK327651 TUF327650:TUG327651 UEB327650:UEC327651 UNX327650:UNY327651 UXT327650:UXU327651 VHP327650:VHQ327651 VRL327650:VRM327651 WBH327650:WBI327651 WLD327650:WLE327651 WUZ327650:WVA327651 J393186:K393187 IN393186:IO393187 SJ393186:SK393187 ACF393186:ACG393187 AMB393186:AMC393187 AVX393186:AVY393187 BFT393186:BFU393187 BPP393186:BPQ393187 BZL393186:BZM393187 CJH393186:CJI393187 CTD393186:CTE393187 DCZ393186:DDA393187 DMV393186:DMW393187 DWR393186:DWS393187 EGN393186:EGO393187 EQJ393186:EQK393187 FAF393186:FAG393187 FKB393186:FKC393187 FTX393186:FTY393187 GDT393186:GDU393187 GNP393186:GNQ393187 GXL393186:GXM393187 HHH393186:HHI393187 HRD393186:HRE393187 IAZ393186:IBA393187 IKV393186:IKW393187 IUR393186:IUS393187 JEN393186:JEO393187 JOJ393186:JOK393187 JYF393186:JYG393187 KIB393186:KIC393187 KRX393186:KRY393187 LBT393186:LBU393187 LLP393186:LLQ393187 LVL393186:LVM393187 MFH393186:MFI393187 MPD393186:MPE393187 MYZ393186:MZA393187 NIV393186:NIW393187 NSR393186:NSS393187 OCN393186:OCO393187 OMJ393186:OMK393187 OWF393186:OWG393187 PGB393186:PGC393187 PPX393186:PPY393187 PZT393186:PZU393187 QJP393186:QJQ393187 QTL393186:QTM393187 RDH393186:RDI393187 RND393186:RNE393187 RWZ393186:RXA393187 SGV393186:SGW393187 SQR393186:SQS393187 TAN393186:TAO393187 TKJ393186:TKK393187 TUF393186:TUG393187 UEB393186:UEC393187 UNX393186:UNY393187 UXT393186:UXU393187 VHP393186:VHQ393187 VRL393186:VRM393187 WBH393186:WBI393187 WLD393186:WLE393187 WUZ393186:WVA393187 J458722:K458723 IN458722:IO458723 SJ458722:SK458723 ACF458722:ACG458723 AMB458722:AMC458723 AVX458722:AVY458723 BFT458722:BFU458723 BPP458722:BPQ458723 BZL458722:BZM458723 CJH458722:CJI458723 CTD458722:CTE458723 DCZ458722:DDA458723 DMV458722:DMW458723 DWR458722:DWS458723 EGN458722:EGO458723 EQJ458722:EQK458723 FAF458722:FAG458723 FKB458722:FKC458723 FTX458722:FTY458723 GDT458722:GDU458723 GNP458722:GNQ458723 GXL458722:GXM458723 HHH458722:HHI458723 HRD458722:HRE458723 IAZ458722:IBA458723 IKV458722:IKW458723 IUR458722:IUS458723 JEN458722:JEO458723 JOJ458722:JOK458723 JYF458722:JYG458723 KIB458722:KIC458723 KRX458722:KRY458723 LBT458722:LBU458723 LLP458722:LLQ458723 LVL458722:LVM458723 MFH458722:MFI458723 MPD458722:MPE458723 MYZ458722:MZA458723 NIV458722:NIW458723 NSR458722:NSS458723 OCN458722:OCO458723 OMJ458722:OMK458723 OWF458722:OWG458723 PGB458722:PGC458723 PPX458722:PPY458723 PZT458722:PZU458723 QJP458722:QJQ458723 QTL458722:QTM458723 RDH458722:RDI458723 RND458722:RNE458723 RWZ458722:RXA458723 SGV458722:SGW458723 SQR458722:SQS458723 TAN458722:TAO458723 TKJ458722:TKK458723 TUF458722:TUG458723 UEB458722:UEC458723 UNX458722:UNY458723 UXT458722:UXU458723 VHP458722:VHQ458723 VRL458722:VRM458723 WBH458722:WBI458723 WLD458722:WLE458723 WUZ458722:WVA458723 J524258:K524259 IN524258:IO524259 SJ524258:SK524259 ACF524258:ACG524259 AMB524258:AMC524259 AVX524258:AVY524259 BFT524258:BFU524259 BPP524258:BPQ524259 BZL524258:BZM524259 CJH524258:CJI524259 CTD524258:CTE524259 DCZ524258:DDA524259 DMV524258:DMW524259 DWR524258:DWS524259 EGN524258:EGO524259 EQJ524258:EQK524259 FAF524258:FAG524259 FKB524258:FKC524259 FTX524258:FTY524259 GDT524258:GDU524259 GNP524258:GNQ524259 GXL524258:GXM524259 HHH524258:HHI524259 HRD524258:HRE524259 IAZ524258:IBA524259 IKV524258:IKW524259 IUR524258:IUS524259 JEN524258:JEO524259 JOJ524258:JOK524259 JYF524258:JYG524259 KIB524258:KIC524259 KRX524258:KRY524259 LBT524258:LBU524259 LLP524258:LLQ524259 LVL524258:LVM524259 MFH524258:MFI524259 MPD524258:MPE524259 MYZ524258:MZA524259 NIV524258:NIW524259 NSR524258:NSS524259 OCN524258:OCO524259 OMJ524258:OMK524259 OWF524258:OWG524259 PGB524258:PGC524259 PPX524258:PPY524259 PZT524258:PZU524259 QJP524258:QJQ524259 QTL524258:QTM524259 RDH524258:RDI524259 RND524258:RNE524259 RWZ524258:RXA524259 SGV524258:SGW524259 SQR524258:SQS524259 TAN524258:TAO524259 TKJ524258:TKK524259 TUF524258:TUG524259 UEB524258:UEC524259 UNX524258:UNY524259 UXT524258:UXU524259 VHP524258:VHQ524259 VRL524258:VRM524259 WBH524258:WBI524259 WLD524258:WLE524259 WUZ524258:WVA524259 J589794:K589795 IN589794:IO589795 SJ589794:SK589795 ACF589794:ACG589795 AMB589794:AMC589795 AVX589794:AVY589795 BFT589794:BFU589795 BPP589794:BPQ589795 BZL589794:BZM589795 CJH589794:CJI589795 CTD589794:CTE589795 DCZ589794:DDA589795 DMV589794:DMW589795 DWR589794:DWS589795 EGN589794:EGO589795 EQJ589794:EQK589795 FAF589794:FAG589795 FKB589794:FKC589795 FTX589794:FTY589795 GDT589794:GDU589795 GNP589794:GNQ589795 GXL589794:GXM589795 HHH589794:HHI589795 HRD589794:HRE589795 IAZ589794:IBA589795 IKV589794:IKW589795 IUR589794:IUS589795 JEN589794:JEO589795 JOJ589794:JOK589795 JYF589794:JYG589795 KIB589794:KIC589795 KRX589794:KRY589795 LBT589794:LBU589795 LLP589794:LLQ589795 LVL589794:LVM589795 MFH589794:MFI589795 MPD589794:MPE589795 MYZ589794:MZA589795 NIV589794:NIW589795 NSR589794:NSS589795 OCN589794:OCO589795 OMJ589794:OMK589795 OWF589794:OWG589795 PGB589794:PGC589795 PPX589794:PPY589795 PZT589794:PZU589795 QJP589794:QJQ589795 QTL589794:QTM589795 RDH589794:RDI589795 RND589794:RNE589795 RWZ589794:RXA589795 SGV589794:SGW589795 SQR589794:SQS589795 TAN589794:TAO589795 TKJ589794:TKK589795 TUF589794:TUG589795 UEB589794:UEC589795 UNX589794:UNY589795 UXT589794:UXU589795 VHP589794:VHQ589795 VRL589794:VRM589795 WBH589794:WBI589795 WLD589794:WLE589795 WUZ589794:WVA589795 J655330:K655331 IN655330:IO655331 SJ655330:SK655331 ACF655330:ACG655331 AMB655330:AMC655331 AVX655330:AVY655331 BFT655330:BFU655331 BPP655330:BPQ655331 BZL655330:BZM655331 CJH655330:CJI655331 CTD655330:CTE655331 DCZ655330:DDA655331 DMV655330:DMW655331 DWR655330:DWS655331 EGN655330:EGO655331 EQJ655330:EQK655331 FAF655330:FAG655331 FKB655330:FKC655331 FTX655330:FTY655331 GDT655330:GDU655331 GNP655330:GNQ655331 GXL655330:GXM655331 HHH655330:HHI655331 HRD655330:HRE655331 IAZ655330:IBA655331 IKV655330:IKW655331 IUR655330:IUS655331 JEN655330:JEO655331 JOJ655330:JOK655331 JYF655330:JYG655331 KIB655330:KIC655331 KRX655330:KRY655331 LBT655330:LBU655331 LLP655330:LLQ655331 LVL655330:LVM655331 MFH655330:MFI655331 MPD655330:MPE655331 MYZ655330:MZA655331 NIV655330:NIW655331 NSR655330:NSS655331 OCN655330:OCO655331 OMJ655330:OMK655331 OWF655330:OWG655331 PGB655330:PGC655331 PPX655330:PPY655331 PZT655330:PZU655331 QJP655330:QJQ655331 QTL655330:QTM655331 RDH655330:RDI655331 RND655330:RNE655331 RWZ655330:RXA655331 SGV655330:SGW655331 SQR655330:SQS655331 TAN655330:TAO655331 TKJ655330:TKK655331 TUF655330:TUG655331 UEB655330:UEC655331 UNX655330:UNY655331 UXT655330:UXU655331 VHP655330:VHQ655331 VRL655330:VRM655331 WBH655330:WBI655331 WLD655330:WLE655331 WUZ655330:WVA655331 J720866:K720867 IN720866:IO720867 SJ720866:SK720867 ACF720866:ACG720867 AMB720866:AMC720867 AVX720866:AVY720867 BFT720866:BFU720867 BPP720866:BPQ720867 BZL720866:BZM720867 CJH720866:CJI720867 CTD720866:CTE720867 DCZ720866:DDA720867 DMV720866:DMW720867 DWR720866:DWS720867 EGN720866:EGO720867 EQJ720866:EQK720867 FAF720866:FAG720867 FKB720866:FKC720867 FTX720866:FTY720867 GDT720866:GDU720867 GNP720866:GNQ720867 GXL720866:GXM720867 HHH720866:HHI720867 HRD720866:HRE720867 IAZ720866:IBA720867 IKV720866:IKW720867 IUR720866:IUS720867 JEN720866:JEO720867 JOJ720866:JOK720867 JYF720866:JYG720867 KIB720866:KIC720867 KRX720866:KRY720867 LBT720866:LBU720867 LLP720866:LLQ720867 LVL720866:LVM720867 MFH720866:MFI720867 MPD720866:MPE720867 MYZ720866:MZA720867 NIV720866:NIW720867 NSR720866:NSS720867 OCN720866:OCO720867 OMJ720866:OMK720867 OWF720866:OWG720867 PGB720866:PGC720867 PPX720866:PPY720867 PZT720866:PZU720867 QJP720866:QJQ720867 QTL720866:QTM720867 RDH720866:RDI720867 RND720866:RNE720867 RWZ720866:RXA720867 SGV720866:SGW720867 SQR720866:SQS720867 TAN720866:TAO720867 TKJ720866:TKK720867 TUF720866:TUG720867 UEB720866:UEC720867 UNX720866:UNY720867 UXT720866:UXU720867 VHP720866:VHQ720867 VRL720866:VRM720867 WBH720866:WBI720867 WLD720866:WLE720867 WUZ720866:WVA720867 J786402:K786403 IN786402:IO786403 SJ786402:SK786403 ACF786402:ACG786403 AMB786402:AMC786403 AVX786402:AVY786403 BFT786402:BFU786403 BPP786402:BPQ786403 BZL786402:BZM786403 CJH786402:CJI786403 CTD786402:CTE786403 DCZ786402:DDA786403 DMV786402:DMW786403 DWR786402:DWS786403 EGN786402:EGO786403 EQJ786402:EQK786403 FAF786402:FAG786403 FKB786402:FKC786403 FTX786402:FTY786403 GDT786402:GDU786403 GNP786402:GNQ786403 GXL786402:GXM786403 HHH786402:HHI786403 HRD786402:HRE786403 IAZ786402:IBA786403 IKV786402:IKW786403 IUR786402:IUS786403 JEN786402:JEO786403 JOJ786402:JOK786403 JYF786402:JYG786403 KIB786402:KIC786403 KRX786402:KRY786403 LBT786402:LBU786403 LLP786402:LLQ786403 LVL786402:LVM786403 MFH786402:MFI786403 MPD786402:MPE786403 MYZ786402:MZA786403 NIV786402:NIW786403 NSR786402:NSS786403 OCN786402:OCO786403 OMJ786402:OMK786403 OWF786402:OWG786403 PGB786402:PGC786403 PPX786402:PPY786403 PZT786402:PZU786403 QJP786402:QJQ786403 QTL786402:QTM786403 RDH786402:RDI786403 RND786402:RNE786403 RWZ786402:RXA786403 SGV786402:SGW786403 SQR786402:SQS786403 TAN786402:TAO786403 TKJ786402:TKK786403 TUF786402:TUG786403 UEB786402:UEC786403 UNX786402:UNY786403 UXT786402:UXU786403 VHP786402:VHQ786403 VRL786402:VRM786403 WBH786402:WBI786403 WLD786402:WLE786403 WUZ786402:WVA786403 J851938:K851939 IN851938:IO851939 SJ851938:SK851939 ACF851938:ACG851939 AMB851938:AMC851939 AVX851938:AVY851939 BFT851938:BFU851939 BPP851938:BPQ851939 BZL851938:BZM851939 CJH851938:CJI851939 CTD851938:CTE851939 DCZ851938:DDA851939 DMV851938:DMW851939 DWR851938:DWS851939 EGN851938:EGO851939 EQJ851938:EQK851939 FAF851938:FAG851939 FKB851938:FKC851939 FTX851938:FTY851939 GDT851938:GDU851939 GNP851938:GNQ851939 GXL851938:GXM851939 HHH851938:HHI851939 HRD851938:HRE851939 IAZ851938:IBA851939 IKV851938:IKW851939 IUR851938:IUS851939 JEN851938:JEO851939 JOJ851938:JOK851939 JYF851938:JYG851939 KIB851938:KIC851939 KRX851938:KRY851939 LBT851938:LBU851939 LLP851938:LLQ851939 LVL851938:LVM851939 MFH851938:MFI851939 MPD851938:MPE851939 MYZ851938:MZA851939 NIV851938:NIW851939 NSR851938:NSS851939 OCN851938:OCO851939 OMJ851938:OMK851939 OWF851938:OWG851939 PGB851938:PGC851939 PPX851938:PPY851939 PZT851938:PZU851939 QJP851938:QJQ851939 QTL851938:QTM851939 RDH851938:RDI851939 RND851938:RNE851939 RWZ851938:RXA851939 SGV851938:SGW851939 SQR851938:SQS851939 TAN851938:TAO851939 TKJ851938:TKK851939 TUF851938:TUG851939 UEB851938:UEC851939 UNX851938:UNY851939 UXT851938:UXU851939 VHP851938:VHQ851939 VRL851938:VRM851939 WBH851938:WBI851939 WLD851938:WLE851939 WUZ851938:WVA851939 J917474:K917475 IN917474:IO917475 SJ917474:SK917475 ACF917474:ACG917475 AMB917474:AMC917475 AVX917474:AVY917475 BFT917474:BFU917475 BPP917474:BPQ917475 BZL917474:BZM917475 CJH917474:CJI917475 CTD917474:CTE917475 DCZ917474:DDA917475 DMV917474:DMW917475 DWR917474:DWS917475 EGN917474:EGO917475 EQJ917474:EQK917475 FAF917474:FAG917475 FKB917474:FKC917475 FTX917474:FTY917475 GDT917474:GDU917475 GNP917474:GNQ917475 GXL917474:GXM917475 HHH917474:HHI917475 HRD917474:HRE917475 IAZ917474:IBA917475 IKV917474:IKW917475 IUR917474:IUS917475 JEN917474:JEO917475 JOJ917474:JOK917475 JYF917474:JYG917475 KIB917474:KIC917475 KRX917474:KRY917475 LBT917474:LBU917475 LLP917474:LLQ917475 LVL917474:LVM917475 MFH917474:MFI917475 MPD917474:MPE917475 MYZ917474:MZA917475 NIV917474:NIW917475 NSR917474:NSS917475 OCN917474:OCO917475 OMJ917474:OMK917475 OWF917474:OWG917475 PGB917474:PGC917475 PPX917474:PPY917475 PZT917474:PZU917475 QJP917474:QJQ917475 QTL917474:QTM917475 RDH917474:RDI917475 RND917474:RNE917475 RWZ917474:RXA917475 SGV917474:SGW917475 SQR917474:SQS917475 TAN917474:TAO917475 TKJ917474:TKK917475 TUF917474:TUG917475 UEB917474:UEC917475 UNX917474:UNY917475 UXT917474:UXU917475 VHP917474:VHQ917475 VRL917474:VRM917475 WBH917474:WBI917475 WLD917474:WLE917475 WUZ917474:WVA917475 J983010:K983011 IN983010:IO983011 SJ983010:SK983011 ACF983010:ACG983011 AMB983010:AMC983011 AVX983010:AVY983011 BFT983010:BFU983011 BPP983010:BPQ983011 BZL983010:BZM983011 CJH983010:CJI983011 CTD983010:CTE983011 DCZ983010:DDA983011 DMV983010:DMW983011 DWR983010:DWS983011 EGN983010:EGO983011 EQJ983010:EQK983011 FAF983010:FAG983011 FKB983010:FKC983011 FTX983010:FTY983011 GDT983010:GDU983011 GNP983010:GNQ983011 GXL983010:GXM983011 HHH983010:HHI983011 HRD983010:HRE983011 IAZ983010:IBA983011 IKV983010:IKW983011 IUR983010:IUS983011 JEN983010:JEO983011 JOJ983010:JOK983011 JYF983010:JYG983011 KIB983010:KIC983011 KRX983010:KRY983011 LBT983010:LBU983011 LLP983010:LLQ983011 LVL983010:LVM983011 MFH983010:MFI983011 MPD983010:MPE983011 MYZ983010:MZA983011 NIV983010:NIW983011 NSR983010:NSS983011 OCN983010:OCO983011 OMJ983010:OMK983011 OWF983010:OWG983011 PGB983010:PGC983011 PPX983010:PPY983011 PZT983010:PZU983011 QJP983010:QJQ983011 QTL983010:QTM983011 RDH983010:RDI983011 RND983010:RNE983011 RWZ983010:RXA983011 SGV983010:SGW983011 SQR983010:SQS983011 TAN983010:TAO983011 TKJ983010:TKK983011 TUF983010:TUG983011 UEB983010:UEC983011 UNX983010:UNY983011 UXT983010:UXU983011 VHP983010:VHQ983011 VRL983010:VRM983011 WBH983010:WBI983011 WLD983010:WLE983011 WUZ983010:WVA983011 M65506:N65507 IQ65506:IR65507 SM65506:SN65507 ACI65506:ACJ65507 AME65506:AMF65507 AWA65506:AWB65507 BFW65506:BFX65507 BPS65506:BPT65507 BZO65506:BZP65507 CJK65506:CJL65507 CTG65506:CTH65507 DDC65506:DDD65507 DMY65506:DMZ65507 DWU65506:DWV65507 EGQ65506:EGR65507 EQM65506:EQN65507 FAI65506:FAJ65507 FKE65506:FKF65507 FUA65506:FUB65507 GDW65506:GDX65507 GNS65506:GNT65507 GXO65506:GXP65507 HHK65506:HHL65507 HRG65506:HRH65507 IBC65506:IBD65507 IKY65506:IKZ65507 IUU65506:IUV65507 JEQ65506:JER65507 JOM65506:JON65507 JYI65506:JYJ65507 KIE65506:KIF65507 KSA65506:KSB65507 LBW65506:LBX65507 LLS65506:LLT65507 LVO65506:LVP65507 MFK65506:MFL65507 MPG65506:MPH65507 MZC65506:MZD65507 NIY65506:NIZ65507 NSU65506:NSV65507 OCQ65506:OCR65507 OMM65506:OMN65507 OWI65506:OWJ65507 PGE65506:PGF65507 PQA65506:PQB65507 PZW65506:PZX65507 QJS65506:QJT65507 QTO65506:QTP65507 RDK65506:RDL65507 RNG65506:RNH65507 RXC65506:RXD65507 SGY65506:SGZ65507 SQU65506:SQV65507 TAQ65506:TAR65507 TKM65506:TKN65507 TUI65506:TUJ65507 UEE65506:UEF65507 UOA65506:UOB65507 UXW65506:UXX65507 VHS65506:VHT65507 VRO65506:VRP65507 WBK65506:WBL65507 WLG65506:WLH65507 WVC65506:WVD65507 M131042:N131043 IQ131042:IR131043 SM131042:SN131043 ACI131042:ACJ131043 AME131042:AMF131043 AWA131042:AWB131043 BFW131042:BFX131043 BPS131042:BPT131043 BZO131042:BZP131043 CJK131042:CJL131043 CTG131042:CTH131043 DDC131042:DDD131043 DMY131042:DMZ131043 DWU131042:DWV131043 EGQ131042:EGR131043 EQM131042:EQN131043 FAI131042:FAJ131043 FKE131042:FKF131043 FUA131042:FUB131043 GDW131042:GDX131043 GNS131042:GNT131043 GXO131042:GXP131043 HHK131042:HHL131043 HRG131042:HRH131043 IBC131042:IBD131043 IKY131042:IKZ131043 IUU131042:IUV131043 JEQ131042:JER131043 JOM131042:JON131043 JYI131042:JYJ131043 KIE131042:KIF131043 KSA131042:KSB131043 LBW131042:LBX131043 LLS131042:LLT131043 LVO131042:LVP131043 MFK131042:MFL131043 MPG131042:MPH131043 MZC131042:MZD131043 NIY131042:NIZ131043 NSU131042:NSV131043 OCQ131042:OCR131043 OMM131042:OMN131043 OWI131042:OWJ131043 PGE131042:PGF131043 PQA131042:PQB131043 PZW131042:PZX131043 QJS131042:QJT131043 QTO131042:QTP131043 RDK131042:RDL131043 RNG131042:RNH131043 RXC131042:RXD131043 SGY131042:SGZ131043 SQU131042:SQV131043 TAQ131042:TAR131043 TKM131042:TKN131043 TUI131042:TUJ131043 UEE131042:UEF131043 UOA131042:UOB131043 UXW131042:UXX131043 VHS131042:VHT131043 VRO131042:VRP131043 WBK131042:WBL131043 WLG131042:WLH131043 WVC131042:WVD131043 M196578:N196579 IQ196578:IR196579 SM196578:SN196579 ACI196578:ACJ196579 AME196578:AMF196579 AWA196578:AWB196579 BFW196578:BFX196579 BPS196578:BPT196579 BZO196578:BZP196579 CJK196578:CJL196579 CTG196578:CTH196579 DDC196578:DDD196579 DMY196578:DMZ196579 DWU196578:DWV196579 EGQ196578:EGR196579 EQM196578:EQN196579 FAI196578:FAJ196579 FKE196578:FKF196579 FUA196578:FUB196579 GDW196578:GDX196579 GNS196578:GNT196579 GXO196578:GXP196579 HHK196578:HHL196579 HRG196578:HRH196579 IBC196578:IBD196579 IKY196578:IKZ196579 IUU196578:IUV196579 JEQ196578:JER196579 JOM196578:JON196579 JYI196578:JYJ196579 KIE196578:KIF196579 KSA196578:KSB196579 LBW196578:LBX196579 LLS196578:LLT196579 LVO196578:LVP196579 MFK196578:MFL196579 MPG196578:MPH196579 MZC196578:MZD196579 NIY196578:NIZ196579 NSU196578:NSV196579 OCQ196578:OCR196579 OMM196578:OMN196579 OWI196578:OWJ196579 PGE196578:PGF196579 PQA196578:PQB196579 PZW196578:PZX196579 QJS196578:QJT196579 QTO196578:QTP196579 RDK196578:RDL196579 RNG196578:RNH196579 RXC196578:RXD196579 SGY196578:SGZ196579 SQU196578:SQV196579 TAQ196578:TAR196579 TKM196578:TKN196579 TUI196578:TUJ196579 UEE196578:UEF196579 UOA196578:UOB196579 UXW196578:UXX196579 VHS196578:VHT196579 VRO196578:VRP196579 WBK196578:WBL196579 WLG196578:WLH196579 WVC196578:WVD196579 M262114:N262115 IQ262114:IR262115 SM262114:SN262115 ACI262114:ACJ262115 AME262114:AMF262115 AWA262114:AWB262115 BFW262114:BFX262115 BPS262114:BPT262115 BZO262114:BZP262115 CJK262114:CJL262115 CTG262114:CTH262115 DDC262114:DDD262115 DMY262114:DMZ262115 DWU262114:DWV262115 EGQ262114:EGR262115 EQM262114:EQN262115 FAI262114:FAJ262115 FKE262114:FKF262115 FUA262114:FUB262115 GDW262114:GDX262115 GNS262114:GNT262115 GXO262114:GXP262115 HHK262114:HHL262115 HRG262114:HRH262115 IBC262114:IBD262115 IKY262114:IKZ262115 IUU262114:IUV262115 JEQ262114:JER262115 JOM262114:JON262115 JYI262114:JYJ262115 KIE262114:KIF262115 KSA262114:KSB262115 LBW262114:LBX262115 LLS262114:LLT262115 LVO262114:LVP262115 MFK262114:MFL262115 MPG262114:MPH262115 MZC262114:MZD262115 NIY262114:NIZ262115 NSU262114:NSV262115 OCQ262114:OCR262115 OMM262114:OMN262115 OWI262114:OWJ262115 PGE262114:PGF262115 PQA262114:PQB262115 PZW262114:PZX262115 QJS262114:QJT262115 QTO262114:QTP262115 RDK262114:RDL262115 RNG262114:RNH262115 RXC262114:RXD262115 SGY262114:SGZ262115 SQU262114:SQV262115 TAQ262114:TAR262115 TKM262114:TKN262115 TUI262114:TUJ262115 UEE262114:UEF262115 UOA262114:UOB262115 UXW262114:UXX262115 VHS262114:VHT262115 VRO262114:VRP262115 WBK262114:WBL262115 WLG262114:WLH262115 WVC262114:WVD262115 M327650:N327651 IQ327650:IR327651 SM327650:SN327651 ACI327650:ACJ327651 AME327650:AMF327651 AWA327650:AWB327651 BFW327650:BFX327651 BPS327650:BPT327651 BZO327650:BZP327651 CJK327650:CJL327651 CTG327650:CTH327651 DDC327650:DDD327651 DMY327650:DMZ327651 DWU327650:DWV327651 EGQ327650:EGR327651 EQM327650:EQN327651 FAI327650:FAJ327651 FKE327650:FKF327651 FUA327650:FUB327651 GDW327650:GDX327651 GNS327650:GNT327651 GXO327650:GXP327651 HHK327650:HHL327651 HRG327650:HRH327651 IBC327650:IBD327651 IKY327650:IKZ327651 IUU327650:IUV327651 JEQ327650:JER327651 JOM327650:JON327651 JYI327650:JYJ327651 KIE327650:KIF327651 KSA327650:KSB327651 LBW327650:LBX327651 LLS327650:LLT327651 LVO327650:LVP327651 MFK327650:MFL327651 MPG327650:MPH327651 MZC327650:MZD327651 NIY327650:NIZ327651 NSU327650:NSV327651 OCQ327650:OCR327651 OMM327650:OMN327651 OWI327650:OWJ327651 PGE327650:PGF327651 PQA327650:PQB327651 PZW327650:PZX327651 QJS327650:QJT327651 QTO327650:QTP327651 RDK327650:RDL327651 RNG327650:RNH327651 RXC327650:RXD327651 SGY327650:SGZ327651 SQU327650:SQV327651 TAQ327650:TAR327651 TKM327650:TKN327651 TUI327650:TUJ327651 UEE327650:UEF327651 UOA327650:UOB327651 UXW327650:UXX327651 VHS327650:VHT327651 VRO327650:VRP327651 WBK327650:WBL327651 WLG327650:WLH327651 WVC327650:WVD327651 M393186:N393187 IQ393186:IR393187 SM393186:SN393187 ACI393186:ACJ393187 AME393186:AMF393187 AWA393186:AWB393187 BFW393186:BFX393187 BPS393186:BPT393187 BZO393186:BZP393187 CJK393186:CJL393187 CTG393186:CTH393187 DDC393186:DDD393187 DMY393186:DMZ393187 DWU393186:DWV393187 EGQ393186:EGR393187 EQM393186:EQN393187 FAI393186:FAJ393187 FKE393186:FKF393187 FUA393186:FUB393187 GDW393186:GDX393187 GNS393186:GNT393187 GXO393186:GXP393187 HHK393186:HHL393187 HRG393186:HRH393187 IBC393186:IBD393187 IKY393186:IKZ393187 IUU393186:IUV393187 JEQ393186:JER393187 JOM393186:JON393187 JYI393186:JYJ393187 KIE393186:KIF393187 KSA393186:KSB393187 LBW393186:LBX393187 LLS393186:LLT393187 LVO393186:LVP393187 MFK393186:MFL393187 MPG393186:MPH393187 MZC393186:MZD393187 NIY393186:NIZ393187 NSU393186:NSV393187 OCQ393186:OCR393187 OMM393186:OMN393187 OWI393186:OWJ393187 PGE393186:PGF393187 PQA393186:PQB393187 PZW393186:PZX393187 QJS393186:QJT393187 QTO393186:QTP393187 RDK393186:RDL393187 RNG393186:RNH393187 RXC393186:RXD393187 SGY393186:SGZ393187 SQU393186:SQV393187 TAQ393186:TAR393187 TKM393186:TKN393187 TUI393186:TUJ393187 UEE393186:UEF393187 UOA393186:UOB393187 UXW393186:UXX393187 VHS393186:VHT393187 VRO393186:VRP393187 WBK393186:WBL393187 WLG393186:WLH393187 WVC393186:WVD393187 M458722:N458723 IQ458722:IR458723 SM458722:SN458723 ACI458722:ACJ458723 AME458722:AMF458723 AWA458722:AWB458723 BFW458722:BFX458723 BPS458722:BPT458723 BZO458722:BZP458723 CJK458722:CJL458723 CTG458722:CTH458723 DDC458722:DDD458723 DMY458722:DMZ458723 DWU458722:DWV458723 EGQ458722:EGR458723 EQM458722:EQN458723 FAI458722:FAJ458723 FKE458722:FKF458723 FUA458722:FUB458723 GDW458722:GDX458723 GNS458722:GNT458723 GXO458722:GXP458723 HHK458722:HHL458723 HRG458722:HRH458723 IBC458722:IBD458723 IKY458722:IKZ458723 IUU458722:IUV458723 JEQ458722:JER458723 JOM458722:JON458723 JYI458722:JYJ458723 KIE458722:KIF458723 KSA458722:KSB458723 LBW458722:LBX458723 LLS458722:LLT458723 LVO458722:LVP458723 MFK458722:MFL458723 MPG458722:MPH458723 MZC458722:MZD458723 NIY458722:NIZ458723 NSU458722:NSV458723 OCQ458722:OCR458723 OMM458722:OMN458723 OWI458722:OWJ458723 PGE458722:PGF458723 PQA458722:PQB458723 PZW458722:PZX458723 QJS458722:QJT458723 QTO458722:QTP458723 RDK458722:RDL458723 RNG458722:RNH458723 RXC458722:RXD458723 SGY458722:SGZ458723 SQU458722:SQV458723 TAQ458722:TAR458723 TKM458722:TKN458723 TUI458722:TUJ458723 UEE458722:UEF458723 UOA458722:UOB458723 UXW458722:UXX458723 VHS458722:VHT458723 VRO458722:VRP458723 WBK458722:WBL458723 WLG458722:WLH458723 WVC458722:WVD458723 M524258:N524259 IQ524258:IR524259 SM524258:SN524259 ACI524258:ACJ524259 AME524258:AMF524259 AWA524258:AWB524259 BFW524258:BFX524259 BPS524258:BPT524259 BZO524258:BZP524259 CJK524258:CJL524259 CTG524258:CTH524259 DDC524258:DDD524259 DMY524258:DMZ524259 DWU524258:DWV524259 EGQ524258:EGR524259 EQM524258:EQN524259 FAI524258:FAJ524259 FKE524258:FKF524259 FUA524258:FUB524259 GDW524258:GDX524259 GNS524258:GNT524259 GXO524258:GXP524259 HHK524258:HHL524259 HRG524258:HRH524259 IBC524258:IBD524259 IKY524258:IKZ524259 IUU524258:IUV524259 JEQ524258:JER524259 JOM524258:JON524259 JYI524258:JYJ524259 KIE524258:KIF524259 KSA524258:KSB524259 LBW524258:LBX524259 LLS524258:LLT524259 LVO524258:LVP524259 MFK524258:MFL524259 MPG524258:MPH524259 MZC524258:MZD524259 NIY524258:NIZ524259 NSU524258:NSV524259 OCQ524258:OCR524259 OMM524258:OMN524259 OWI524258:OWJ524259 PGE524258:PGF524259 PQA524258:PQB524259 PZW524258:PZX524259 QJS524258:QJT524259 QTO524258:QTP524259 RDK524258:RDL524259 RNG524258:RNH524259 RXC524258:RXD524259 SGY524258:SGZ524259 SQU524258:SQV524259 TAQ524258:TAR524259 TKM524258:TKN524259 TUI524258:TUJ524259 UEE524258:UEF524259 UOA524258:UOB524259 UXW524258:UXX524259 VHS524258:VHT524259 VRO524258:VRP524259 WBK524258:WBL524259 WLG524258:WLH524259 WVC524258:WVD524259 M589794:N589795 IQ589794:IR589795 SM589794:SN589795 ACI589794:ACJ589795 AME589794:AMF589795 AWA589794:AWB589795 BFW589794:BFX589795 BPS589794:BPT589795 BZO589794:BZP589795 CJK589794:CJL589795 CTG589794:CTH589795 DDC589794:DDD589795 DMY589794:DMZ589795 DWU589794:DWV589795 EGQ589794:EGR589795 EQM589794:EQN589795 FAI589794:FAJ589795 FKE589794:FKF589795 FUA589794:FUB589795 GDW589794:GDX589795 GNS589794:GNT589795 GXO589794:GXP589795 HHK589794:HHL589795 HRG589794:HRH589795 IBC589794:IBD589795 IKY589794:IKZ589795 IUU589794:IUV589795 JEQ589794:JER589795 JOM589794:JON589795 JYI589794:JYJ589795 KIE589794:KIF589795 KSA589794:KSB589795 LBW589794:LBX589795 LLS589794:LLT589795 LVO589794:LVP589795 MFK589794:MFL589795 MPG589794:MPH589795 MZC589794:MZD589795 NIY589794:NIZ589795 NSU589794:NSV589795 OCQ589794:OCR589795 OMM589794:OMN589795 OWI589794:OWJ589795 PGE589794:PGF589795 PQA589794:PQB589795 PZW589794:PZX589795 QJS589794:QJT589795 QTO589794:QTP589795 RDK589794:RDL589795 RNG589794:RNH589795 RXC589794:RXD589795 SGY589794:SGZ589795 SQU589794:SQV589795 TAQ589794:TAR589795 TKM589794:TKN589795 TUI589794:TUJ589795 UEE589794:UEF589795 UOA589794:UOB589795 UXW589794:UXX589795 VHS589794:VHT589795 VRO589794:VRP589795 WBK589794:WBL589795 WLG589794:WLH589795 WVC589794:WVD589795 M655330:N655331 IQ655330:IR655331 SM655330:SN655331 ACI655330:ACJ655331 AME655330:AMF655331 AWA655330:AWB655331 BFW655330:BFX655331 BPS655330:BPT655331 BZO655330:BZP655331 CJK655330:CJL655331 CTG655330:CTH655331 DDC655330:DDD655331 DMY655330:DMZ655331 DWU655330:DWV655331 EGQ655330:EGR655331 EQM655330:EQN655331 FAI655330:FAJ655331 FKE655330:FKF655331 FUA655330:FUB655331 GDW655330:GDX655331 GNS655330:GNT655331 GXO655330:GXP655331 HHK655330:HHL655331 HRG655330:HRH655331 IBC655330:IBD655331 IKY655330:IKZ655331 IUU655330:IUV655331 JEQ655330:JER655331 JOM655330:JON655331 JYI655330:JYJ655331 KIE655330:KIF655331 KSA655330:KSB655331 LBW655330:LBX655331 LLS655330:LLT655331 LVO655330:LVP655331 MFK655330:MFL655331 MPG655330:MPH655331 MZC655330:MZD655331 NIY655330:NIZ655331 NSU655330:NSV655331 OCQ655330:OCR655331 OMM655330:OMN655331 OWI655330:OWJ655331 PGE655330:PGF655331 PQA655330:PQB655331 PZW655330:PZX655331 QJS655330:QJT655331 QTO655330:QTP655331 RDK655330:RDL655331 RNG655330:RNH655331 RXC655330:RXD655331 SGY655330:SGZ655331 SQU655330:SQV655331 TAQ655330:TAR655331 TKM655330:TKN655331 TUI655330:TUJ655331 UEE655330:UEF655331 UOA655330:UOB655331 UXW655330:UXX655331 VHS655330:VHT655331 VRO655330:VRP655331 WBK655330:WBL655331 WLG655330:WLH655331 WVC655330:WVD655331 M720866:N720867 IQ720866:IR720867 SM720866:SN720867 ACI720866:ACJ720867 AME720866:AMF720867 AWA720866:AWB720867 BFW720866:BFX720867 BPS720866:BPT720867 BZO720866:BZP720867 CJK720866:CJL720867 CTG720866:CTH720867 DDC720866:DDD720867 DMY720866:DMZ720867 DWU720866:DWV720867 EGQ720866:EGR720867 EQM720866:EQN720867 FAI720866:FAJ720867 FKE720866:FKF720867 FUA720866:FUB720867 GDW720866:GDX720867 GNS720866:GNT720867 GXO720866:GXP720867 HHK720866:HHL720867 HRG720866:HRH720867 IBC720866:IBD720867 IKY720866:IKZ720867 IUU720866:IUV720867 JEQ720866:JER720867 JOM720866:JON720867 JYI720866:JYJ720867 KIE720866:KIF720867 KSA720866:KSB720867 LBW720866:LBX720867 LLS720866:LLT720867 LVO720866:LVP720867 MFK720866:MFL720867 MPG720866:MPH720867 MZC720866:MZD720867 NIY720866:NIZ720867 NSU720866:NSV720867 OCQ720866:OCR720867 OMM720866:OMN720867 OWI720866:OWJ720867 PGE720866:PGF720867 PQA720866:PQB720867 PZW720866:PZX720867 QJS720866:QJT720867 QTO720866:QTP720867 RDK720866:RDL720867 RNG720866:RNH720867 RXC720866:RXD720867 SGY720866:SGZ720867 SQU720866:SQV720867 TAQ720866:TAR720867 TKM720866:TKN720867 TUI720866:TUJ720867 UEE720866:UEF720867 UOA720866:UOB720867 UXW720866:UXX720867 VHS720866:VHT720867 VRO720866:VRP720867 WBK720866:WBL720867 WLG720866:WLH720867 WVC720866:WVD720867 M786402:N786403 IQ786402:IR786403 SM786402:SN786403 ACI786402:ACJ786403 AME786402:AMF786403 AWA786402:AWB786403 BFW786402:BFX786403 BPS786402:BPT786403 BZO786402:BZP786403 CJK786402:CJL786403 CTG786402:CTH786403 DDC786402:DDD786403 DMY786402:DMZ786403 DWU786402:DWV786403 EGQ786402:EGR786403 EQM786402:EQN786403 FAI786402:FAJ786403 FKE786402:FKF786403 FUA786402:FUB786403 GDW786402:GDX786403 GNS786402:GNT786403 GXO786402:GXP786403 HHK786402:HHL786403 HRG786402:HRH786403 IBC786402:IBD786403 IKY786402:IKZ786403 IUU786402:IUV786403 JEQ786402:JER786403 JOM786402:JON786403 JYI786402:JYJ786403 KIE786402:KIF786403 KSA786402:KSB786403 LBW786402:LBX786403 LLS786402:LLT786403 LVO786402:LVP786403 MFK786402:MFL786403 MPG786402:MPH786403 MZC786402:MZD786403 NIY786402:NIZ786403 NSU786402:NSV786403 OCQ786402:OCR786403 OMM786402:OMN786403 OWI786402:OWJ786403 PGE786402:PGF786403 PQA786402:PQB786403 PZW786402:PZX786403 QJS786402:QJT786403 QTO786402:QTP786403 RDK786402:RDL786403 RNG786402:RNH786403 RXC786402:RXD786403 SGY786402:SGZ786403 SQU786402:SQV786403 TAQ786402:TAR786403 TKM786402:TKN786403 TUI786402:TUJ786403 UEE786402:UEF786403 UOA786402:UOB786403 UXW786402:UXX786403 VHS786402:VHT786403 VRO786402:VRP786403 WBK786402:WBL786403 WLG786402:WLH786403 WVC786402:WVD786403 M851938:N851939 IQ851938:IR851939 SM851938:SN851939 ACI851938:ACJ851939 AME851938:AMF851939 AWA851938:AWB851939 BFW851938:BFX851939 BPS851938:BPT851939 BZO851938:BZP851939 CJK851938:CJL851939 CTG851938:CTH851939 DDC851938:DDD851939 DMY851938:DMZ851939 DWU851938:DWV851939 EGQ851938:EGR851939 EQM851938:EQN851939 FAI851938:FAJ851939 FKE851938:FKF851939 FUA851938:FUB851939 GDW851938:GDX851939 GNS851938:GNT851939 GXO851938:GXP851939 HHK851938:HHL851939 HRG851938:HRH851939 IBC851938:IBD851939 IKY851938:IKZ851939 IUU851938:IUV851939 JEQ851938:JER851939 JOM851938:JON851939 JYI851938:JYJ851939 KIE851938:KIF851939 KSA851938:KSB851939 LBW851938:LBX851939 LLS851938:LLT851939 LVO851938:LVP851939 MFK851938:MFL851939 MPG851938:MPH851939 MZC851938:MZD851939 NIY851938:NIZ851939 NSU851938:NSV851939 OCQ851938:OCR851939 OMM851938:OMN851939 OWI851938:OWJ851939 PGE851938:PGF851939 PQA851938:PQB851939 PZW851938:PZX851939 QJS851938:QJT851939 QTO851938:QTP851939 RDK851938:RDL851939 RNG851938:RNH851939 RXC851938:RXD851939 SGY851938:SGZ851939 SQU851938:SQV851939 TAQ851938:TAR851939 TKM851938:TKN851939 TUI851938:TUJ851939 UEE851938:UEF851939 UOA851938:UOB851939 UXW851938:UXX851939 VHS851938:VHT851939 VRO851938:VRP851939 WBK851938:WBL851939 WLG851938:WLH851939 WVC851938:WVD851939 M917474:N917475 IQ917474:IR917475 SM917474:SN917475 ACI917474:ACJ917475 AME917474:AMF917475 AWA917474:AWB917475 BFW917474:BFX917475 BPS917474:BPT917475 BZO917474:BZP917475 CJK917474:CJL917475 CTG917474:CTH917475 DDC917474:DDD917475 DMY917474:DMZ917475 DWU917474:DWV917475 EGQ917474:EGR917475 EQM917474:EQN917475 FAI917474:FAJ917475 FKE917474:FKF917475 FUA917474:FUB917475 GDW917474:GDX917475 GNS917474:GNT917475 GXO917474:GXP917475 HHK917474:HHL917475 HRG917474:HRH917475 IBC917474:IBD917475 IKY917474:IKZ917475 IUU917474:IUV917475 JEQ917474:JER917475 JOM917474:JON917475 JYI917474:JYJ917475 KIE917474:KIF917475 KSA917474:KSB917475 LBW917474:LBX917475 LLS917474:LLT917475 LVO917474:LVP917475 MFK917474:MFL917475 MPG917474:MPH917475 MZC917474:MZD917475 NIY917474:NIZ917475 NSU917474:NSV917475 OCQ917474:OCR917475 OMM917474:OMN917475 OWI917474:OWJ917475 PGE917474:PGF917475 PQA917474:PQB917475 PZW917474:PZX917475 QJS917474:QJT917475 QTO917474:QTP917475 RDK917474:RDL917475 RNG917474:RNH917475 RXC917474:RXD917475 SGY917474:SGZ917475 SQU917474:SQV917475 TAQ917474:TAR917475 TKM917474:TKN917475 TUI917474:TUJ917475 UEE917474:UEF917475 UOA917474:UOB917475 UXW917474:UXX917475 VHS917474:VHT917475 VRO917474:VRP917475 WBK917474:WBL917475 WLG917474:WLH917475 WVC917474:WVD917475 M983010:N983011 IQ983010:IR983011 SM983010:SN983011 ACI983010:ACJ983011 AME983010:AMF983011 AWA983010:AWB983011 BFW983010:BFX983011 BPS983010:BPT983011 BZO983010:BZP983011 CJK983010:CJL983011 CTG983010:CTH983011 DDC983010:DDD983011 DMY983010:DMZ983011 DWU983010:DWV983011 EGQ983010:EGR983011 EQM983010:EQN983011 FAI983010:FAJ983011 FKE983010:FKF983011 FUA983010:FUB983011 GDW983010:GDX983011 GNS983010:GNT983011 GXO983010:GXP983011 HHK983010:HHL983011 HRG983010:HRH983011 IBC983010:IBD983011 IKY983010:IKZ983011 IUU983010:IUV983011 JEQ983010:JER983011 JOM983010:JON983011 JYI983010:JYJ983011 KIE983010:KIF983011 KSA983010:KSB983011 LBW983010:LBX983011 LLS983010:LLT983011 LVO983010:LVP983011 MFK983010:MFL983011 MPG983010:MPH983011 MZC983010:MZD983011 NIY983010:NIZ983011 NSU983010:NSV983011 OCQ983010:OCR983011 OMM983010:OMN983011 OWI983010:OWJ983011 PGE983010:PGF983011 PQA983010:PQB983011 PZW983010:PZX983011 QJS983010:QJT983011 QTO983010:QTP983011 RDK983010:RDL983011 RNG983010:RNH983011 RXC983010:RXD983011 SGY983010:SGZ983011 SQU983010:SQV983011 TAQ983010:TAR983011 TKM983010:TKN983011 TUI983010:TUJ983011 UEE983010:UEF983011 UOA983010:UOB983011 UXW983010:UXX983011 VHS983010:VHT983011 VRO983010:VRP983011 WBK983010:WBL983011 WLG983010:WLH983011 WVC983010:WVD983011 WLD983016:WLE983017 G65512:H65513 IK65512:IL65513 SG65512:SH65513 ACC65512:ACD65513 ALY65512:ALZ65513 AVU65512:AVV65513 BFQ65512:BFR65513 BPM65512:BPN65513 BZI65512:BZJ65513 CJE65512:CJF65513 CTA65512:CTB65513 DCW65512:DCX65513 DMS65512:DMT65513 DWO65512:DWP65513 EGK65512:EGL65513 EQG65512:EQH65513 FAC65512:FAD65513 FJY65512:FJZ65513 FTU65512:FTV65513 GDQ65512:GDR65513 GNM65512:GNN65513 GXI65512:GXJ65513 HHE65512:HHF65513 HRA65512:HRB65513 IAW65512:IAX65513 IKS65512:IKT65513 IUO65512:IUP65513 JEK65512:JEL65513 JOG65512:JOH65513 JYC65512:JYD65513 KHY65512:KHZ65513 KRU65512:KRV65513 LBQ65512:LBR65513 LLM65512:LLN65513 LVI65512:LVJ65513 MFE65512:MFF65513 MPA65512:MPB65513 MYW65512:MYX65513 NIS65512:NIT65513 NSO65512:NSP65513 OCK65512:OCL65513 OMG65512:OMH65513 OWC65512:OWD65513 PFY65512:PFZ65513 PPU65512:PPV65513 PZQ65512:PZR65513 QJM65512:QJN65513 QTI65512:QTJ65513 RDE65512:RDF65513 RNA65512:RNB65513 RWW65512:RWX65513 SGS65512:SGT65513 SQO65512:SQP65513 TAK65512:TAL65513 TKG65512:TKH65513 TUC65512:TUD65513 UDY65512:UDZ65513 UNU65512:UNV65513 UXQ65512:UXR65513 VHM65512:VHN65513 VRI65512:VRJ65513 WBE65512:WBF65513 WLA65512:WLB65513 WUW65512:WUX65513 G131048:H131049 IK131048:IL131049 SG131048:SH131049 ACC131048:ACD131049 ALY131048:ALZ131049 AVU131048:AVV131049 BFQ131048:BFR131049 BPM131048:BPN131049 BZI131048:BZJ131049 CJE131048:CJF131049 CTA131048:CTB131049 DCW131048:DCX131049 DMS131048:DMT131049 DWO131048:DWP131049 EGK131048:EGL131049 EQG131048:EQH131049 FAC131048:FAD131049 FJY131048:FJZ131049 FTU131048:FTV131049 GDQ131048:GDR131049 GNM131048:GNN131049 GXI131048:GXJ131049 HHE131048:HHF131049 HRA131048:HRB131049 IAW131048:IAX131049 IKS131048:IKT131049 IUO131048:IUP131049 JEK131048:JEL131049 JOG131048:JOH131049 JYC131048:JYD131049 KHY131048:KHZ131049 KRU131048:KRV131049 LBQ131048:LBR131049 LLM131048:LLN131049 LVI131048:LVJ131049 MFE131048:MFF131049 MPA131048:MPB131049 MYW131048:MYX131049 NIS131048:NIT131049 NSO131048:NSP131049 OCK131048:OCL131049 OMG131048:OMH131049 OWC131048:OWD131049 PFY131048:PFZ131049 PPU131048:PPV131049 PZQ131048:PZR131049 QJM131048:QJN131049 QTI131048:QTJ131049 RDE131048:RDF131049 RNA131048:RNB131049 RWW131048:RWX131049 SGS131048:SGT131049 SQO131048:SQP131049 TAK131048:TAL131049 TKG131048:TKH131049 TUC131048:TUD131049 UDY131048:UDZ131049 UNU131048:UNV131049 UXQ131048:UXR131049 VHM131048:VHN131049 VRI131048:VRJ131049 WBE131048:WBF131049 WLA131048:WLB131049 WUW131048:WUX131049 G196584:H196585 IK196584:IL196585 SG196584:SH196585 ACC196584:ACD196585 ALY196584:ALZ196585 AVU196584:AVV196585 BFQ196584:BFR196585 BPM196584:BPN196585 BZI196584:BZJ196585 CJE196584:CJF196585 CTA196584:CTB196585 DCW196584:DCX196585 DMS196584:DMT196585 DWO196584:DWP196585 EGK196584:EGL196585 EQG196584:EQH196585 FAC196584:FAD196585 FJY196584:FJZ196585 FTU196584:FTV196585 GDQ196584:GDR196585 GNM196584:GNN196585 GXI196584:GXJ196585 HHE196584:HHF196585 HRA196584:HRB196585 IAW196584:IAX196585 IKS196584:IKT196585 IUO196584:IUP196585 JEK196584:JEL196585 JOG196584:JOH196585 JYC196584:JYD196585 KHY196584:KHZ196585 KRU196584:KRV196585 LBQ196584:LBR196585 LLM196584:LLN196585 LVI196584:LVJ196585 MFE196584:MFF196585 MPA196584:MPB196585 MYW196584:MYX196585 NIS196584:NIT196585 NSO196584:NSP196585 OCK196584:OCL196585 OMG196584:OMH196585 OWC196584:OWD196585 PFY196584:PFZ196585 PPU196584:PPV196585 PZQ196584:PZR196585 QJM196584:QJN196585 QTI196584:QTJ196585 RDE196584:RDF196585 RNA196584:RNB196585 RWW196584:RWX196585 SGS196584:SGT196585 SQO196584:SQP196585 TAK196584:TAL196585 TKG196584:TKH196585 TUC196584:TUD196585 UDY196584:UDZ196585 UNU196584:UNV196585 UXQ196584:UXR196585 VHM196584:VHN196585 VRI196584:VRJ196585 WBE196584:WBF196585 WLA196584:WLB196585 WUW196584:WUX196585 G262120:H262121 IK262120:IL262121 SG262120:SH262121 ACC262120:ACD262121 ALY262120:ALZ262121 AVU262120:AVV262121 BFQ262120:BFR262121 BPM262120:BPN262121 BZI262120:BZJ262121 CJE262120:CJF262121 CTA262120:CTB262121 DCW262120:DCX262121 DMS262120:DMT262121 DWO262120:DWP262121 EGK262120:EGL262121 EQG262120:EQH262121 FAC262120:FAD262121 FJY262120:FJZ262121 FTU262120:FTV262121 GDQ262120:GDR262121 GNM262120:GNN262121 GXI262120:GXJ262121 HHE262120:HHF262121 HRA262120:HRB262121 IAW262120:IAX262121 IKS262120:IKT262121 IUO262120:IUP262121 JEK262120:JEL262121 JOG262120:JOH262121 JYC262120:JYD262121 KHY262120:KHZ262121 KRU262120:KRV262121 LBQ262120:LBR262121 LLM262120:LLN262121 LVI262120:LVJ262121 MFE262120:MFF262121 MPA262120:MPB262121 MYW262120:MYX262121 NIS262120:NIT262121 NSO262120:NSP262121 OCK262120:OCL262121 OMG262120:OMH262121 OWC262120:OWD262121 PFY262120:PFZ262121 PPU262120:PPV262121 PZQ262120:PZR262121 QJM262120:QJN262121 QTI262120:QTJ262121 RDE262120:RDF262121 RNA262120:RNB262121 RWW262120:RWX262121 SGS262120:SGT262121 SQO262120:SQP262121 TAK262120:TAL262121 TKG262120:TKH262121 TUC262120:TUD262121 UDY262120:UDZ262121 UNU262120:UNV262121 UXQ262120:UXR262121 VHM262120:VHN262121 VRI262120:VRJ262121 WBE262120:WBF262121 WLA262120:WLB262121 WUW262120:WUX262121 G327656:H327657 IK327656:IL327657 SG327656:SH327657 ACC327656:ACD327657 ALY327656:ALZ327657 AVU327656:AVV327657 BFQ327656:BFR327657 BPM327656:BPN327657 BZI327656:BZJ327657 CJE327656:CJF327657 CTA327656:CTB327657 DCW327656:DCX327657 DMS327656:DMT327657 DWO327656:DWP327657 EGK327656:EGL327657 EQG327656:EQH327657 FAC327656:FAD327657 FJY327656:FJZ327657 FTU327656:FTV327657 GDQ327656:GDR327657 GNM327656:GNN327657 GXI327656:GXJ327657 HHE327656:HHF327657 HRA327656:HRB327657 IAW327656:IAX327657 IKS327656:IKT327657 IUO327656:IUP327657 JEK327656:JEL327657 JOG327656:JOH327657 JYC327656:JYD327657 KHY327656:KHZ327657 KRU327656:KRV327657 LBQ327656:LBR327657 LLM327656:LLN327657 LVI327656:LVJ327657 MFE327656:MFF327657 MPA327656:MPB327657 MYW327656:MYX327657 NIS327656:NIT327657 NSO327656:NSP327657 OCK327656:OCL327657 OMG327656:OMH327657 OWC327656:OWD327657 PFY327656:PFZ327657 PPU327656:PPV327657 PZQ327656:PZR327657 QJM327656:QJN327657 QTI327656:QTJ327657 RDE327656:RDF327657 RNA327656:RNB327657 RWW327656:RWX327657 SGS327656:SGT327657 SQO327656:SQP327657 TAK327656:TAL327657 TKG327656:TKH327657 TUC327656:TUD327657 UDY327656:UDZ327657 UNU327656:UNV327657 UXQ327656:UXR327657 VHM327656:VHN327657 VRI327656:VRJ327657 WBE327656:WBF327657 WLA327656:WLB327657 WUW327656:WUX327657 G393192:H393193 IK393192:IL393193 SG393192:SH393193 ACC393192:ACD393193 ALY393192:ALZ393193 AVU393192:AVV393193 BFQ393192:BFR393193 BPM393192:BPN393193 BZI393192:BZJ393193 CJE393192:CJF393193 CTA393192:CTB393193 DCW393192:DCX393193 DMS393192:DMT393193 DWO393192:DWP393193 EGK393192:EGL393193 EQG393192:EQH393193 FAC393192:FAD393193 FJY393192:FJZ393193 FTU393192:FTV393193 GDQ393192:GDR393193 GNM393192:GNN393193 GXI393192:GXJ393193 HHE393192:HHF393193 HRA393192:HRB393193 IAW393192:IAX393193 IKS393192:IKT393193 IUO393192:IUP393193 JEK393192:JEL393193 JOG393192:JOH393193 JYC393192:JYD393193 KHY393192:KHZ393193 KRU393192:KRV393193 LBQ393192:LBR393193 LLM393192:LLN393193 LVI393192:LVJ393193 MFE393192:MFF393193 MPA393192:MPB393193 MYW393192:MYX393193 NIS393192:NIT393193 NSO393192:NSP393193 OCK393192:OCL393193 OMG393192:OMH393193 OWC393192:OWD393193 PFY393192:PFZ393193 PPU393192:PPV393193 PZQ393192:PZR393193 QJM393192:QJN393193 QTI393192:QTJ393193 RDE393192:RDF393193 RNA393192:RNB393193 RWW393192:RWX393193 SGS393192:SGT393193 SQO393192:SQP393193 TAK393192:TAL393193 TKG393192:TKH393193 TUC393192:TUD393193 UDY393192:UDZ393193 UNU393192:UNV393193 UXQ393192:UXR393193 VHM393192:VHN393193 VRI393192:VRJ393193 WBE393192:WBF393193 WLA393192:WLB393193 WUW393192:WUX393193 G458728:H458729 IK458728:IL458729 SG458728:SH458729 ACC458728:ACD458729 ALY458728:ALZ458729 AVU458728:AVV458729 BFQ458728:BFR458729 BPM458728:BPN458729 BZI458728:BZJ458729 CJE458728:CJF458729 CTA458728:CTB458729 DCW458728:DCX458729 DMS458728:DMT458729 DWO458728:DWP458729 EGK458728:EGL458729 EQG458728:EQH458729 FAC458728:FAD458729 FJY458728:FJZ458729 FTU458728:FTV458729 GDQ458728:GDR458729 GNM458728:GNN458729 GXI458728:GXJ458729 HHE458728:HHF458729 HRA458728:HRB458729 IAW458728:IAX458729 IKS458728:IKT458729 IUO458728:IUP458729 JEK458728:JEL458729 JOG458728:JOH458729 JYC458728:JYD458729 KHY458728:KHZ458729 KRU458728:KRV458729 LBQ458728:LBR458729 LLM458728:LLN458729 LVI458728:LVJ458729 MFE458728:MFF458729 MPA458728:MPB458729 MYW458728:MYX458729 NIS458728:NIT458729 NSO458728:NSP458729 OCK458728:OCL458729 OMG458728:OMH458729 OWC458728:OWD458729 PFY458728:PFZ458729 PPU458728:PPV458729 PZQ458728:PZR458729 QJM458728:QJN458729 QTI458728:QTJ458729 RDE458728:RDF458729 RNA458728:RNB458729 RWW458728:RWX458729 SGS458728:SGT458729 SQO458728:SQP458729 TAK458728:TAL458729 TKG458728:TKH458729 TUC458728:TUD458729 UDY458728:UDZ458729 UNU458728:UNV458729 UXQ458728:UXR458729 VHM458728:VHN458729 VRI458728:VRJ458729 WBE458728:WBF458729 WLA458728:WLB458729 WUW458728:WUX458729 G524264:H524265 IK524264:IL524265 SG524264:SH524265 ACC524264:ACD524265 ALY524264:ALZ524265 AVU524264:AVV524265 BFQ524264:BFR524265 BPM524264:BPN524265 BZI524264:BZJ524265 CJE524264:CJF524265 CTA524264:CTB524265 DCW524264:DCX524265 DMS524264:DMT524265 DWO524264:DWP524265 EGK524264:EGL524265 EQG524264:EQH524265 FAC524264:FAD524265 FJY524264:FJZ524265 FTU524264:FTV524265 GDQ524264:GDR524265 GNM524264:GNN524265 GXI524264:GXJ524265 HHE524264:HHF524265 HRA524264:HRB524265 IAW524264:IAX524265 IKS524264:IKT524265 IUO524264:IUP524265 JEK524264:JEL524265 JOG524264:JOH524265 JYC524264:JYD524265 KHY524264:KHZ524265 KRU524264:KRV524265 LBQ524264:LBR524265 LLM524264:LLN524265 LVI524264:LVJ524265 MFE524264:MFF524265 MPA524264:MPB524265 MYW524264:MYX524265 NIS524264:NIT524265 NSO524264:NSP524265 OCK524264:OCL524265 OMG524264:OMH524265 OWC524264:OWD524265 PFY524264:PFZ524265 PPU524264:PPV524265 PZQ524264:PZR524265 QJM524264:QJN524265 QTI524264:QTJ524265 RDE524264:RDF524265 RNA524264:RNB524265 RWW524264:RWX524265 SGS524264:SGT524265 SQO524264:SQP524265 TAK524264:TAL524265 TKG524264:TKH524265 TUC524264:TUD524265 UDY524264:UDZ524265 UNU524264:UNV524265 UXQ524264:UXR524265 VHM524264:VHN524265 VRI524264:VRJ524265 WBE524264:WBF524265 WLA524264:WLB524265 WUW524264:WUX524265 G589800:H589801 IK589800:IL589801 SG589800:SH589801 ACC589800:ACD589801 ALY589800:ALZ589801 AVU589800:AVV589801 BFQ589800:BFR589801 BPM589800:BPN589801 BZI589800:BZJ589801 CJE589800:CJF589801 CTA589800:CTB589801 DCW589800:DCX589801 DMS589800:DMT589801 DWO589800:DWP589801 EGK589800:EGL589801 EQG589800:EQH589801 FAC589800:FAD589801 FJY589800:FJZ589801 FTU589800:FTV589801 GDQ589800:GDR589801 GNM589800:GNN589801 GXI589800:GXJ589801 HHE589800:HHF589801 HRA589800:HRB589801 IAW589800:IAX589801 IKS589800:IKT589801 IUO589800:IUP589801 JEK589800:JEL589801 JOG589800:JOH589801 JYC589800:JYD589801 KHY589800:KHZ589801 KRU589800:KRV589801 LBQ589800:LBR589801 LLM589800:LLN589801 LVI589800:LVJ589801 MFE589800:MFF589801 MPA589800:MPB589801 MYW589800:MYX589801 NIS589800:NIT589801 NSO589800:NSP589801 OCK589800:OCL589801 OMG589800:OMH589801 OWC589800:OWD589801 PFY589800:PFZ589801 PPU589800:PPV589801 PZQ589800:PZR589801 QJM589800:QJN589801 QTI589800:QTJ589801 RDE589800:RDF589801 RNA589800:RNB589801 RWW589800:RWX589801 SGS589800:SGT589801 SQO589800:SQP589801 TAK589800:TAL589801 TKG589800:TKH589801 TUC589800:TUD589801 UDY589800:UDZ589801 UNU589800:UNV589801 UXQ589800:UXR589801 VHM589800:VHN589801 VRI589800:VRJ589801 WBE589800:WBF589801 WLA589800:WLB589801 WUW589800:WUX589801 G655336:H655337 IK655336:IL655337 SG655336:SH655337 ACC655336:ACD655337 ALY655336:ALZ655337 AVU655336:AVV655337 BFQ655336:BFR655337 BPM655336:BPN655337 BZI655336:BZJ655337 CJE655336:CJF655337 CTA655336:CTB655337 DCW655336:DCX655337 DMS655336:DMT655337 DWO655336:DWP655337 EGK655336:EGL655337 EQG655336:EQH655337 FAC655336:FAD655337 FJY655336:FJZ655337 FTU655336:FTV655337 GDQ655336:GDR655337 GNM655336:GNN655337 GXI655336:GXJ655337 HHE655336:HHF655337 HRA655336:HRB655337 IAW655336:IAX655337 IKS655336:IKT655337 IUO655336:IUP655337 JEK655336:JEL655337 JOG655336:JOH655337 JYC655336:JYD655337 KHY655336:KHZ655337 KRU655336:KRV655337 LBQ655336:LBR655337 LLM655336:LLN655337 LVI655336:LVJ655337 MFE655336:MFF655337 MPA655336:MPB655337 MYW655336:MYX655337 NIS655336:NIT655337 NSO655336:NSP655337 OCK655336:OCL655337 OMG655336:OMH655337 OWC655336:OWD655337 PFY655336:PFZ655337 PPU655336:PPV655337 PZQ655336:PZR655337 QJM655336:QJN655337 QTI655336:QTJ655337 RDE655336:RDF655337 RNA655336:RNB655337 RWW655336:RWX655337 SGS655336:SGT655337 SQO655336:SQP655337 TAK655336:TAL655337 TKG655336:TKH655337 TUC655336:TUD655337 UDY655336:UDZ655337 UNU655336:UNV655337 UXQ655336:UXR655337 VHM655336:VHN655337 VRI655336:VRJ655337 WBE655336:WBF655337 WLA655336:WLB655337 WUW655336:WUX655337 G720872:H720873 IK720872:IL720873 SG720872:SH720873 ACC720872:ACD720873 ALY720872:ALZ720873 AVU720872:AVV720873 BFQ720872:BFR720873 BPM720872:BPN720873 BZI720872:BZJ720873 CJE720872:CJF720873 CTA720872:CTB720873 DCW720872:DCX720873 DMS720872:DMT720873 DWO720872:DWP720873 EGK720872:EGL720873 EQG720872:EQH720873 FAC720872:FAD720873 FJY720872:FJZ720873 FTU720872:FTV720873 GDQ720872:GDR720873 GNM720872:GNN720873 GXI720872:GXJ720873 HHE720872:HHF720873 HRA720872:HRB720873 IAW720872:IAX720873 IKS720872:IKT720873 IUO720872:IUP720873 JEK720872:JEL720873 JOG720872:JOH720873 JYC720872:JYD720873 KHY720872:KHZ720873 KRU720872:KRV720873 LBQ720872:LBR720873 LLM720872:LLN720873 LVI720872:LVJ720873 MFE720872:MFF720873 MPA720872:MPB720873 MYW720872:MYX720873 NIS720872:NIT720873 NSO720872:NSP720873 OCK720872:OCL720873 OMG720872:OMH720873 OWC720872:OWD720873 PFY720872:PFZ720873 PPU720872:PPV720873 PZQ720872:PZR720873 QJM720872:QJN720873 QTI720872:QTJ720873 RDE720872:RDF720873 RNA720872:RNB720873 RWW720872:RWX720873 SGS720872:SGT720873 SQO720872:SQP720873 TAK720872:TAL720873 TKG720872:TKH720873 TUC720872:TUD720873 UDY720872:UDZ720873 UNU720872:UNV720873 UXQ720872:UXR720873 VHM720872:VHN720873 VRI720872:VRJ720873 WBE720872:WBF720873 WLA720872:WLB720873 WUW720872:WUX720873 G786408:H786409 IK786408:IL786409 SG786408:SH786409 ACC786408:ACD786409 ALY786408:ALZ786409 AVU786408:AVV786409 BFQ786408:BFR786409 BPM786408:BPN786409 BZI786408:BZJ786409 CJE786408:CJF786409 CTA786408:CTB786409 DCW786408:DCX786409 DMS786408:DMT786409 DWO786408:DWP786409 EGK786408:EGL786409 EQG786408:EQH786409 FAC786408:FAD786409 FJY786408:FJZ786409 FTU786408:FTV786409 GDQ786408:GDR786409 GNM786408:GNN786409 GXI786408:GXJ786409 HHE786408:HHF786409 HRA786408:HRB786409 IAW786408:IAX786409 IKS786408:IKT786409 IUO786408:IUP786409 JEK786408:JEL786409 JOG786408:JOH786409 JYC786408:JYD786409 KHY786408:KHZ786409 KRU786408:KRV786409 LBQ786408:LBR786409 LLM786408:LLN786409 LVI786408:LVJ786409 MFE786408:MFF786409 MPA786408:MPB786409 MYW786408:MYX786409 NIS786408:NIT786409 NSO786408:NSP786409 OCK786408:OCL786409 OMG786408:OMH786409 OWC786408:OWD786409 PFY786408:PFZ786409 PPU786408:PPV786409 PZQ786408:PZR786409 QJM786408:QJN786409 QTI786408:QTJ786409 RDE786408:RDF786409 RNA786408:RNB786409 RWW786408:RWX786409 SGS786408:SGT786409 SQO786408:SQP786409 TAK786408:TAL786409 TKG786408:TKH786409 TUC786408:TUD786409 UDY786408:UDZ786409 UNU786408:UNV786409 UXQ786408:UXR786409 VHM786408:VHN786409 VRI786408:VRJ786409 WBE786408:WBF786409 WLA786408:WLB786409 WUW786408:WUX786409 G851944:H851945 IK851944:IL851945 SG851944:SH851945 ACC851944:ACD851945 ALY851944:ALZ851945 AVU851944:AVV851945 BFQ851944:BFR851945 BPM851944:BPN851945 BZI851944:BZJ851945 CJE851944:CJF851945 CTA851944:CTB851945 DCW851944:DCX851945 DMS851944:DMT851945 DWO851944:DWP851945 EGK851944:EGL851945 EQG851944:EQH851945 FAC851944:FAD851945 FJY851944:FJZ851945 FTU851944:FTV851945 GDQ851944:GDR851945 GNM851944:GNN851945 GXI851944:GXJ851945 HHE851944:HHF851945 HRA851944:HRB851945 IAW851944:IAX851945 IKS851944:IKT851945 IUO851944:IUP851945 JEK851944:JEL851945 JOG851944:JOH851945 JYC851944:JYD851945 KHY851944:KHZ851945 KRU851944:KRV851945 LBQ851944:LBR851945 LLM851944:LLN851945 LVI851944:LVJ851945 MFE851944:MFF851945 MPA851944:MPB851945 MYW851944:MYX851945 NIS851944:NIT851945 NSO851944:NSP851945 OCK851944:OCL851945 OMG851944:OMH851945 OWC851944:OWD851945 PFY851944:PFZ851945 PPU851944:PPV851945 PZQ851944:PZR851945 QJM851944:QJN851945 QTI851944:QTJ851945 RDE851944:RDF851945 RNA851944:RNB851945 RWW851944:RWX851945 SGS851944:SGT851945 SQO851944:SQP851945 TAK851944:TAL851945 TKG851944:TKH851945 TUC851944:TUD851945 UDY851944:UDZ851945 UNU851944:UNV851945 UXQ851944:UXR851945 VHM851944:VHN851945 VRI851944:VRJ851945 WBE851944:WBF851945 WLA851944:WLB851945 WUW851944:WUX851945 G917480:H917481 IK917480:IL917481 SG917480:SH917481 ACC917480:ACD917481 ALY917480:ALZ917481 AVU917480:AVV917481 BFQ917480:BFR917481 BPM917480:BPN917481 BZI917480:BZJ917481 CJE917480:CJF917481 CTA917480:CTB917481 DCW917480:DCX917481 DMS917480:DMT917481 DWO917480:DWP917481 EGK917480:EGL917481 EQG917480:EQH917481 FAC917480:FAD917481 FJY917480:FJZ917481 FTU917480:FTV917481 GDQ917480:GDR917481 GNM917480:GNN917481 GXI917480:GXJ917481 HHE917480:HHF917481 HRA917480:HRB917481 IAW917480:IAX917481 IKS917480:IKT917481 IUO917480:IUP917481 JEK917480:JEL917481 JOG917480:JOH917481 JYC917480:JYD917481 KHY917480:KHZ917481 KRU917480:KRV917481 LBQ917480:LBR917481 LLM917480:LLN917481 LVI917480:LVJ917481 MFE917480:MFF917481 MPA917480:MPB917481 MYW917480:MYX917481 NIS917480:NIT917481 NSO917480:NSP917481 OCK917480:OCL917481 OMG917480:OMH917481 OWC917480:OWD917481 PFY917480:PFZ917481 PPU917480:PPV917481 PZQ917480:PZR917481 QJM917480:QJN917481 QTI917480:QTJ917481 RDE917480:RDF917481 RNA917480:RNB917481 RWW917480:RWX917481 SGS917480:SGT917481 SQO917480:SQP917481 TAK917480:TAL917481 TKG917480:TKH917481 TUC917480:TUD917481 UDY917480:UDZ917481 UNU917480:UNV917481 UXQ917480:UXR917481 VHM917480:VHN917481 VRI917480:VRJ917481 WBE917480:WBF917481 WLA917480:WLB917481 WUW917480:WUX917481 G983016:H983017 IK983016:IL983017 SG983016:SH983017 ACC983016:ACD983017 ALY983016:ALZ983017 AVU983016:AVV983017 BFQ983016:BFR983017 BPM983016:BPN983017 BZI983016:BZJ983017 CJE983016:CJF983017 CTA983016:CTB983017 DCW983016:DCX983017 DMS983016:DMT983017 DWO983016:DWP983017 EGK983016:EGL983017 EQG983016:EQH983017 FAC983016:FAD983017 FJY983016:FJZ983017 FTU983016:FTV983017 GDQ983016:GDR983017 GNM983016:GNN983017 GXI983016:GXJ983017 HHE983016:HHF983017 HRA983016:HRB983017 IAW983016:IAX983017 IKS983016:IKT983017 IUO983016:IUP983017 JEK983016:JEL983017 JOG983016:JOH983017 JYC983016:JYD983017 KHY983016:KHZ983017 KRU983016:KRV983017 LBQ983016:LBR983017 LLM983016:LLN983017 LVI983016:LVJ983017 MFE983016:MFF983017 MPA983016:MPB983017 MYW983016:MYX983017 NIS983016:NIT983017 NSO983016:NSP983017 OCK983016:OCL983017 OMG983016:OMH983017 OWC983016:OWD983017 PFY983016:PFZ983017 PPU983016:PPV983017 PZQ983016:PZR983017 QJM983016:QJN983017 QTI983016:QTJ983017 RDE983016:RDF983017 RNA983016:RNB983017 RWW983016:RWX983017 SGS983016:SGT983017 SQO983016:SQP983017 TAK983016:TAL983017 TKG983016:TKH983017 TUC983016:TUD983017 UDY983016:UDZ983017 UNU983016:UNV983017 UXQ983016:UXR983017 VHM983016:VHN983017 VRI983016:VRJ983017 WBE983016:WBF983017 WLA983016:WLB983017 WUW983016:WUX983017 J65512:K65513 IN65512:IO65513 SJ65512:SK65513 ACF65512:ACG65513 AMB65512:AMC65513 AVX65512:AVY65513 BFT65512:BFU65513 BPP65512:BPQ65513 BZL65512:BZM65513 CJH65512:CJI65513 CTD65512:CTE65513 DCZ65512:DDA65513 DMV65512:DMW65513 DWR65512:DWS65513 EGN65512:EGO65513 EQJ65512:EQK65513 FAF65512:FAG65513 FKB65512:FKC65513 FTX65512:FTY65513 GDT65512:GDU65513 GNP65512:GNQ65513 GXL65512:GXM65513 HHH65512:HHI65513 HRD65512:HRE65513 IAZ65512:IBA65513 IKV65512:IKW65513 IUR65512:IUS65513 JEN65512:JEO65513 JOJ65512:JOK65513 JYF65512:JYG65513 KIB65512:KIC65513 KRX65512:KRY65513 LBT65512:LBU65513 LLP65512:LLQ65513 LVL65512:LVM65513 MFH65512:MFI65513 MPD65512:MPE65513 MYZ65512:MZA65513 NIV65512:NIW65513 NSR65512:NSS65513 OCN65512:OCO65513 OMJ65512:OMK65513 OWF65512:OWG65513 PGB65512:PGC65513 PPX65512:PPY65513 PZT65512:PZU65513 QJP65512:QJQ65513 QTL65512:QTM65513 RDH65512:RDI65513 RND65512:RNE65513 RWZ65512:RXA65513 SGV65512:SGW65513 SQR65512:SQS65513 TAN65512:TAO65513 TKJ65512:TKK65513 TUF65512:TUG65513 UEB65512:UEC65513 UNX65512:UNY65513 UXT65512:UXU65513 VHP65512:VHQ65513 VRL65512:VRM65513 WBH65512:WBI65513 WLD65512:WLE65513 WUZ65512:WVA65513 J131048:K131049 IN131048:IO131049 SJ131048:SK131049 ACF131048:ACG131049 AMB131048:AMC131049 AVX131048:AVY131049 BFT131048:BFU131049 BPP131048:BPQ131049 BZL131048:BZM131049 CJH131048:CJI131049 CTD131048:CTE131049 DCZ131048:DDA131049 DMV131048:DMW131049 DWR131048:DWS131049 EGN131048:EGO131049 EQJ131048:EQK131049 FAF131048:FAG131049 FKB131048:FKC131049 FTX131048:FTY131049 GDT131048:GDU131049 GNP131048:GNQ131049 GXL131048:GXM131049 HHH131048:HHI131049 HRD131048:HRE131049 IAZ131048:IBA131049 IKV131048:IKW131049 IUR131048:IUS131049 JEN131048:JEO131049 JOJ131048:JOK131049 JYF131048:JYG131049 KIB131048:KIC131049 KRX131048:KRY131049 LBT131048:LBU131049 LLP131048:LLQ131049 LVL131048:LVM131049 MFH131048:MFI131049 MPD131048:MPE131049 MYZ131048:MZA131049 NIV131048:NIW131049 NSR131048:NSS131049 OCN131048:OCO131049 OMJ131048:OMK131049 OWF131048:OWG131049 PGB131048:PGC131049 PPX131048:PPY131049 PZT131048:PZU131049 QJP131048:QJQ131049 QTL131048:QTM131049 RDH131048:RDI131049 RND131048:RNE131049 RWZ131048:RXA131049 SGV131048:SGW131049 SQR131048:SQS131049 TAN131048:TAO131049 TKJ131048:TKK131049 TUF131048:TUG131049 UEB131048:UEC131049 UNX131048:UNY131049 UXT131048:UXU131049 VHP131048:VHQ131049 VRL131048:VRM131049 WBH131048:WBI131049 WLD131048:WLE131049 WUZ131048:WVA131049 J196584:K196585 IN196584:IO196585 SJ196584:SK196585 ACF196584:ACG196585 AMB196584:AMC196585 AVX196584:AVY196585 BFT196584:BFU196585 BPP196584:BPQ196585 BZL196584:BZM196585 CJH196584:CJI196585 CTD196584:CTE196585 DCZ196584:DDA196585 DMV196584:DMW196585 DWR196584:DWS196585 EGN196584:EGO196585 EQJ196584:EQK196585 FAF196584:FAG196585 FKB196584:FKC196585 FTX196584:FTY196585 GDT196584:GDU196585 GNP196584:GNQ196585 GXL196584:GXM196585 HHH196584:HHI196585 HRD196584:HRE196585 IAZ196584:IBA196585 IKV196584:IKW196585 IUR196584:IUS196585 JEN196584:JEO196585 JOJ196584:JOK196585 JYF196584:JYG196585 KIB196584:KIC196585 KRX196584:KRY196585 LBT196584:LBU196585 LLP196584:LLQ196585 LVL196584:LVM196585 MFH196584:MFI196585 MPD196584:MPE196585 MYZ196584:MZA196585 NIV196584:NIW196585 NSR196584:NSS196585 OCN196584:OCO196585 OMJ196584:OMK196585 OWF196584:OWG196585 PGB196584:PGC196585 PPX196584:PPY196585 PZT196584:PZU196585 QJP196584:QJQ196585 QTL196584:QTM196585 RDH196584:RDI196585 RND196584:RNE196585 RWZ196584:RXA196585 SGV196584:SGW196585 SQR196584:SQS196585 TAN196584:TAO196585 TKJ196584:TKK196585 TUF196584:TUG196585 UEB196584:UEC196585 UNX196584:UNY196585 UXT196584:UXU196585 VHP196584:VHQ196585 VRL196584:VRM196585 WBH196584:WBI196585 WLD196584:WLE196585 WUZ196584:WVA196585 J262120:K262121 IN262120:IO262121 SJ262120:SK262121 ACF262120:ACG262121 AMB262120:AMC262121 AVX262120:AVY262121 BFT262120:BFU262121 BPP262120:BPQ262121 BZL262120:BZM262121 CJH262120:CJI262121 CTD262120:CTE262121 DCZ262120:DDA262121 DMV262120:DMW262121 DWR262120:DWS262121 EGN262120:EGO262121 EQJ262120:EQK262121 FAF262120:FAG262121 FKB262120:FKC262121 FTX262120:FTY262121 GDT262120:GDU262121 GNP262120:GNQ262121 GXL262120:GXM262121 HHH262120:HHI262121 HRD262120:HRE262121 IAZ262120:IBA262121 IKV262120:IKW262121 IUR262120:IUS262121 JEN262120:JEO262121 JOJ262120:JOK262121 JYF262120:JYG262121 KIB262120:KIC262121 KRX262120:KRY262121 LBT262120:LBU262121 LLP262120:LLQ262121 LVL262120:LVM262121 MFH262120:MFI262121 MPD262120:MPE262121 MYZ262120:MZA262121 NIV262120:NIW262121 NSR262120:NSS262121 OCN262120:OCO262121 OMJ262120:OMK262121 OWF262120:OWG262121 PGB262120:PGC262121 PPX262120:PPY262121 PZT262120:PZU262121 QJP262120:QJQ262121 QTL262120:QTM262121 RDH262120:RDI262121 RND262120:RNE262121 RWZ262120:RXA262121 SGV262120:SGW262121 SQR262120:SQS262121 TAN262120:TAO262121 TKJ262120:TKK262121 TUF262120:TUG262121 UEB262120:UEC262121 UNX262120:UNY262121 UXT262120:UXU262121 VHP262120:VHQ262121 VRL262120:VRM262121 WBH262120:WBI262121 WLD262120:WLE262121 WUZ262120:WVA262121 J327656:K327657 IN327656:IO327657 SJ327656:SK327657 ACF327656:ACG327657 AMB327656:AMC327657 AVX327656:AVY327657 BFT327656:BFU327657 BPP327656:BPQ327657 BZL327656:BZM327657 CJH327656:CJI327657 CTD327656:CTE327657 DCZ327656:DDA327657 DMV327656:DMW327657 DWR327656:DWS327657 EGN327656:EGO327657 EQJ327656:EQK327657 FAF327656:FAG327657 FKB327656:FKC327657 FTX327656:FTY327657 GDT327656:GDU327657 GNP327656:GNQ327657 GXL327656:GXM327657 HHH327656:HHI327657 HRD327656:HRE327657 IAZ327656:IBA327657 IKV327656:IKW327657 IUR327656:IUS327657 JEN327656:JEO327657 JOJ327656:JOK327657 JYF327656:JYG327657 KIB327656:KIC327657 KRX327656:KRY327657 LBT327656:LBU327657 LLP327656:LLQ327657 LVL327656:LVM327657 MFH327656:MFI327657 MPD327656:MPE327657 MYZ327656:MZA327657 NIV327656:NIW327657 NSR327656:NSS327657 OCN327656:OCO327657 OMJ327656:OMK327657 OWF327656:OWG327657 PGB327656:PGC327657 PPX327656:PPY327657 PZT327656:PZU327657 QJP327656:QJQ327657 QTL327656:QTM327657 RDH327656:RDI327657 RND327656:RNE327657 RWZ327656:RXA327657 SGV327656:SGW327657 SQR327656:SQS327657 TAN327656:TAO327657 TKJ327656:TKK327657 TUF327656:TUG327657 UEB327656:UEC327657 UNX327656:UNY327657 UXT327656:UXU327657 VHP327656:VHQ327657 VRL327656:VRM327657 WBH327656:WBI327657 WLD327656:WLE327657 WUZ327656:WVA327657 J393192:K393193 IN393192:IO393193 SJ393192:SK393193 ACF393192:ACG393193 AMB393192:AMC393193 AVX393192:AVY393193 BFT393192:BFU393193 BPP393192:BPQ393193 BZL393192:BZM393193 CJH393192:CJI393193 CTD393192:CTE393193 DCZ393192:DDA393193 DMV393192:DMW393193 DWR393192:DWS393193 EGN393192:EGO393193 EQJ393192:EQK393193 FAF393192:FAG393193 FKB393192:FKC393193 FTX393192:FTY393193 GDT393192:GDU393193 GNP393192:GNQ393193 GXL393192:GXM393193 HHH393192:HHI393193 HRD393192:HRE393193 IAZ393192:IBA393193 IKV393192:IKW393193 IUR393192:IUS393193 JEN393192:JEO393193 JOJ393192:JOK393193 JYF393192:JYG393193 KIB393192:KIC393193 KRX393192:KRY393193 LBT393192:LBU393193 LLP393192:LLQ393193 LVL393192:LVM393193 MFH393192:MFI393193 MPD393192:MPE393193 MYZ393192:MZA393193 NIV393192:NIW393193 NSR393192:NSS393193 OCN393192:OCO393193 OMJ393192:OMK393193 OWF393192:OWG393193 PGB393192:PGC393193 PPX393192:PPY393193 PZT393192:PZU393193 QJP393192:QJQ393193 QTL393192:QTM393193 RDH393192:RDI393193 RND393192:RNE393193 RWZ393192:RXA393193 SGV393192:SGW393193 SQR393192:SQS393193 TAN393192:TAO393193 TKJ393192:TKK393193 TUF393192:TUG393193 UEB393192:UEC393193 UNX393192:UNY393193 UXT393192:UXU393193 VHP393192:VHQ393193 VRL393192:VRM393193 WBH393192:WBI393193 WLD393192:WLE393193 WUZ393192:WVA393193 J458728:K458729 IN458728:IO458729 SJ458728:SK458729 ACF458728:ACG458729 AMB458728:AMC458729 AVX458728:AVY458729 BFT458728:BFU458729 BPP458728:BPQ458729 BZL458728:BZM458729 CJH458728:CJI458729 CTD458728:CTE458729 DCZ458728:DDA458729 DMV458728:DMW458729 DWR458728:DWS458729 EGN458728:EGO458729 EQJ458728:EQK458729 FAF458728:FAG458729 FKB458728:FKC458729 FTX458728:FTY458729 GDT458728:GDU458729 GNP458728:GNQ458729 GXL458728:GXM458729 HHH458728:HHI458729 HRD458728:HRE458729 IAZ458728:IBA458729 IKV458728:IKW458729 IUR458728:IUS458729 JEN458728:JEO458729 JOJ458728:JOK458729 JYF458728:JYG458729 KIB458728:KIC458729 KRX458728:KRY458729 LBT458728:LBU458729 LLP458728:LLQ458729 LVL458728:LVM458729 MFH458728:MFI458729 MPD458728:MPE458729 MYZ458728:MZA458729 NIV458728:NIW458729 NSR458728:NSS458729 OCN458728:OCO458729 OMJ458728:OMK458729 OWF458728:OWG458729 PGB458728:PGC458729 PPX458728:PPY458729 PZT458728:PZU458729 QJP458728:QJQ458729 QTL458728:QTM458729 RDH458728:RDI458729 RND458728:RNE458729 RWZ458728:RXA458729 SGV458728:SGW458729 SQR458728:SQS458729 TAN458728:TAO458729 TKJ458728:TKK458729 TUF458728:TUG458729 UEB458728:UEC458729 UNX458728:UNY458729 UXT458728:UXU458729 VHP458728:VHQ458729 VRL458728:VRM458729 WBH458728:WBI458729 WLD458728:WLE458729 WUZ458728:WVA458729 J524264:K524265 IN524264:IO524265 SJ524264:SK524265 ACF524264:ACG524265 AMB524264:AMC524265 AVX524264:AVY524265 BFT524264:BFU524265 BPP524264:BPQ524265 BZL524264:BZM524265 CJH524264:CJI524265 CTD524264:CTE524265 DCZ524264:DDA524265 DMV524264:DMW524265 DWR524264:DWS524265 EGN524264:EGO524265 EQJ524264:EQK524265 FAF524264:FAG524265 FKB524264:FKC524265 FTX524264:FTY524265 GDT524264:GDU524265 GNP524264:GNQ524265 GXL524264:GXM524265 HHH524264:HHI524265 HRD524264:HRE524265 IAZ524264:IBA524265 IKV524264:IKW524265 IUR524264:IUS524265 JEN524264:JEO524265 JOJ524264:JOK524265 JYF524264:JYG524265 KIB524264:KIC524265 KRX524264:KRY524265 LBT524264:LBU524265 LLP524264:LLQ524265 LVL524264:LVM524265 MFH524264:MFI524265 MPD524264:MPE524265 MYZ524264:MZA524265 NIV524264:NIW524265 NSR524264:NSS524265 OCN524264:OCO524265 OMJ524264:OMK524265 OWF524264:OWG524265 PGB524264:PGC524265 PPX524264:PPY524265 PZT524264:PZU524265 QJP524264:QJQ524265 QTL524264:QTM524265 RDH524264:RDI524265 RND524264:RNE524265 RWZ524264:RXA524265 SGV524264:SGW524265 SQR524264:SQS524265 TAN524264:TAO524265 TKJ524264:TKK524265 TUF524264:TUG524265 UEB524264:UEC524265 UNX524264:UNY524265 UXT524264:UXU524265 VHP524264:VHQ524265 VRL524264:VRM524265 WBH524264:WBI524265 WLD524264:WLE524265 WUZ524264:WVA524265 J589800:K589801 IN589800:IO589801 SJ589800:SK589801 ACF589800:ACG589801 AMB589800:AMC589801 AVX589800:AVY589801 BFT589800:BFU589801 BPP589800:BPQ589801 BZL589800:BZM589801 CJH589800:CJI589801 CTD589800:CTE589801 DCZ589800:DDA589801 DMV589800:DMW589801 DWR589800:DWS589801 EGN589800:EGO589801 EQJ589800:EQK589801 FAF589800:FAG589801 FKB589800:FKC589801 FTX589800:FTY589801 GDT589800:GDU589801 GNP589800:GNQ589801 GXL589800:GXM589801 HHH589800:HHI589801 HRD589800:HRE589801 IAZ589800:IBA589801 IKV589800:IKW589801 IUR589800:IUS589801 JEN589800:JEO589801 JOJ589800:JOK589801 JYF589800:JYG589801 KIB589800:KIC589801 KRX589800:KRY589801 LBT589800:LBU589801 LLP589800:LLQ589801 LVL589800:LVM589801 MFH589800:MFI589801 MPD589800:MPE589801 MYZ589800:MZA589801 NIV589800:NIW589801 NSR589800:NSS589801 OCN589800:OCO589801 OMJ589800:OMK589801 OWF589800:OWG589801 PGB589800:PGC589801 PPX589800:PPY589801 PZT589800:PZU589801 QJP589800:QJQ589801 QTL589800:QTM589801 RDH589800:RDI589801 RND589800:RNE589801 RWZ589800:RXA589801 SGV589800:SGW589801 SQR589800:SQS589801 TAN589800:TAO589801 TKJ589800:TKK589801 TUF589800:TUG589801 UEB589800:UEC589801 UNX589800:UNY589801 UXT589800:UXU589801 VHP589800:VHQ589801 VRL589800:VRM589801 WBH589800:WBI589801 WLD589800:WLE589801 WUZ589800:WVA589801 J655336:K655337 IN655336:IO655337 SJ655336:SK655337 ACF655336:ACG655337 AMB655336:AMC655337 AVX655336:AVY655337 BFT655336:BFU655337 BPP655336:BPQ655337 BZL655336:BZM655337 CJH655336:CJI655337 CTD655336:CTE655337 DCZ655336:DDA655337 DMV655336:DMW655337 DWR655336:DWS655337 EGN655336:EGO655337 EQJ655336:EQK655337 FAF655336:FAG655337 FKB655336:FKC655337 FTX655336:FTY655337 GDT655336:GDU655337 GNP655336:GNQ655337 GXL655336:GXM655337 HHH655336:HHI655337 HRD655336:HRE655337 IAZ655336:IBA655337 IKV655336:IKW655337 IUR655336:IUS655337 JEN655336:JEO655337 JOJ655336:JOK655337 JYF655336:JYG655337 KIB655336:KIC655337 KRX655336:KRY655337 LBT655336:LBU655337 LLP655336:LLQ655337 LVL655336:LVM655337 MFH655336:MFI655337 MPD655336:MPE655337 MYZ655336:MZA655337 NIV655336:NIW655337 NSR655336:NSS655337 OCN655336:OCO655337 OMJ655336:OMK655337 OWF655336:OWG655337 PGB655336:PGC655337 PPX655336:PPY655337 PZT655336:PZU655337 QJP655336:QJQ655337 QTL655336:QTM655337 RDH655336:RDI655337 RND655336:RNE655337 RWZ655336:RXA655337 SGV655336:SGW655337 SQR655336:SQS655337 TAN655336:TAO655337 TKJ655336:TKK655337 TUF655336:TUG655337 UEB655336:UEC655337 UNX655336:UNY655337 UXT655336:UXU655337 VHP655336:VHQ655337 VRL655336:VRM655337 WBH655336:WBI655337 WLD655336:WLE655337 WUZ655336:WVA655337 J720872:K720873 IN720872:IO720873 SJ720872:SK720873 ACF720872:ACG720873 AMB720872:AMC720873 AVX720872:AVY720873 BFT720872:BFU720873 BPP720872:BPQ720873 BZL720872:BZM720873 CJH720872:CJI720873 CTD720872:CTE720873 DCZ720872:DDA720873 DMV720872:DMW720873 DWR720872:DWS720873 EGN720872:EGO720873 EQJ720872:EQK720873 FAF720872:FAG720873 FKB720872:FKC720873 FTX720872:FTY720873 GDT720872:GDU720873 GNP720872:GNQ720873 GXL720872:GXM720873 HHH720872:HHI720873 HRD720872:HRE720873 IAZ720872:IBA720873 IKV720872:IKW720873 IUR720872:IUS720873 JEN720872:JEO720873 JOJ720872:JOK720873 JYF720872:JYG720873 KIB720872:KIC720873 KRX720872:KRY720873 LBT720872:LBU720873 LLP720872:LLQ720873 LVL720872:LVM720873 MFH720872:MFI720873 MPD720872:MPE720873 MYZ720872:MZA720873 NIV720872:NIW720873 NSR720872:NSS720873 OCN720872:OCO720873 OMJ720872:OMK720873 OWF720872:OWG720873 PGB720872:PGC720873 PPX720872:PPY720873 PZT720872:PZU720873 QJP720872:QJQ720873 QTL720872:QTM720873 RDH720872:RDI720873 RND720872:RNE720873 RWZ720872:RXA720873 SGV720872:SGW720873 SQR720872:SQS720873 TAN720872:TAO720873 TKJ720872:TKK720873 TUF720872:TUG720873 UEB720872:UEC720873 UNX720872:UNY720873 UXT720872:UXU720873 VHP720872:VHQ720873 VRL720872:VRM720873 WBH720872:WBI720873 WLD720872:WLE720873 WUZ720872:WVA720873 J786408:K786409 IN786408:IO786409 SJ786408:SK786409 ACF786408:ACG786409 AMB786408:AMC786409 AVX786408:AVY786409 BFT786408:BFU786409 BPP786408:BPQ786409 BZL786408:BZM786409 CJH786408:CJI786409 CTD786408:CTE786409 DCZ786408:DDA786409 DMV786408:DMW786409 DWR786408:DWS786409 EGN786408:EGO786409 EQJ786408:EQK786409 FAF786408:FAG786409 FKB786408:FKC786409 FTX786408:FTY786409 GDT786408:GDU786409 GNP786408:GNQ786409 GXL786408:GXM786409 HHH786408:HHI786409 HRD786408:HRE786409 IAZ786408:IBA786409 IKV786408:IKW786409 IUR786408:IUS786409 JEN786408:JEO786409 JOJ786408:JOK786409 JYF786408:JYG786409 KIB786408:KIC786409 KRX786408:KRY786409 LBT786408:LBU786409 LLP786408:LLQ786409 LVL786408:LVM786409 MFH786408:MFI786409 MPD786408:MPE786409 MYZ786408:MZA786409 NIV786408:NIW786409 NSR786408:NSS786409 OCN786408:OCO786409 OMJ786408:OMK786409 OWF786408:OWG786409 PGB786408:PGC786409 PPX786408:PPY786409 PZT786408:PZU786409 QJP786408:QJQ786409 QTL786408:QTM786409 RDH786408:RDI786409 RND786408:RNE786409 RWZ786408:RXA786409 SGV786408:SGW786409 SQR786408:SQS786409 TAN786408:TAO786409 TKJ786408:TKK786409 TUF786408:TUG786409 UEB786408:UEC786409 UNX786408:UNY786409 UXT786408:UXU786409 VHP786408:VHQ786409 VRL786408:VRM786409 WBH786408:WBI786409 WLD786408:WLE786409 WUZ786408:WVA786409 J851944:K851945 IN851944:IO851945 SJ851944:SK851945 ACF851944:ACG851945 AMB851944:AMC851945 AVX851944:AVY851945 BFT851944:BFU851945 BPP851944:BPQ851945 BZL851944:BZM851945 CJH851944:CJI851945 CTD851944:CTE851945 DCZ851944:DDA851945 DMV851944:DMW851945 DWR851944:DWS851945 EGN851944:EGO851945 EQJ851944:EQK851945 FAF851944:FAG851945 FKB851944:FKC851945 FTX851944:FTY851945 GDT851944:GDU851945 GNP851944:GNQ851945 GXL851944:GXM851945 HHH851944:HHI851945 HRD851944:HRE851945 IAZ851944:IBA851945 IKV851944:IKW851945 IUR851944:IUS851945 JEN851944:JEO851945 JOJ851944:JOK851945 JYF851944:JYG851945 KIB851944:KIC851945 KRX851944:KRY851945 LBT851944:LBU851945 LLP851944:LLQ851945 LVL851944:LVM851945 MFH851944:MFI851945 MPD851944:MPE851945 MYZ851944:MZA851945 NIV851944:NIW851945 NSR851944:NSS851945 OCN851944:OCO851945 OMJ851944:OMK851945 OWF851944:OWG851945 PGB851944:PGC851945 PPX851944:PPY851945 PZT851944:PZU851945 QJP851944:QJQ851945 QTL851944:QTM851945 RDH851944:RDI851945 RND851944:RNE851945 RWZ851944:RXA851945 SGV851944:SGW851945 SQR851944:SQS851945 TAN851944:TAO851945 TKJ851944:TKK851945 TUF851944:TUG851945 UEB851944:UEC851945 UNX851944:UNY851945 UXT851944:UXU851945 VHP851944:VHQ851945 VRL851944:VRM851945 WBH851944:WBI851945 WLD851944:WLE851945 WUZ851944:WVA851945 J917480:K917481 IN917480:IO917481 SJ917480:SK917481 ACF917480:ACG917481 AMB917480:AMC917481 AVX917480:AVY917481 BFT917480:BFU917481 BPP917480:BPQ917481 BZL917480:BZM917481 CJH917480:CJI917481 CTD917480:CTE917481 DCZ917480:DDA917481 DMV917480:DMW917481 DWR917480:DWS917481 EGN917480:EGO917481 EQJ917480:EQK917481 FAF917480:FAG917481 FKB917480:FKC917481 FTX917480:FTY917481 GDT917480:GDU917481 GNP917480:GNQ917481 GXL917480:GXM917481 HHH917480:HHI917481 HRD917480:HRE917481 IAZ917480:IBA917481 IKV917480:IKW917481 IUR917480:IUS917481 JEN917480:JEO917481 JOJ917480:JOK917481 JYF917480:JYG917481 KIB917480:KIC917481 KRX917480:KRY917481 LBT917480:LBU917481 LLP917480:LLQ917481 LVL917480:LVM917481 MFH917480:MFI917481 MPD917480:MPE917481 MYZ917480:MZA917481 NIV917480:NIW917481 NSR917480:NSS917481 OCN917480:OCO917481 OMJ917480:OMK917481 OWF917480:OWG917481 PGB917480:PGC917481 PPX917480:PPY917481 PZT917480:PZU917481 QJP917480:QJQ917481 QTL917480:QTM917481 RDH917480:RDI917481 RND917480:RNE917481 RWZ917480:RXA917481 SGV917480:SGW917481 SQR917480:SQS917481 TAN917480:TAO917481 TKJ917480:TKK917481 TUF917480:TUG917481 UEB917480:UEC917481 UNX917480:UNY917481 UXT917480:UXU917481 VHP917480:VHQ917481 VRL917480:VRM917481 WBH917480:WBI917481 WLD917480:WLE917481 WUZ917480:WVA917481 J983016:K983017 IN983016:IO983017 SJ983016:SK983017 ACF983016:ACG983017 AMB983016:AMC983017 AVX983016:AVY983017 BFT983016:BFU983017 BPP983016:BPQ983017 BZL983016:BZM983017 CJH983016:CJI983017 CTD983016:CTE983017 DCZ983016:DDA983017 DMV983016:DMW983017 DWR983016:DWS983017 EGN983016:EGO983017 EQJ983016:EQK983017 FAF983016:FAG983017 FKB983016:FKC983017 FTX983016:FTY983017 GDT983016:GDU983017 GNP983016:GNQ983017 GXL983016:GXM983017 HHH983016:HHI983017 HRD983016:HRE983017 IAZ983016:IBA983017 IKV983016:IKW983017 IUR983016:IUS983017 JEN983016:JEO983017 JOJ983016:JOK983017 JYF983016:JYG983017 KIB983016:KIC983017 KRX983016:KRY983017 LBT983016:LBU983017 LLP983016:LLQ983017 LVL983016:LVM983017 MFH983016:MFI983017 MPD983016:MPE983017 MYZ983016:MZA983017 NIV983016:NIW983017 NSR983016:NSS983017 OCN983016:OCO983017 OMJ983016:OMK983017 OWF983016:OWG983017 PGB983016:PGC983017 PPX983016:PPY983017 PZT983016:PZU983017 QJP983016:QJQ983017 QTL983016:QTM983017 RDH983016:RDI983017 RND983016:RNE983017 RWZ983016:RXA983017 SGV983016:SGW983017 SQR983016:SQS983017 TAN983016:TAO983017 TKJ983016:TKK983017 TUF983016:TUG983017 UEB983016:UEC983017 UNX983016:UNY983017 UXT983016:UXU983017 VHP983016:VHQ983017 VRL983016:VRM983017 IQ8:IR9 ACI8:ACJ9 S65512:T65513 WUZ8:WVA9 WLD8:WLE9 WBH8:WBI9 VRL8:VRM9 VHP8:VHQ9 UXT8:UXU9 UNX8:UNY9 UEB8:UEC9 TUF8:TUG9 TKJ8:TKK9 TAN8:TAO9 SQR8:SQS9 SGV8:SGW9 RWZ8:RXA9 RND8:RNE9 RDH8:RDI9 QTL8:QTM9 QJP8:QJQ9 PZT8:PZU9 PPX8:PPY9 PGB8:PGC9 OWF8:OWG9 OMJ8:OMK9 OCN8:OCO9 NSR8:NSS9 NIV8:NIW9 MYZ8:MZA9 MPD8:MPE9 MFH8:MFI9 LVL8:LVM9 LLP8:LLQ9 LBT8:LBU9 KRX8:KRY9 KIB8:KIC9 JYF8:JYG9 JOJ8:JOK9 JEN8:JEO9 IUR8:IUS9 IKV8:IKW9 IAZ8:IBA9 HRD8:HRE9 HHH8:HHI9 GXL8:GXM9 GNP8:GNQ9 GDT8:GDU9 FTX8:FTY9 FKB8:FKC9 FAF8:FAG9 EQJ8:EQK9 EGN8:EGO9 DWR8:DWS9 DMV8:DMW9 DCZ8:DDA9 CTD8:CTE9 CJH8:CJI9 BZL8:BZM9 BPP8:BPQ9 BFT8:BFU9 AVX8:AVY9 AMB8:AMC9 ACF8:ACG9 SJ8:SK9 IN8:IO9 SM8:SN9 WUW8:WUX9 WLA8:WLB9 WBE8:WBF9 VRI8:VRJ9 VHM8:VHN9 UXQ8:UXR9 UNU8:UNV9 UDY8:UDZ9 TUC8:TUD9 TKG8:TKH9 TAK8:TAL9 SQO8:SQP9 SGS8:SGT9 RWW8:RWX9 RNA8:RNB9 RDE8:RDF9 QTI8:QTJ9 QJM8:QJN9 PZQ8:PZR9 PPU8:PPV9 PFY8:PFZ9 OWC8:OWD9 OMG8:OMH9 OCK8:OCL9 NSO8:NSP9 NIS8:NIT9 MYW8:MYX9 MPA8:MPB9 MFE8:MFF9 LVI8:LVJ9 LLM8:LLN9 LBQ8:LBR9 KRU8:KRV9 KHY8:KHZ9 JYC8:JYD9 JOG8:JOH9 JEK8:JEL9 IUO8:IUP9 IKS8:IKT9 IAW8:IAX9 HRA8:HRB9 HHE8:HHF9 GXI8:GXJ9 GNM8:GNN9 GDQ8:GDR9 FTU8:FTV9 FJY8:FJZ9 FAC8:FAD9 EQG8:EQH9 EGK8:EGL9 DWO8:DWP9 DMS8:DMT9 DCW8:DCX9 CTA8:CTB9 CJE8:CJF9 BZI8:BZJ9 BPM8:BPN9 BFQ8:BFR9 AVU8:AVV9 ALY8:ALZ9 ACC8:ACD9 SG8:SH9 IK8:IL9 WVC8:WVD9 WLG8:WLH9 WBK8:WBL9 VRO8:VRP9 VHS8:VHT9 UXW8:UXX9 UOA8:UOB9 UEE8:UEF9 TUI8:TUJ9 TKM8:TKN9 TAQ8:TAR9 SQU8:SQV9 SGY8:SGZ9 RXC8:RXD9 RNG8:RNH9 RDK8:RDL9 QTO8:QTP9 QJS8:QJT9 PZW8:PZX9 PQA8:PQB9 PGE8:PGF9 OWI8:OWJ9 OMM8:OMN9 OCQ8:OCR9 NSU8:NSV9 NIY8:NIZ9 MZC8:MZD9 MPG8:MPH9 MFK8:MFL9 LVO8:LVP9 LLS8:LLT9 LBW8:LBX9 KSA8:KSB9 KIE8:KIF9 JYI8:JYJ9 JOM8:JON9 JEQ8:JER9 IUU8:IUV9 IKY8:IKZ9 IBC8:IBD9 HRG8:HRH9 HHK8:HHL9 GXO8:GXP9 GNS8:GNT9 GDW8:GDX9 FUA8:FUB9 FKE8:FKF9 FAI8:FAJ9 EQM8:EQN9 EGQ8:EGR9 DWU8:DWV9 DMY8:DMZ9 DDC8:DDD9 CTG8:CTH9 CJK8:CJL9 BZO8:BZP9 BPS8:BPT9 BFW8:BFX9 AWA8:AWB9 AME8:AMF9 P131048:Q131049 P196584:Q196585 P262120:Q262121 P327656:Q327657 P393192:Q393193 P458728:Q458729 P524264:Q524265 P589800:Q589801 P655336:Q655337 P720872:Q720873 P786408:Q786409 P851944:Q851945 P917480:Q917481 P983016:Q983017 P65506:Q65507 P131042:Q131043 P196578:Q196579 P262114:Q262115 P327650:Q327651 P393186:Q393187 P458722:Q458723 P524258:Q524259 P589794:Q589795 P655330:Q655331 P720866:Q720867 P786402:Q786403 P851938:Q851939 P917474:Q917475 P983010:Q983011 P65512:Q65513 S131048:T131049 S196584:T196585 S262120:T262121 S327656:T327657 S393192:T393193 S458728:T458729 S524264:T524265 S589800:T589801 S655336:T655337 S720872:T720873 S786408:T786409 S851944:T851945 S917480:T917481 S983016:T983017 S65506:T65507 S131042:T131043 S196578:T196579 S262114:T262115 S327650:T327651 S393186:T393187 S458722:T458723 S524258:T524259 S589794:T589795 S655330:T655331 S720866:T720867 S786402:T786403 S851938:T851939 S917474:T917475 S983010:T983011" xr:uid="{00000000-0002-0000-0F00-000001000000}"/>
    <dataValidation allowBlank="1" showInputMessage="1" showErrorMessage="1" prompt="Sólo para Instituciones PRIVADAS y SUBVENCIONADAS." sqref="G8:H8 J8:K8 M8:N9" xr:uid="{00000000-0002-0000-0F00-000002000000}"/>
  </dataValidations>
  <printOptions horizontalCentered="1" verticalCentered="1"/>
  <pageMargins left="0.39370078740157483" right="0.39370078740157483" top="0.82677165354330717" bottom="0.39370078740157483" header="0.31496062992125984" footer="0.19685039370078741"/>
  <pageSetup paperSize="172" scale="82" orientation="landscape" r:id="rId1"/>
  <headerFooter>
    <oddHeader>&amp;L&amp;G</oddHeader>
    <oddFooter>&amp;R&amp;"Carlito,Negrita"Educación Preescolar&amp;"Carlito,Normal", 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Y32"/>
  <sheetViews>
    <sheetView showGridLines="0" zoomScale="95" zoomScaleNormal="95" workbookViewId="0"/>
  </sheetViews>
  <sheetFormatPr baseColWidth="10" defaultRowHeight="15" x14ac:dyDescent="0.25"/>
  <cols>
    <col min="1" max="1" width="6.28515625" style="428" customWidth="1"/>
    <col min="2" max="2" width="32.5703125" style="69" customWidth="1"/>
    <col min="3" max="20" width="7" style="69" customWidth="1"/>
    <col min="21" max="238" width="11.42578125" style="69"/>
    <col min="239" max="239" width="32.28515625" style="69" customWidth="1"/>
    <col min="240" max="251" width="8.5703125" style="69" customWidth="1"/>
    <col min="252" max="494" width="11.42578125" style="69"/>
    <col min="495" max="495" width="32.28515625" style="69" customWidth="1"/>
    <col min="496" max="507" width="8.5703125" style="69" customWidth="1"/>
    <col min="508" max="750" width="11.42578125" style="69"/>
    <col min="751" max="751" width="32.28515625" style="69" customWidth="1"/>
    <col min="752" max="763" width="8.5703125" style="69" customWidth="1"/>
    <col min="764" max="1006" width="11.42578125" style="69"/>
    <col min="1007" max="1007" width="32.28515625" style="69" customWidth="1"/>
    <col min="1008" max="1019" width="8.5703125" style="69" customWidth="1"/>
    <col min="1020" max="1262" width="11.42578125" style="69"/>
    <col min="1263" max="1263" width="32.28515625" style="69" customWidth="1"/>
    <col min="1264" max="1275" width="8.5703125" style="69" customWidth="1"/>
    <col min="1276" max="1518" width="11.42578125" style="69"/>
    <col min="1519" max="1519" width="32.28515625" style="69" customWidth="1"/>
    <col min="1520" max="1531" width="8.5703125" style="69" customWidth="1"/>
    <col min="1532" max="1774" width="11.42578125" style="69"/>
    <col min="1775" max="1775" width="32.28515625" style="69" customWidth="1"/>
    <col min="1776" max="1787" width="8.5703125" style="69" customWidth="1"/>
    <col min="1788" max="2030" width="11.42578125" style="69"/>
    <col min="2031" max="2031" width="32.28515625" style="69" customWidth="1"/>
    <col min="2032" max="2043" width="8.5703125" style="69" customWidth="1"/>
    <col min="2044" max="2286" width="11.42578125" style="69"/>
    <col min="2287" max="2287" width="32.28515625" style="69" customWidth="1"/>
    <col min="2288" max="2299" width="8.5703125" style="69" customWidth="1"/>
    <col min="2300" max="2542" width="11.42578125" style="69"/>
    <col min="2543" max="2543" width="32.28515625" style="69" customWidth="1"/>
    <col min="2544" max="2555" width="8.5703125" style="69" customWidth="1"/>
    <col min="2556" max="2798" width="11.42578125" style="69"/>
    <col min="2799" max="2799" width="32.28515625" style="69" customWidth="1"/>
    <col min="2800" max="2811" width="8.5703125" style="69" customWidth="1"/>
    <col min="2812" max="3054" width="11.42578125" style="69"/>
    <col min="3055" max="3055" width="32.28515625" style="69" customWidth="1"/>
    <col min="3056" max="3067" width="8.5703125" style="69" customWidth="1"/>
    <col min="3068" max="3310" width="11.42578125" style="69"/>
    <col min="3311" max="3311" width="32.28515625" style="69" customWidth="1"/>
    <col min="3312" max="3323" width="8.5703125" style="69" customWidth="1"/>
    <col min="3324" max="3566" width="11.42578125" style="69"/>
    <col min="3567" max="3567" width="32.28515625" style="69" customWidth="1"/>
    <col min="3568" max="3579" width="8.5703125" style="69" customWidth="1"/>
    <col min="3580" max="3822" width="11.42578125" style="69"/>
    <col min="3823" max="3823" width="32.28515625" style="69" customWidth="1"/>
    <col min="3824" max="3835" width="8.5703125" style="69" customWidth="1"/>
    <col min="3836" max="4078" width="11.42578125" style="69"/>
    <col min="4079" max="4079" width="32.28515625" style="69" customWidth="1"/>
    <col min="4080" max="4091" width="8.5703125" style="69" customWidth="1"/>
    <col min="4092" max="4334" width="11.42578125" style="69"/>
    <col min="4335" max="4335" width="32.28515625" style="69" customWidth="1"/>
    <col min="4336" max="4347" width="8.5703125" style="69" customWidth="1"/>
    <col min="4348" max="4590" width="11.42578125" style="69"/>
    <col min="4591" max="4591" width="32.28515625" style="69" customWidth="1"/>
    <col min="4592" max="4603" width="8.5703125" style="69" customWidth="1"/>
    <col min="4604" max="4846" width="11.42578125" style="69"/>
    <col min="4847" max="4847" width="32.28515625" style="69" customWidth="1"/>
    <col min="4848" max="4859" width="8.5703125" style="69" customWidth="1"/>
    <col min="4860" max="5102" width="11.42578125" style="69"/>
    <col min="5103" max="5103" width="32.28515625" style="69" customWidth="1"/>
    <col min="5104" max="5115" width="8.5703125" style="69" customWidth="1"/>
    <col min="5116" max="5358" width="11.42578125" style="69"/>
    <col min="5359" max="5359" width="32.28515625" style="69" customWidth="1"/>
    <col min="5360" max="5371" width="8.5703125" style="69" customWidth="1"/>
    <col min="5372" max="5614" width="11.42578125" style="69"/>
    <col min="5615" max="5615" width="32.28515625" style="69" customWidth="1"/>
    <col min="5616" max="5627" width="8.5703125" style="69" customWidth="1"/>
    <col min="5628" max="5870" width="11.42578125" style="69"/>
    <col min="5871" max="5871" width="32.28515625" style="69" customWidth="1"/>
    <col min="5872" max="5883" width="8.5703125" style="69" customWidth="1"/>
    <col min="5884" max="6126" width="11.42578125" style="69"/>
    <col min="6127" max="6127" width="32.28515625" style="69" customWidth="1"/>
    <col min="6128" max="6139" width="8.5703125" style="69" customWidth="1"/>
    <col min="6140" max="6382" width="11.42578125" style="69"/>
    <col min="6383" max="6383" width="32.28515625" style="69" customWidth="1"/>
    <col min="6384" max="6395" width="8.5703125" style="69" customWidth="1"/>
    <col min="6396" max="6638" width="11.42578125" style="69"/>
    <col min="6639" max="6639" width="32.28515625" style="69" customWidth="1"/>
    <col min="6640" max="6651" width="8.5703125" style="69" customWidth="1"/>
    <col min="6652" max="6894" width="11.42578125" style="69"/>
    <col min="6895" max="6895" width="32.28515625" style="69" customWidth="1"/>
    <col min="6896" max="6907" width="8.5703125" style="69" customWidth="1"/>
    <col min="6908" max="7150" width="11.42578125" style="69"/>
    <col min="7151" max="7151" width="32.28515625" style="69" customWidth="1"/>
    <col min="7152" max="7163" width="8.5703125" style="69" customWidth="1"/>
    <col min="7164" max="7406" width="11.42578125" style="69"/>
    <col min="7407" max="7407" width="32.28515625" style="69" customWidth="1"/>
    <col min="7408" max="7419" width="8.5703125" style="69" customWidth="1"/>
    <col min="7420" max="7662" width="11.42578125" style="69"/>
    <col min="7663" max="7663" width="32.28515625" style="69" customWidth="1"/>
    <col min="7664" max="7675" width="8.5703125" style="69" customWidth="1"/>
    <col min="7676" max="7918" width="11.42578125" style="69"/>
    <col min="7919" max="7919" width="32.28515625" style="69" customWidth="1"/>
    <col min="7920" max="7931" width="8.5703125" style="69" customWidth="1"/>
    <col min="7932" max="8174" width="11.42578125" style="69"/>
    <col min="8175" max="8175" width="32.28515625" style="69" customWidth="1"/>
    <col min="8176" max="8187" width="8.5703125" style="69" customWidth="1"/>
    <col min="8188" max="8430" width="11.42578125" style="69"/>
    <col min="8431" max="8431" width="32.28515625" style="69" customWidth="1"/>
    <col min="8432" max="8443" width="8.5703125" style="69" customWidth="1"/>
    <col min="8444" max="8686" width="11.42578125" style="69"/>
    <col min="8687" max="8687" width="32.28515625" style="69" customWidth="1"/>
    <col min="8688" max="8699" width="8.5703125" style="69" customWidth="1"/>
    <col min="8700" max="8942" width="11.42578125" style="69"/>
    <col min="8943" max="8943" width="32.28515625" style="69" customWidth="1"/>
    <col min="8944" max="8955" width="8.5703125" style="69" customWidth="1"/>
    <col min="8956" max="9198" width="11.42578125" style="69"/>
    <col min="9199" max="9199" width="32.28515625" style="69" customWidth="1"/>
    <col min="9200" max="9211" width="8.5703125" style="69" customWidth="1"/>
    <col min="9212" max="9454" width="11.42578125" style="69"/>
    <col min="9455" max="9455" width="32.28515625" style="69" customWidth="1"/>
    <col min="9456" max="9467" width="8.5703125" style="69" customWidth="1"/>
    <col min="9468" max="9710" width="11.42578125" style="69"/>
    <col min="9711" max="9711" width="32.28515625" style="69" customWidth="1"/>
    <col min="9712" max="9723" width="8.5703125" style="69" customWidth="1"/>
    <col min="9724" max="9966" width="11.42578125" style="69"/>
    <col min="9967" max="9967" width="32.28515625" style="69" customWidth="1"/>
    <col min="9968" max="9979" width="8.5703125" style="69" customWidth="1"/>
    <col min="9980" max="10222" width="11.42578125" style="69"/>
    <col min="10223" max="10223" width="32.28515625" style="69" customWidth="1"/>
    <col min="10224" max="10235" width="8.5703125" style="69" customWidth="1"/>
    <col min="10236" max="10478" width="11.42578125" style="69"/>
    <col min="10479" max="10479" width="32.28515625" style="69" customWidth="1"/>
    <col min="10480" max="10491" width="8.5703125" style="69" customWidth="1"/>
    <col min="10492" max="10734" width="11.42578125" style="69"/>
    <col min="10735" max="10735" width="32.28515625" style="69" customWidth="1"/>
    <col min="10736" max="10747" width="8.5703125" style="69" customWidth="1"/>
    <col min="10748" max="10990" width="11.42578125" style="69"/>
    <col min="10991" max="10991" width="32.28515625" style="69" customWidth="1"/>
    <col min="10992" max="11003" width="8.5703125" style="69" customWidth="1"/>
    <col min="11004" max="11246" width="11.42578125" style="69"/>
    <col min="11247" max="11247" width="32.28515625" style="69" customWidth="1"/>
    <col min="11248" max="11259" width="8.5703125" style="69" customWidth="1"/>
    <col min="11260" max="11502" width="11.42578125" style="69"/>
    <col min="11503" max="11503" width="32.28515625" style="69" customWidth="1"/>
    <col min="11504" max="11515" width="8.5703125" style="69" customWidth="1"/>
    <col min="11516" max="11758" width="11.42578125" style="69"/>
    <col min="11759" max="11759" width="32.28515625" style="69" customWidth="1"/>
    <col min="11760" max="11771" width="8.5703125" style="69" customWidth="1"/>
    <col min="11772" max="12014" width="11.42578125" style="69"/>
    <col min="12015" max="12015" width="32.28515625" style="69" customWidth="1"/>
    <col min="12016" max="12027" width="8.5703125" style="69" customWidth="1"/>
    <col min="12028" max="12270" width="11.42578125" style="69"/>
    <col min="12271" max="12271" width="32.28515625" style="69" customWidth="1"/>
    <col min="12272" max="12283" width="8.5703125" style="69" customWidth="1"/>
    <col min="12284" max="12526" width="11.42578125" style="69"/>
    <col min="12527" max="12527" width="32.28515625" style="69" customWidth="1"/>
    <col min="12528" max="12539" width="8.5703125" style="69" customWidth="1"/>
    <col min="12540" max="12782" width="11.42578125" style="69"/>
    <col min="12783" max="12783" width="32.28515625" style="69" customWidth="1"/>
    <col min="12784" max="12795" width="8.5703125" style="69" customWidth="1"/>
    <col min="12796" max="13038" width="11.42578125" style="69"/>
    <col min="13039" max="13039" width="32.28515625" style="69" customWidth="1"/>
    <col min="13040" max="13051" width="8.5703125" style="69" customWidth="1"/>
    <col min="13052" max="13294" width="11.42578125" style="69"/>
    <col min="13295" max="13295" width="32.28515625" style="69" customWidth="1"/>
    <col min="13296" max="13307" width="8.5703125" style="69" customWidth="1"/>
    <col min="13308" max="13550" width="11.42578125" style="69"/>
    <col min="13551" max="13551" width="32.28515625" style="69" customWidth="1"/>
    <col min="13552" max="13563" width="8.5703125" style="69" customWidth="1"/>
    <col min="13564" max="13806" width="11.42578125" style="69"/>
    <col min="13807" max="13807" width="32.28515625" style="69" customWidth="1"/>
    <col min="13808" max="13819" width="8.5703125" style="69" customWidth="1"/>
    <col min="13820" max="14062" width="11.42578125" style="69"/>
    <col min="14063" max="14063" width="32.28515625" style="69" customWidth="1"/>
    <col min="14064" max="14075" width="8.5703125" style="69" customWidth="1"/>
    <col min="14076" max="14318" width="11.42578125" style="69"/>
    <col min="14319" max="14319" width="32.28515625" style="69" customWidth="1"/>
    <col min="14320" max="14331" width="8.5703125" style="69" customWidth="1"/>
    <col min="14332" max="14574" width="11.42578125" style="69"/>
    <col min="14575" max="14575" width="32.28515625" style="69" customWidth="1"/>
    <col min="14576" max="14587" width="8.5703125" style="69" customWidth="1"/>
    <col min="14588" max="14830" width="11.42578125" style="69"/>
    <col min="14831" max="14831" width="32.28515625" style="69" customWidth="1"/>
    <col min="14832" max="14843" width="8.5703125" style="69" customWidth="1"/>
    <col min="14844" max="15086" width="11.42578125" style="69"/>
    <col min="15087" max="15087" width="32.28515625" style="69" customWidth="1"/>
    <col min="15088" max="15099" width="8.5703125" style="69" customWidth="1"/>
    <col min="15100" max="15342" width="11.42578125" style="69"/>
    <col min="15343" max="15343" width="32.28515625" style="69" customWidth="1"/>
    <col min="15344" max="15355" width="8.5703125" style="69" customWidth="1"/>
    <col min="15356" max="15598" width="11.42578125" style="69"/>
    <col min="15599" max="15599" width="32.28515625" style="69" customWidth="1"/>
    <col min="15600" max="15611" width="8.5703125" style="69" customWidth="1"/>
    <col min="15612" max="15854" width="11.42578125" style="69"/>
    <col min="15855" max="15855" width="32.28515625" style="69" customWidth="1"/>
    <col min="15856" max="15867" width="8.5703125" style="69" customWidth="1"/>
    <col min="15868" max="16110" width="11.42578125" style="69"/>
    <col min="16111" max="16111" width="32.28515625" style="69" customWidth="1"/>
    <col min="16112" max="16123" width="8.5703125" style="69" customWidth="1"/>
    <col min="16124" max="16377" width="11.42578125" style="69"/>
    <col min="16378" max="16384" width="11.42578125" style="69" customWidth="1"/>
  </cols>
  <sheetData>
    <row r="1" spans="1:25" ht="18.75" x14ac:dyDescent="0.25">
      <c r="A1" s="432">
        <v>1</v>
      </c>
      <c r="B1" s="41" t="s">
        <v>19719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25" ht="22.5" customHeight="1" x14ac:dyDescent="0.25">
      <c r="A2" s="432">
        <v>2</v>
      </c>
      <c r="B2" s="41" t="s">
        <v>15369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5" s="70" customFormat="1" ht="18.75" x14ac:dyDescent="0.25">
      <c r="A3" s="432">
        <v>3</v>
      </c>
      <c r="B3" s="46" t="s">
        <v>15347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2"/>
      <c r="Q3" s="72"/>
      <c r="R3" s="72"/>
      <c r="S3" s="72"/>
      <c r="T3" s="72"/>
      <c r="U3" s="72"/>
      <c r="V3" s="72"/>
      <c r="W3" s="72"/>
    </row>
    <row r="4" spans="1:25" s="42" customFormat="1" ht="19.5" thickBot="1" x14ac:dyDescent="0.35">
      <c r="A4" s="432">
        <v>4</v>
      </c>
      <c r="B4" s="360" t="s">
        <v>19690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</row>
    <row r="5" spans="1:25" ht="22.5" customHeight="1" thickTop="1" x14ac:dyDescent="0.25">
      <c r="A5" s="432">
        <v>5</v>
      </c>
      <c r="B5" s="509" t="s">
        <v>12586</v>
      </c>
      <c r="C5" s="73"/>
      <c r="D5" s="73"/>
      <c r="E5" s="73"/>
      <c r="F5" s="600" t="s">
        <v>6441</v>
      </c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2"/>
      <c r="R5" s="603" t="s">
        <v>12595</v>
      </c>
      <c r="S5" s="513"/>
      <c r="T5" s="513"/>
    </row>
    <row r="6" spans="1:25" ht="23.25" customHeight="1" x14ac:dyDescent="0.25">
      <c r="A6" s="432">
        <v>6</v>
      </c>
      <c r="B6" s="510"/>
      <c r="C6" s="605" t="s">
        <v>0</v>
      </c>
      <c r="D6" s="605"/>
      <c r="E6" s="605"/>
      <c r="F6" s="606" t="s">
        <v>12587</v>
      </c>
      <c r="G6" s="607"/>
      <c r="H6" s="608"/>
      <c r="I6" s="609" t="s">
        <v>6442</v>
      </c>
      <c r="J6" s="610"/>
      <c r="K6" s="611"/>
      <c r="L6" s="612" t="s">
        <v>6443</v>
      </c>
      <c r="M6" s="607"/>
      <c r="N6" s="613"/>
      <c r="O6" s="609" t="s">
        <v>12588</v>
      </c>
      <c r="P6" s="610"/>
      <c r="Q6" s="611"/>
      <c r="R6" s="604"/>
      <c r="S6" s="515"/>
      <c r="T6" s="515"/>
    </row>
    <row r="7" spans="1:25" ht="27" customHeight="1" thickBot="1" x14ac:dyDescent="0.3">
      <c r="A7" s="432">
        <v>7</v>
      </c>
      <c r="B7" s="511"/>
      <c r="C7" s="74" t="s">
        <v>0</v>
      </c>
      <c r="D7" s="75" t="s">
        <v>9001</v>
      </c>
      <c r="E7" s="74" t="s">
        <v>12589</v>
      </c>
      <c r="F7" s="76" t="s">
        <v>0</v>
      </c>
      <c r="G7" s="75" t="s">
        <v>9001</v>
      </c>
      <c r="H7" s="77" t="s">
        <v>12589</v>
      </c>
      <c r="I7" s="76" t="s">
        <v>0</v>
      </c>
      <c r="J7" s="75" t="s">
        <v>9001</v>
      </c>
      <c r="K7" s="77" t="s">
        <v>12589</v>
      </c>
      <c r="L7" s="74" t="s">
        <v>0</v>
      </c>
      <c r="M7" s="75" t="s">
        <v>9001</v>
      </c>
      <c r="N7" s="74" t="s">
        <v>12589</v>
      </c>
      <c r="O7" s="76" t="s">
        <v>0</v>
      </c>
      <c r="P7" s="75" t="s">
        <v>9001</v>
      </c>
      <c r="Q7" s="77" t="s">
        <v>12589</v>
      </c>
      <c r="R7" s="74" t="s">
        <v>0</v>
      </c>
      <c r="S7" s="75" t="s">
        <v>9001</v>
      </c>
      <c r="T7" s="74" t="s">
        <v>12589</v>
      </c>
    </row>
    <row r="8" spans="1:25" ht="25.5" customHeight="1" thickTop="1" thickBot="1" x14ac:dyDescent="0.3">
      <c r="A8" s="432">
        <v>8</v>
      </c>
      <c r="B8" s="437" t="s">
        <v>0</v>
      </c>
      <c r="C8" s="454">
        <f>+D8+E8</f>
        <v>0</v>
      </c>
      <c r="D8" s="455">
        <f>SUM(D9:D11)</f>
        <v>0</v>
      </c>
      <c r="E8" s="456">
        <f>SUM(E9:E11)</f>
        <v>0</v>
      </c>
      <c r="F8" s="466">
        <f>+G8+H8</f>
        <v>0</v>
      </c>
      <c r="G8" s="455">
        <f>SUM(G9:G11)</f>
        <v>0</v>
      </c>
      <c r="H8" s="467">
        <f>SUM(H9:H11)</f>
        <v>0</v>
      </c>
      <c r="I8" s="466">
        <f>+J8+K8</f>
        <v>0</v>
      </c>
      <c r="J8" s="455">
        <f>SUM(J9:J11)</f>
        <v>0</v>
      </c>
      <c r="K8" s="467">
        <f>SUM(K9:K11)</f>
        <v>0</v>
      </c>
      <c r="L8" s="456">
        <f>+M8+N8</f>
        <v>0</v>
      </c>
      <c r="M8" s="455">
        <f>SUM(M9:M11)</f>
        <v>0</v>
      </c>
      <c r="N8" s="456">
        <f>SUM(N9:N11)</f>
        <v>0</v>
      </c>
      <c r="O8" s="466">
        <f>+P8+Q8</f>
        <v>0</v>
      </c>
      <c r="P8" s="455">
        <f>SUM(P9:P11)</f>
        <v>0</v>
      </c>
      <c r="Q8" s="467">
        <f>SUM(Q9:Q11)</f>
        <v>0</v>
      </c>
      <c r="R8" s="456">
        <f>+S8+T8</f>
        <v>0</v>
      </c>
      <c r="S8" s="455">
        <f>SUM(S9:S11)</f>
        <v>0</v>
      </c>
      <c r="T8" s="456">
        <f>SUM(T9:T11)</f>
        <v>0</v>
      </c>
    </row>
    <row r="9" spans="1:25" ht="25.5" customHeight="1" x14ac:dyDescent="0.25">
      <c r="A9" s="432">
        <v>9</v>
      </c>
      <c r="B9" s="358" t="s">
        <v>12590</v>
      </c>
      <c r="C9" s="457">
        <f t="shared" ref="C9" si="0">D9+E9</f>
        <v>0</v>
      </c>
      <c r="D9" s="458">
        <f>IF(OR(G9="X",J9="X",M9="X"),(P9+S9),(G9+J9+M9+P9+S9))</f>
        <v>0</v>
      </c>
      <c r="E9" s="459">
        <f>IF(OR(H9="X",K9="X",N9="X"),(Q9+T9),(H9+K9+N9+Q9+T9))</f>
        <v>0</v>
      </c>
      <c r="F9" s="78">
        <f>IF(OR(G9="X",H9="X"),0,(G9+H9))</f>
        <v>0</v>
      </c>
      <c r="G9" s="344">
        <f>IF('Portada 1-CON Código Presup.'!$C$17="PUBLICA","X",0)</f>
        <v>0</v>
      </c>
      <c r="H9" s="345">
        <f>IF('Portada 1-CON Código Presup.'!$C$17="PUBLICA","X",0)</f>
        <v>0</v>
      </c>
      <c r="I9" s="78">
        <f>IF(OR(J9="X",K9="X"),0,(J9+K9))</f>
        <v>0</v>
      </c>
      <c r="J9" s="344">
        <f>IF('Portada 1-CON Código Presup.'!$C$17="PUBLICA","X",0)</f>
        <v>0</v>
      </c>
      <c r="K9" s="346">
        <f>IF('Portada 1-CON Código Presup.'!$C$17="PUBLICA","X",0)</f>
        <v>0</v>
      </c>
      <c r="L9" s="78">
        <f>IF(OR(M9="X",N9="X"),0,(M9+N9))</f>
        <v>0</v>
      </c>
      <c r="M9" s="344">
        <f>IF('Portada 1-CON Código Presup.'!$C$17="PUBLICA","X",0)</f>
        <v>0</v>
      </c>
      <c r="N9" s="345">
        <f>IF('Portada 1-CON Código Presup.'!$C$17="PUBLICA","X",0)</f>
        <v>0</v>
      </c>
      <c r="O9" s="468">
        <f>+P9+Q9</f>
        <v>0</v>
      </c>
      <c r="P9" s="347"/>
      <c r="Q9" s="348"/>
      <c r="R9" s="468">
        <f>+S9+T9</f>
        <v>0</v>
      </c>
      <c r="S9" s="347"/>
      <c r="T9" s="353"/>
    </row>
    <row r="10" spans="1:25" ht="25.5" customHeight="1" x14ac:dyDescent="0.25">
      <c r="A10" s="432">
        <v>10</v>
      </c>
      <c r="B10" s="358" t="s">
        <v>12591</v>
      </c>
      <c r="C10" s="460">
        <f t="shared" ref="C10" si="1">D10+E10</f>
        <v>0</v>
      </c>
      <c r="D10" s="461">
        <f>IF(OR(G10="X",J10="X",M10="X"),(P10+S10),(G10+J10+M10+P10+S10))</f>
        <v>0</v>
      </c>
      <c r="E10" s="462">
        <f>IF(OR(H10="X",K10="X",N10="X"),(Q10+T10),(H10+K10+N10+Q10+T10))</f>
        <v>0</v>
      </c>
      <c r="F10" s="614"/>
      <c r="G10" s="615"/>
      <c r="H10" s="616"/>
      <c r="I10" s="614"/>
      <c r="J10" s="615"/>
      <c r="K10" s="616"/>
      <c r="L10" s="78">
        <f>IF(OR(M10="X",N10="X"),0,(M10+N10))</f>
        <v>0</v>
      </c>
      <c r="M10" s="344">
        <f>IF('Portada 1-CON Código Presup.'!$C$17="PUBLICA","X",0)</f>
        <v>0</v>
      </c>
      <c r="N10" s="345">
        <f>IF('Portada 1-CON Código Presup.'!$C$17="PUBLICA","X",0)</f>
        <v>0</v>
      </c>
      <c r="O10" s="469">
        <f t="shared" ref="O10:O11" si="2">+P10+Q10</f>
        <v>0</v>
      </c>
      <c r="P10" s="349"/>
      <c r="Q10" s="350"/>
      <c r="R10" s="469">
        <f t="shared" ref="R10:R11" si="3">+S10+T10</f>
        <v>0</v>
      </c>
      <c r="S10" s="349"/>
      <c r="T10" s="354"/>
    </row>
    <row r="11" spans="1:25" ht="25.5" customHeight="1" thickBot="1" x14ac:dyDescent="0.3">
      <c r="A11" s="432">
        <v>11</v>
      </c>
      <c r="B11" s="359" t="s">
        <v>12592</v>
      </c>
      <c r="C11" s="463">
        <f t="shared" ref="C11" si="4">+D11+E11</f>
        <v>0</v>
      </c>
      <c r="D11" s="464">
        <f t="shared" ref="D11" si="5">+G11+J11+M11+P11+S11</f>
        <v>0</v>
      </c>
      <c r="E11" s="465">
        <f t="shared" ref="E11" si="6">+H11+K11+N11+Q11+T11</f>
        <v>0</v>
      </c>
      <c r="F11" s="617"/>
      <c r="G11" s="618"/>
      <c r="H11" s="619"/>
      <c r="I11" s="617"/>
      <c r="J11" s="618"/>
      <c r="K11" s="619"/>
      <c r="L11" s="620"/>
      <c r="M11" s="621"/>
      <c r="N11" s="622"/>
      <c r="O11" s="470">
        <f t="shared" si="2"/>
        <v>0</v>
      </c>
      <c r="P11" s="351"/>
      <c r="Q11" s="352"/>
      <c r="R11" s="470">
        <f t="shared" si="3"/>
        <v>0</v>
      </c>
      <c r="S11" s="351"/>
      <c r="T11" s="355"/>
    </row>
    <row r="12" spans="1:25" ht="18.75" customHeight="1" thickTop="1" x14ac:dyDescent="0.25">
      <c r="A12" s="432">
        <v>12</v>
      </c>
      <c r="B12" s="623" t="s">
        <v>15370</v>
      </c>
      <c r="C12" s="623"/>
      <c r="D12" s="623"/>
      <c r="E12" s="623"/>
      <c r="G12" s="79" t="str">
        <f>IF(G8&gt;'Cuadro 1'!G13,"**","")</f>
        <v/>
      </c>
      <c r="H12" s="79" t="str">
        <f>IF(H8&gt;'Cuadro 1'!H13,"**","")</f>
        <v/>
      </c>
      <c r="I12" s="80"/>
      <c r="J12" s="79" t="str">
        <f>IF(J8&gt;'Cuadro 1'!J13,"**","")</f>
        <v/>
      </c>
      <c r="K12" s="79" t="str">
        <f>IF(K8&gt;'Cuadro 1'!K13,"**","")</f>
        <v/>
      </c>
      <c r="L12" s="80"/>
      <c r="M12" s="79" t="str">
        <f>IF(M8&gt;'Cuadro 1'!M13,"**","")</f>
        <v/>
      </c>
      <c r="N12" s="79" t="str">
        <f>IF(N8&gt;'Cuadro 1'!N13,"**","")</f>
        <v/>
      </c>
      <c r="O12" s="80"/>
      <c r="P12" s="79" t="str">
        <f>IF(P8&gt;'Cuadro 1'!P13,"**","")</f>
        <v/>
      </c>
      <c r="Q12" s="79" t="str">
        <f>IF(Q8&gt;'Cuadro 1'!Q13,"**","")</f>
        <v/>
      </c>
      <c r="R12" s="80"/>
      <c r="S12" s="79" t="str">
        <f>IF(S8&gt;'Cuadro 1'!S13,"**","")</f>
        <v/>
      </c>
      <c r="T12" s="79" t="str">
        <f>IF(T8&gt;'Cuadro 1'!T13,"**","")</f>
        <v/>
      </c>
    </row>
    <row r="13" spans="1:25" ht="18.75" customHeight="1" x14ac:dyDescent="0.25">
      <c r="A13" s="432">
        <v>13</v>
      </c>
      <c r="B13" s="624"/>
      <c r="C13" s="624"/>
      <c r="D13" s="624"/>
      <c r="E13" s="624"/>
    </row>
    <row r="14" spans="1:25" ht="18.75" customHeight="1" x14ac:dyDescent="0.25">
      <c r="A14" s="432">
        <v>14</v>
      </c>
      <c r="B14" s="624"/>
      <c r="C14" s="624"/>
      <c r="D14" s="624"/>
      <c r="E14" s="624"/>
      <c r="F14" s="562" t="str">
        <f>IF(OR(G12="**",H12="**",J12="**",K12="**",M12="**",N12="**",P12="**",Q12="**",S12="**",T12="**"),"** = El total de estudiantes indicado, no puede ser mayor al total de la fila Matrícula Final del Cuadro 1.","")</f>
        <v/>
      </c>
      <c r="G14" s="562"/>
      <c r="H14" s="562"/>
      <c r="I14" s="562"/>
      <c r="J14" s="562"/>
      <c r="K14" s="562"/>
      <c r="L14" s="562"/>
      <c r="M14" s="562"/>
      <c r="N14" s="562"/>
      <c r="O14" s="562"/>
      <c r="P14" s="562"/>
      <c r="Q14" s="562"/>
      <c r="R14" s="562"/>
      <c r="S14" s="562"/>
      <c r="T14" s="562"/>
    </row>
    <row r="15" spans="1:25" x14ac:dyDescent="0.25">
      <c r="A15" s="432">
        <v>15</v>
      </c>
      <c r="B15" s="81"/>
      <c r="C15" s="81"/>
      <c r="D15" s="81"/>
      <c r="E15" s="81"/>
      <c r="F15" s="562"/>
      <c r="G15" s="562"/>
      <c r="H15" s="562"/>
      <c r="I15" s="562"/>
      <c r="J15" s="562"/>
      <c r="K15" s="562"/>
      <c r="L15" s="562"/>
      <c r="M15" s="562"/>
      <c r="N15" s="562"/>
      <c r="O15" s="562"/>
      <c r="P15" s="562"/>
      <c r="Q15" s="562"/>
      <c r="R15" s="562"/>
      <c r="S15" s="562"/>
      <c r="T15" s="562"/>
    </row>
    <row r="16" spans="1:25" s="42" customFormat="1" ht="15.75" x14ac:dyDescent="0.25">
      <c r="A16" s="432">
        <v>16</v>
      </c>
      <c r="B16" s="64" t="s">
        <v>12593</v>
      </c>
      <c r="C16" s="65"/>
      <c r="D16" s="66"/>
      <c r="E16" s="66"/>
    </row>
    <row r="17" spans="1:20" s="42" customFormat="1" ht="18" customHeight="1" x14ac:dyDescent="0.25">
      <c r="A17" s="432">
        <v>17</v>
      </c>
      <c r="B17" s="591"/>
      <c r="C17" s="592"/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3"/>
    </row>
    <row r="18" spans="1:20" s="42" customFormat="1" ht="18" customHeight="1" x14ac:dyDescent="0.25">
      <c r="A18" s="125"/>
      <c r="B18" s="594"/>
      <c r="C18" s="595"/>
      <c r="D18" s="595"/>
      <c r="E18" s="595"/>
      <c r="F18" s="595"/>
      <c r="G18" s="595"/>
      <c r="H18" s="595"/>
      <c r="I18" s="595"/>
      <c r="J18" s="595"/>
      <c r="K18" s="595"/>
      <c r="L18" s="595"/>
      <c r="M18" s="595"/>
      <c r="N18" s="595"/>
      <c r="O18" s="595"/>
      <c r="P18" s="595"/>
      <c r="Q18" s="595"/>
      <c r="R18" s="595"/>
      <c r="S18" s="595"/>
      <c r="T18" s="596"/>
    </row>
    <row r="19" spans="1:20" s="42" customFormat="1" ht="18" customHeight="1" x14ac:dyDescent="0.25">
      <c r="A19" s="125"/>
      <c r="B19" s="594"/>
      <c r="C19" s="595"/>
      <c r="D19" s="595"/>
      <c r="E19" s="595"/>
      <c r="F19" s="595"/>
      <c r="G19" s="595"/>
      <c r="H19" s="595"/>
      <c r="I19" s="595"/>
      <c r="J19" s="595"/>
      <c r="K19" s="595"/>
      <c r="L19" s="595"/>
      <c r="M19" s="595"/>
      <c r="N19" s="595"/>
      <c r="O19" s="595"/>
      <c r="P19" s="595"/>
      <c r="Q19" s="595"/>
      <c r="R19" s="595"/>
      <c r="S19" s="595"/>
      <c r="T19" s="596"/>
    </row>
    <row r="20" spans="1:20" s="42" customFormat="1" ht="18" customHeight="1" x14ac:dyDescent="0.25">
      <c r="A20" s="125"/>
      <c r="B20" s="594"/>
      <c r="C20" s="595"/>
      <c r="D20" s="595"/>
      <c r="E20" s="595"/>
      <c r="F20" s="595"/>
      <c r="G20" s="595"/>
      <c r="H20" s="595"/>
      <c r="I20" s="595"/>
      <c r="J20" s="595"/>
      <c r="K20" s="595"/>
      <c r="L20" s="595"/>
      <c r="M20" s="595"/>
      <c r="N20" s="595"/>
      <c r="O20" s="595"/>
      <c r="P20" s="595"/>
      <c r="Q20" s="595"/>
      <c r="R20" s="595"/>
      <c r="S20" s="595"/>
      <c r="T20" s="596"/>
    </row>
    <row r="21" spans="1:20" s="42" customFormat="1" ht="18" customHeight="1" x14ac:dyDescent="0.25">
      <c r="A21" s="125"/>
      <c r="B21" s="597"/>
      <c r="C21" s="598"/>
      <c r="D21" s="598"/>
      <c r="E21" s="598"/>
      <c r="F21" s="598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9"/>
    </row>
    <row r="22" spans="1:20" x14ac:dyDescent="0.25">
      <c r="A22" s="125"/>
    </row>
    <row r="23" spans="1:20" x14ac:dyDescent="0.25">
      <c r="A23" s="125"/>
    </row>
    <row r="24" spans="1:20" x14ac:dyDescent="0.25">
      <c r="A24" s="125"/>
    </row>
    <row r="25" spans="1:20" x14ac:dyDescent="0.25">
      <c r="A25" s="125"/>
    </row>
    <row r="26" spans="1:20" x14ac:dyDescent="0.25">
      <c r="A26" s="125"/>
    </row>
    <row r="27" spans="1:20" x14ac:dyDescent="0.25">
      <c r="A27" s="125"/>
    </row>
    <row r="28" spans="1:20" x14ac:dyDescent="0.25">
      <c r="A28" s="125"/>
    </row>
    <row r="29" spans="1:20" x14ac:dyDescent="0.25">
      <c r="A29" s="125"/>
    </row>
    <row r="30" spans="1:20" x14ac:dyDescent="0.25">
      <c r="A30" s="125"/>
    </row>
    <row r="31" spans="1:20" x14ac:dyDescent="0.25">
      <c r="A31" s="125"/>
    </row>
    <row r="32" spans="1:20" x14ac:dyDescent="0.25">
      <c r="A32" s="125"/>
    </row>
  </sheetData>
  <sheetProtection algorithmName="SHA-512" hashValue="FZy8abzXPwy18B3I/8ye6IEi18GHBjx6cUg14T9pzBpg7kKawxek2EmaedfcUpehXDlBh5Rm2/rULYTDHUEbYQ==" saltValue="o0lQrf+vKWbWL+nbbnyLZA==" spinCount="100000" sheet="1" objects="1" scenarios="1"/>
  <protectedRanges>
    <protectedRange sqref="M11:N11 P9:Q11 G10:H11 S9:T11 J10:K11" name="Rango1"/>
    <protectedRange sqref="G9:H9 J9:K9 M9:N9" name="Rango1_2"/>
    <protectedRange sqref="M10:N10" name="Rango1_3"/>
  </protectedRanges>
  <mergeCells count="14">
    <mergeCell ref="B17:T21"/>
    <mergeCell ref="F5:Q5"/>
    <mergeCell ref="R5:T6"/>
    <mergeCell ref="C6:E6"/>
    <mergeCell ref="F6:H6"/>
    <mergeCell ref="I6:K6"/>
    <mergeCell ref="L6:N6"/>
    <mergeCell ref="O6:Q6"/>
    <mergeCell ref="B5:B7"/>
    <mergeCell ref="F10:H11"/>
    <mergeCell ref="I10:K11"/>
    <mergeCell ref="L11:N11"/>
    <mergeCell ref="F14:T15"/>
    <mergeCell ref="B12:E14"/>
  </mergeCells>
  <conditionalFormatting sqref="C11:E11">
    <cfRule type="cellIs" dxfId="14" priority="11" operator="equal">
      <formula>0</formula>
    </cfRule>
  </conditionalFormatting>
  <conditionalFormatting sqref="C9:F10 I9:I10">
    <cfRule type="cellIs" dxfId="13" priority="5" operator="equal">
      <formula>0</formula>
    </cfRule>
  </conditionalFormatting>
  <conditionalFormatting sqref="C8:T8">
    <cfRule type="cellIs" dxfId="12" priority="21" operator="equal">
      <formula>0</formula>
    </cfRule>
  </conditionalFormatting>
  <conditionalFormatting sqref="F14:T15">
    <cfRule type="notContainsBlanks" dxfId="11" priority="24">
      <formula>LEN(TRIM(F14))&gt;0</formula>
    </cfRule>
  </conditionalFormatting>
  <conditionalFormatting sqref="G9:H9 J9:K9">
    <cfRule type="cellIs" dxfId="10" priority="4" operator="equal">
      <formula>"X"</formula>
    </cfRule>
    <cfRule type="cellIs" dxfId="9" priority="6" operator="equal">
      <formula>0</formula>
    </cfRule>
  </conditionalFormatting>
  <conditionalFormatting sqref="L9:L11">
    <cfRule type="cellIs" dxfId="8" priority="2" operator="equal">
      <formula>0</formula>
    </cfRule>
  </conditionalFormatting>
  <conditionalFormatting sqref="M9:N10">
    <cfRule type="cellIs" dxfId="7" priority="1" operator="equal">
      <formula>"X"</formula>
    </cfRule>
    <cfRule type="cellIs" dxfId="6" priority="3" operator="equal">
      <formula>0</formula>
    </cfRule>
  </conditionalFormatting>
  <conditionalFormatting sqref="O9:O11">
    <cfRule type="cellIs" dxfId="5" priority="14" operator="equal">
      <formula>0</formula>
    </cfRule>
  </conditionalFormatting>
  <conditionalFormatting sqref="R9:R11">
    <cfRule type="cellIs" dxfId="4" priority="12" operator="equal">
      <formula>0</formula>
    </cfRule>
  </conditionalFormatting>
  <dataValidations count="3">
    <dataValidation allowBlank="1" showErrorMessage="1" prompt="Sólo para Instituciones PRIVADAS." sqref="P9:T11 L9:L10 I9" xr:uid="{00000000-0002-0000-1000-000000000000}"/>
    <dataValidation allowBlank="1" showInputMessage="1" showErrorMessage="1" prompt="Sólo para Instituciones PRIVADAS." sqref="G65511:H65512 IJ65511:IK65512 SF65511:SG65512 ACB65511:ACC65512 ALX65511:ALY65512 AVT65511:AVU65512 BFP65511:BFQ65512 BPL65511:BPM65512 BZH65511:BZI65512 CJD65511:CJE65512 CSZ65511:CTA65512 DCV65511:DCW65512 DMR65511:DMS65512 DWN65511:DWO65512 EGJ65511:EGK65512 EQF65511:EQG65512 FAB65511:FAC65512 FJX65511:FJY65512 FTT65511:FTU65512 GDP65511:GDQ65512 GNL65511:GNM65512 GXH65511:GXI65512 HHD65511:HHE65512 HQZ65511:HRA65512 IAV65511:IAW65512 IKR65511:IKS65512 IUN65511:IUO65512 JEJ65511:JEK65512 JOF65511:JOG65512 JYB65511:JYC65512 KHX65511:KHY65512 KRT65511:KRU65512 LBP65511:LBQ65512 LLL65511:LLM65512 LVH65511:LVI65512 MFD65511:MFE65512 MOZ65511:MPA65512 MYV65511:MYW65512 NIR65511:NIS65512 NSN65511:NSO65512 OCJ65511:OCK65512 OMF65511:OMG65512 OWB65511:OWC65512 PFX65511:PFY65512 PPT65511:PPU65512 PZP65511:PZQ65512 QJL65511:QJM65512 QTH65511:QTI65512 RDD65511:RDE65512 RMZ65511:RNA65512 RWV65511:RWW65512 SGR65511:SGS65512 SQN65511:SQO65512 TAJ65511:TAK65512 TKF65511:TKG65512 TUB65511:TUC65512 UDX65511:UDY65512 UNT65511:UNU65512 UXP65511:UXQ65512 VHL65511:VHM65512 VRH65511:VRI65512 WBD65511:WBE65512 WKZ65511:WLA65512 WUV65511:WUW65512 G131047:H131048 IJ131047:IK131048 SF131047:SG131048 ACB131047:ACC131048 ALX131047:ALY131048 AVT131047:AVU131048 BFP131047:BFQ131048 BPL131047:BPM131048 BZH131047:BZI131048 CJD131047:CJE131048 CSZ131047:CTA131048 DCV131047:DCW131048 DMR131047:DMS131048 DWN131047:DWO131048 EGJ131047:EGK131048 EQF131047:EQG131048 FAB131047:FAC131048 FJX131047:FJY131048 FTT131047:FTU131048 GDP131047:GDQ131048 GNL131047:GNM131048 GXH131047:GXI131048 HHD131047:HHE131048 HQZ131047:HRA131048 IAV131047:IAW131048 IKR131047:IKS131048 IUN131047:IUO131048 JEJ131047:JEK131048 JOF131047:JOG131048 JYB131047:JYC131048 KHX131047:KHY131048 KRT131047:KRU131048 LBP131047:LBQ131048 LLL131047:LLM131048 LVH131047:LVI131048 MFD131047:MFE131048 MOZ131047:MPA131048 MYV131047:MYW131048 NIR131047:NIS131048 NSN131047:NSO131048 OCJ131047:OCK131048 OMF131047:OMG131048 OWB131047:OWC131048 PFX131047:PFY131048 PPT131047:PPU131048 PZP131047:PZQ131048 QJL131047:QJM131048 QTH131047:QTI131048 RDD131047:RDE131048 RMZ131047:RNA131048 RWV131047:RWW131048 SGR131047:SGS131048 SQN131047:SQO131048 TAJ131047:TAK131048 TKF131047:TKG131048 TUB131047:TUC131048 UDX131047:UDY131048 UNT131047:UNU131048 UXP131047:UXQ131048 VHL131047:VHM131048 VRH131047:VRI131048 WBD131047:WBE131048 WKZ131047:WLA131048 WUV131047:WUW131048 G196583:H196584 IJ196583:IK196584 SF196583:SG196584 ACB196583:ACC196584 ALX196583:ALY196584 AVT196583:AVU196584 BFP196583:BFQ196584 BPL196583:BPM196584 BZH196583:BZI196584 CJD196583:CJE196584 CSZ196583:CTA196584 DCV196583:DCW196584 DMR196583:DMS196584 DWN196583:DWO196584 EGJ196583:EGK196584 EQF196583:EQG196584 FAB196583:FAC196584 FJX196583:FJY196584 FTT196583:FTU196584 GDP196583:GDQ196584 GNL196583:GNM196584 GXH196583:GXI196584 HHD196583:HHE196584 HQZ196583:HRA196584 IAV196583:IAW196584 IKR196583:IKS196584 IUN196583:IUO196584 JEJ196583:JEK196584 JOF196583:JOG196584 JYB196583:JYC196584 KHX196583:KHY196584 KRT196583:KRU196584 LBP196583:LBQ196584 LLL196583:LLM196584 LVH196583:LVI196584 MFD196583:MFE196584 MOZ196583:MPA196584 MYV196583:MYW196584 NIR196583:NIS196584 NSN196583:NSO196584 OCJ196583:OCK196584 OMF196583:OMG196584 OWB196583:OWC196584 PFX196583:PFY196584 PPT196583:PPU196584 PZP196583:PZQ196584 QJL196583:QJM196584 QTH196583:QTI196584 RDD196583:RDE196584 RMZ196583:RNA196584 RWV196583:RWW196584 SGR196583:SGS196584 SQN196583:SQO196584 TAJ196583:TAK196584 TKF196583:TKG196584 TUB196583:TUC196584 UDX196583:UDY196584 UNT196583:UNU196584 UXP196583:UXQ196584 VHL196583:VHM196584 VRH196583:VRI196584 WBD196583:WBE196584 WKZ196583:WLA196584 WUV196583:WUW196584 G262119:H262120 IJ262119:IK262120 SF262119:SG262120 ACB262119:ACC262120 ALX262119:ALY262120 AVT262119:AVU262120 BFP262119:BFQ262120 BPL262119:BPM262120 BZH262119:BZI262120 CJD262119:CJE262120 CSZ262119:CTA262120 DCV262119:DCW262120 DMR262119:DMS262120 DWN262119:DWO262120 EGJ262119:EGK262120 EQF262119:EQG262120 FAB262119:FAC262120 FJX262119:FJY262120 FTT262119:FTU262120 GDP262119:GDQ262120 GNL262119:GNM262120 GXH262119:GXI262120 HHD262119:HHE262120 HQZ262119:HRA262120 IAV262119:IAW262120 IKR262119:IKS262120 IUN262119:IUO262120 JEJ262119:JEK262120 JOF262119:JOG262120 JYB262119:JYC262120 KHX262119:KHY262120 KRT262119:KRU262120 LBP262119:LBQ262120 LLL262119:LLM262120 LVH262119:LVI262120 MFD262119:MFE262120 MOZ262119:MPA262120 MYV262119:MYW262120 NIR262119:NIS262120 NSN262119:NSO262120 OCJ262119:OCK262120 OMF262119:OMG262120 OWB262119:OWC262120 PFX262119:PFY262120 PPT262119:PPU262120 PZP262119:PZQ262120 QJL262119:QJM262120 QTH262119:QTI262120 RDD262119:RDE262120 RMZ262119:RNA262120 RWV262119:RWW262120 SGR262119:SGS262120 SQN262119:SQO262120 TAJ262119:TAK262120 TKF262119:TKG262120 TUB262119:TUC262120 UDX262119:UDY262120 UNT262119:UNU262120 UXP262119:UXQ262120 VHL262119:VHM262120 VRH262119:VRI262120 WBD262119:WBE262120 WKZ262119:WLA262120 WUV262119:WUW262120 G327655:H327656 IJ327655:IK327656 SF327655:SG327656 ACB327655:ACC327656 ALX327655:ALY327656 AVT327655:AVU327656 BFP327655:BFQ327656 BPL327655:BPM327656 BZH327655:BZI327656 CJD327655:CJE327656 CSZ327655:CTA327656 DCV327655:DCW327656 DMR327655:DMS327656 DWN327655:DWO327656 EGJ327655:EGK327656 EQF327655:EQG327656 FAB327655:FAC327656 FJX327655:FJY327656 FTT327655:FTU327656 GDP327655:GDQ327656 GNL327655:GNM327656 GXH327655:GXI327656 HHD327655:HHE327656 HQZ327655:HRA327656 IAV327655:IAW327656 IKR327655:IKS327656 IUN327655:IUO327656 JEJ327655:JEK327656 JOF327655:JOG327656 JYB327655:JYC327656 KHX327655:KHY327656 KRT327655:KRU327656 LBP327655:LBQ327656 LLL327655:LLM327656 LVH327655:LVI327656 MFD327655:MFE327656 MOZ327655:MPA327656 MYV327655:MYW327656 NIR327655:NIS327656 NSN327655:NSO327656 OCJ327655:OCK327656 OMF327655:OMG327656 OWB327655:OWC327656 PFX327655:PFY327656 PPT327655:PPU327656 PZP327655:PZQ327656 QJL327655:QJM327656 QTH327655:QTI327656 RDD327655:RDE327656 RMZ327655:RNA327656 RWV327655:RWW327656 SGR327655:SGS327656 SQN327655:SQO327656 TAJ327655:TAK327656 TKF327655:TKG327656 TUB327655:TUC327656 UDX327655:UDY327656 UNT327655:UNU327656 UXP327655:UXQ327656 VHL327655:VHM327656 VRH327655:VRI327656 WBD327655:WBE327656 WKZ327655:WLA327656 WUV327655:WUW327656 G393191:H393192 IJ393191:IK393192 SF393191:SG393192 ACB393191:ACC393192 ALX393191:ALY393192 AVT393191:AVU393192 BFP393191:BFQ393192 BPL393191:BPM393192 BZH393191:BZI393192 CJD393191:CJE393192 CSZ393191:CTA393192 DCV393191:DCW393192 DMR393191:DMS393192 DWN393191:DWO393192 EGJ393191:EGK393192 EQF393191:EQG393192 FAB393191:FAC393192 FJX393191:FJY393192 FTT393191:FTU393192 GDP393191:GDQ393192 GNL393191:GNM393192 GXH393191:GXI393192 HHD393191:HHE393192 HQZ393191:HRA393192 IAV393191:IAW393192 IKR393191:IKS393192 IUN393191:IUO393192 JEJ393191:JEK393192 JOF393191:JOG393192 JYB393191:JYC393192 KHX393191:KHY393192 KRT393191:KRU393192 LBP393191:LBQ393192 LLL393191:LLM393192 LVH393191:LVI393192 MFD393191:MFE393192 MOZ393191:MPA393192 MYV393191:MYW393192 NIR393191:NIS393192 NSN393191:NSO393192 OCJ393191:OCK393192 OMF393191:OMG393192 OWB393191:OWC393192 PFX393191:PFY393192 PPT393191:PPU393192 PZP393191:PZQ393192 QJL393191:QJM393192 QTH393191:QTI393192 RDD393191:RDE393192 RMZ393191:RNA393192 RWV393191:RWW393192 SGR393191:SGS393192 SQN393191:SQO393192 TAJ393191:TAK393192 TKF393191:TKG393192 TUB393191:TUC393192 UDX393191:UDY393192 UNT393191:UNU393192 UXP393191:UXQ393192 VHL393191:VHM393192 VRH393191:VRI393192 WBD393191:WBE393192 WKZ393191:WLA393192 WUV393191:WUW393192 G458727:H458728 IJ458727:IK458728 SF458727:SG458728 ACB458727:ACC458728 ALX458727:ALY458728 AVT458727:AVU458728 BFP458727:BFQ458728 BPL458727:BPM458728 BZH458727:BZI458728 CJD458727:CJE458728 CSZ458727:CTA458728 DCV458727:DCW458728 DMR458727:DMS458728 DWN458727:DWO458728 EGJ458727:EGK458728 EQF458727:EQG458728 FAB458727:FAC458728 FJX458727:FJY458728 FTT458727:FTU458728 GDP458727:GDQ458728 GNL458727:GNM458728 GXH458727:GXI458728 HHD458727:HHE458728 HQZ458727:HRA458728 IAV458727:IAW458728 IKR458727:IKS458728 IUN458727:IUO458728 JEJ458727:JEK458728 JOF458727:JOG458728 JYB458727:JYC458728 KHX458727:KHY458728 KRT458727:KRU458728 LBP458727:LBQ458728 LLL458727:LLM458728 LVH458727:LVI458728 MFD458727:MFE458728 MOZ458727:MPA458728 MYV458727:MYW458728 NIR458727:NIS458728 NSN458727:NSO458728 OCJ458727:OCK458728 OMF458727:OMG458728 OWB458727:OWC458728 PFX458727:PFY458728 PPT458727:PPU458728 PZP458727:PZQ458728 QJL458727:QJM458728 QTH458727:QTI458728 RDD458727:RDE458728 RMZ458727:RNA458728 RWV458727:RWW458728 SGR458727:SGS458728 SQN458727:SQO458728 TAJ458727:TAK458728 TKF458727:TKG458728 TUB458727:TUC458728 UDX458727:UDY458728 UNT458727:UNU458728 UXP458727:UXQ458728 VHL458727:VHM458728 VRH458727:VRI458728 WBD458727:WBE458728 WKZ458727:WLA458728 WUV458727:WUW458728 G524263:H524264 IJ524263:IK524264 SF524263:SG524264 ACB524263:ACC524264 ALX524263:ALY524264 AVT524263:AVU524264 BFP524263:BFQ524264 BPL524263:BPM524264 BZH524263:BZI524264 CJD524263:CJE524264 CSZ524263:CTA524264 DCV524263:DCW524264 DMR524263:DMS524264 DWN524263:DWO524264 EGJ524263:EGK524264 EQF524263:EQG524264 FAB524263:FAC524264 FJX524263:FJY524264 FTT524263:FTU524264 GDP524263:GDQ524264 GNL524263:GNM524264 GXH524263:GXI524264 HHD524263:HHE524264 HQZ524263:HRA524264 IAV524263:IAW524264 IKR524263:IKS524264 IUN524263:IUO524264 JEJ524263:JEK524264 JOF524263:JOG524264 JYB524263:JYC524264 KHX524263:KHY524264 KRT524263:KRU524264 LBP524263:LBQ524264 LLL524263:LLM524264 LVH524263:LVI524264 MFD524263:MFE524264 MOZ524263:MPA524264 MYV524263:MYW524264 NIR524263:NIS524264 NSN524263:NSO524264 OCJ524263:OCK524264 OMF524263:OMG524264 OWB524263:OWC524264 PFX524263:PFY524264 PPT524263:PPU524264 PZP524263:PZQ524264 QJL524263:QJM524264 QTH524263:QTI524264 RDD524263:RDE524264 RMZ524263:RNA524264 RWV524263:RWW524264 SGR524263:SGS524264 SQN524263:SQO524264 TAJ524263:TAK524264 TKF524263:TKG524264 TUB524263:TUC524264 UDX524263:UDY524264 UNT524263:UNU524264 UXP524263:UXQ524264 VHL524263:VHM524264 VRH524263:VRI524264 WBD524263:WBE524264 WKZ524263:WLA524264 WUV524263:WUW524264 G589799:H589800 IJ589799:IK589800 SF589799:SG589800 ACB589799:ACC589800 ALX589799:ALY589800 AVT589799:AVU589800 BFP589799:BFQ589800 BPL589799:BPM589800 BZH589799:BZI589800 CJD589799:CJE589800 CSZ589799:CTA589800 DCV589799:DCW589800 DMR589799:DMS589800 DWN589799:DWO589800 EGJ589799:EGK589800 EQF589799:EQG589800 FAB589799:FAC589800 FJX589799:FJY589800 FTT589799:FTU589800 GDP589799:GDQ589800 GNL589799:GNM589800 GXH589799:GXI589800 HHD589799:HHE589800 HQZ589799:HRA589800 IAV589799:IAW589800 IKR589799:IKS589800 IUN589799:IUO589800 JEJ589799:JEK589800 JOF589799:JOG589800 JYB589799:JYC589800 KHX589799:KHY589800 KRT589799:KRU589800 LBP589799:LBQ589800 LLL589799:LLM589800 LVH589799:LVI589800 MFD589799:MFE589800 MOZ589799:MPA589800 MYV589799:MYW589800 NIR589799:NIS589800 NSN589799:NSO589800 OCJ589799:OCK589800 OMF589799:OMG589800 OWB589799:OWC589800 PFX589799:PFY589800 PPT589799:PPU589800 PZP589799:PZQ589800 QJL589799:QJM589800 QTH589799:QTI589800 RDD589799:RDE589800 RMZ589799:RNA589800 RWV589799:RWW589800 SGR589799:SGS589800 SQN589799:SQO589800 TAJ589799:TAK589800 TKF589799:TKG589800 TUB589799:TUC589800 UDX589799:UDY589800 UNT589799:UNU589800 UXP589799:UXQ589800 VHL589799:VHM589800 VRH589799:VRI589800 WBD589799:WBE589800 WKZ589799:WLA589800 WUV589799:WUW589800 G655335:H655336 IJ655335:IK655336 SF655335:SG655336 ACB655335:ACC655336 ALX655335:ALY655336 AVT655335:AVU655336 BFP655335:BFQ655336 BPL655335:BPM655336 BZH655335:BZI655336 CJD655335:CJE655336 CSZ655335:CTA655336 DCV655335:DCW655336 DMR655335:DMS655336 DWN655335:DWO655336 EGJ655335:EGK655336 EQF655335:EQG655336 FAB655335:FAC655336 FJX655335:FJY655336 FTT655335:FTU655336 GDP655335:GDQ655336 GNL655335:GNM655336 GXH655335:GXI655336 HHD655335:HHE655336 HQZ655335:HRA655336 IAV655335:IAW655336 IKR655335:IKS655336 IUN655335:IUO655336 JEJ655335:JEK655336 JOF655335:JOG655336 JYB655335:JYC655336 KHX655335:KHY655336 KRT655335:KRU655336 LBP655335:LBQ655336 LLL655335:LLM655336 LVH655335:LVI655336 MFD655335:MFE655336 MOZ655335:MPA655336 MYV655335:MYW655336 NIR655335:NIS655336 NSN655335:NSO655336 OCJ655335:OCK655336 OMF655335:OMG655336 OWB655335:OWC655336 PFX655335:PFY655336 PPT655335:PPU655336 PZP655335:PZQ655336 QJL655335:QJM655336 QTH655335:QTI655336 RDD655335:RDE655336 RMZ655335:RNA655336 RWV655335:RWW655336 SGR655335:SGS655336 SQN655335:SQO655336 TAJ655335:TAK655336 TKF655335:TKG655336 TUB655335:TUC655336 UDX655335:UDY655336 UNT655335:UNU655336 UXP655335:UXQ655336 VHL655335:VHM655336 VRH655335:VRI655336 WBD655335:WBE655336 WKZ655335:WLA655336 WUV655335:WUW655336 G720871:H720872 IJ720871:IK720872 SF720871:SG720872 ACB720871:ACC720872 ALX720871:ALY720872 AVT720871:AVU720872 BFP720871:BFQ720872 BPL720871:BPM720872 BZH720871:BZI720872 CJD720871:CJE720872 CSZ720871:CTA720872 DCV720871:DCW720872 DMR720871:DMS720872 DWN720871:DWO720872 EGJ720871:EGK720872 EQF720871:EQG720872 FAB720871:FAC720872 FJX720871:FJY720872 FTT720871:FTU720872 GDP720871:GDQ720872 GNL720871:GNM720872 GXH720871:GXI720872 HHD720871:HHE720872 HQZ720871:HRA720872 IAV720871:IAW720872 IKR720871:IKS720872 IUN720871:IUO720872 JEJ720871:JEK720872 JOF720871:JOG720872 JYB720871:JYC720872 KHX720871:KHY720872 KRT720871:KRU720872 LBP720871:LBQ720872 LLL720871:LLM720872 LVH720871:LVI720872 MFD720871:MFE720872 MOZ720871:MPA720872 MYV720871:MYW720872 NIR720871:NIS720872 NSN720871:NSO720872 OCJ720871:OCK720872 OMF720871:OMG720872 OWB720871:OWC720872 PFX720871:PFY720872 PPT720871:PPU720872 PZP720871:PZQ720872 QJL720871:QJM720872 QTH720871:QTI720872 RDD720871:RDE720872 RMZ720871:RNA720872 RWV720871:RWW720872 SGR720871:SGS720872 SQN720871:SQO720872 TAJ720871:TAK720872 TKF720871:TKG720872 TUB720871:TUC720872 UDX720871:UDY720872 UNT720871:UNU720872 UXP720871:UXQ720872 VHL720871:VHM720872 VRH720871:VRI720872 WBD720871:WBE720872 WKZ720871:WLA720872 WUV720871:WUW720872 G786407:H786408 IJ786407:IK786408 SF786407:SG786408 ACB786407:ACC786408 ALX786407:ALY786408 AVT786407:AVU786408 BFP786407:BFQ786408 BPL786407:BPM786408 BZH786407:BZI786408 CJD786407:CJE786408 CSZ786407:CTA786408 DCV786407:DCW786408 DMR786407:DMS786408 DWN786407:DWO786408 EGJ786407:EGK786408 EQF786407:EQG786408 FAB786407:FAC786408 FJX786407:FJY786408 FTT786407:FTU786408 GDP786407:GDQ786408 GNL786407:GNM786408 GXH786407:GXI786408 HHD786407:HHE786408 HQZ786407:HRA786408 IAV786407:IAW786408 IKR786407:IKS786408 IUN786407:IUO786408 JEJ786407:JEK786408 JOF786407:JOG786408 JYB786407:JYC786408 KHX786407:KHY786408 KRT786407:KRU786408 LBP786407:LBQ786408 LLL786407:LLM786408 LVH786407:LVI786408 MFD786407:MFE786408 MOZ786407:MPA786408 MYV786407:MYW786408 NIR786407:NIS786408 NSN786407:NSO786408 OCJ786407:OCK786408 OMF786407:OMG786408 OWB786407:OWC786408 PFX786407:PFY786408 PPT786407:PPU786408 PZP786407:PZQ786408 QJL786407:QJM786408 QTH786407:QTI786408 RDD786407:RDE786408 RMZ786407:RNA786408 RWV786407:RWW786408 SGR786407:SGS786408 SQN786407:SQO786408 TAJ786407:TAK786408 TKF786407:TKG786408 TUB786407:TUC786408 UDX786407:UDY786408 UNT786407:UNU786408 UXP786407:UXQ786408 VHL786407:VHM786408 VRH786407:VRI786408 WBD786407:WBE786408 WKZ786407:WLA786408 WUV786407:WUW786408 G851943:H851944 IJ851943:IK851944 SF851943:SG851944 ACB851943:ACC851944 ALX851943:ALY851944 AVT851943:AVU851944 BFP851943:BFQ851944 BPL851943:BPM851944 BZH851943:BZI851944 CJD851943:CJE851944 CSZ851943:CTA851944 DCV851943:DCW851944 DMR851943:DMS851944 DWN851943:DWO851944 EGJ851943:EGK851944 EQF851943:EQG851944 FAB851943:FAC851944 FJX851943:FJY851944 FTT851943:FTU851944 GDP851943:GDQ851944 GNL851943:GNM851944 GXH851943:GXI851944 HHD851943:HHE851944 HQZ851943:HRA851944 IAV851943:IAW851944 IKR851943:IKS851944 IUN851943:IUO851944 JEJ851943:JEK851944 JOF851943:JOG851944 JYB851943:JYC851944 KHX851943:KHY851944 KRT851943:KRU851944 LBP851943:LBQ851944 LLL851943:LLM851944 LVH851943:LVI851944 MFD851943:MFE851944 MOZ851943:MPA851944 MYV851943:MYW851944 NIR851943:NIS851944 NSN851943:NSO851944 OCJ851943:OCK851944 OMF851943:OMG851944 OWB851943:OWC851944 PFX851943:PFY851944 PPT851943:PPU851944 PZP851943:PZQ851944 QJL851943:QJM851944 QTH851943:QTI851944 RDD851943:RDE851944 RMZ851943:RNA851944 RWV851943:RWW851944 SGR851943:SGS851944 SQN851943:SQO851944 TAJ851943:TAK851944 TKF851943:TKG851944 TUB851943:TUC851944 UDX851943:UDY851944 UNT851943:UNU851944 UXP851943:UXQ851944 VHL851943:VHM851944 VRH851943:VRI851944 WBD851943:WBE851944 WKZ851943:WLA851944 WUV851943:WUW851944 G917479:H917480 IJ917479:IK917480 SF917479:SG917480 ACB917479:ACC917480 ALX917479:ALY917480 AVT917479:AVU917480 BFP917479:BFQ917480 BPL917479:BPM917480 BZH917479:BZI917480 CJD917479:CJE917480 CSZ917479:CTA917480 DCV917479:DCW917480 DMR917479:DMS917480 DWN917479:DWO917480 EGJ917479:EGK917480 EQF917479:EQG917480 FAB917479:FAC917480 FJX917479:FJY917480 FTT917479:FTU917480 GDP917479:GDQ917480 GNL917479:GNM917480 GXH917479:GXI917480 HHD917479:HHE917480 HQZ917479:HRA917480 IAV917479:IAW917480 IKR917479:IKS917480 IUN917479:IUO917480 JEJ917479:JEK917480 JOF917479:JOG917480 JYB917479:JYC917480 KHX917479:KHY917480 KRT917479:KRU917480 LBP917479:LBQ917480 LLL917479:LLM917480 LVH917479:LVI917480 MFD917479:MFE917480 MOZ917479:MPA917480 MYV917479:MYW917480 NIR917479:NIS917480 NSN917479:NSO917480 OCJ917479:OCK917480 OMF917479:OMG917480 OWB917479:OWC917480 PFX917479:PFY917480 PPT917479:PPU917480 PZP917479:PZQ917480 QJL917479:QJM917480 QTH917479:QTI917480 RDD917479:RDE917480 RMZ917479:RNA917480 RWV917479:RWW917480 SGR917479:SGS917480 SQN917479:SQO917480 TAJ917479:TAK917480 TKF917479:TKG917480 TUB917479:TUC917480 UDX917479:UDY917480 UNT917479:UNU917480 UXP917479:UXQ917480 VHL917479:VHM917480 VRH917479:VRI917480 WBD917479:WBE917480 WKZ917479:WLA917480 WUV917479:WUW917480 G983015:H983016 IJ983015:IK983016 SF983015:SG983016 ACB983015:ACC983016 ALX983015:ALY983016 AVT983015:AVU983016 BFP983015:BFQ983016 BPL983015:BPM983016 BZH983015:BZI983016 CJD983015:CJE983016 CSZ983015:CTA983016 DCV983015:DCW983016 DMR983015:DMS983016 DWN983015:DWO983016 EGJ983015:EGK983016 EQF983015:EQG983016 FAB983015:FAC983016 FJX983015:FJY983016 FTT983015:FTU983016 GDP983015:GDQ983016 GNL983015:GNM983016 GXH983015:GXI983016 HHD983015:HHE983016 HQZ983015:HRA983016 IAV983015:IAW983016 IKR983015:IKS983016 IUN983015:IUO983016 JEJ983015:JEK983016 JOF983015:JOG983016 JYB983015:JYC983016 KHX983015:KHY983016 KRT983015:KRU983016 LBP983015:LBQ983016 LLL983015:LLM983016 LVH983015:LVI983016 MFD983015:MFE983016 MOZ983015:MPA983016 MYV983015:MYW983016 NIR983015:NIS983016 NSN983015:NSO983016 OCJ983015:OCK983016 OMF983015:OMG983016 OWB983015:OWC983016 PFX983015:PFY983016 PPT983015:PPU983016 PZP983015:PZQ983016 QJL983015:QJM983016 QTH983015:QTI983016 RDD983015:RDE983016 RMZ983015:RNA983016 RWV983015:RWW983016 SGR983015:SGS983016 SQN983015:SQO983016 TAJ983015:TAK983016 TKF983015:TKG983016 TUB983015:TUC983016 UDX983015:UDY983016 UNT983015:UNU983016 UXP983015:UXQ983016 VHL983015:VHM983016 VRH983015:VRI983016 WBD983015:WBE983016 WKZ983015:WLA983016 WUV983015:WUW983016 WBG983021:WBH983022 M65517:N65518 IP65517:IQ65518 SL65517:SM65518 ACH65517:ACI65518 AMD65517:AME65518 AVZ65517:AWA65518 BFV65517:BFW65518 BPR65517:BPS65518 BZN65517:BZO65518 CJJ65517:CJK65518 CTF65517:CTG65518 DDB65517:DDC65518 DMX65517:DMY65518 DWT65517:DWU65518 EGP65517:EGQ65518 EQL65517:EQM65518 FAH65517:FAI65518 FKD65517:FKE65518 FTZ65517:FUA65518 GDV65517:GDW65518 GNR65517:GNS65518 GXN65517:GXO65518 HHJ65517:HHK65518 HRF65517:HRG65518 IBB65517:IBC65518 IKX65517:IKY65518 IUT65517:IUU65518 JEP65517:JEQ65518 JOL65517:JOM65518 JYH65517:JYI65518 KID65517:KIE65518 KRZ65517:KSA65518 LBV65517:LBW65518 LLR65517:LLS65518 LVN65517:LVO65518 MFJ65517:MFK65518 MPF65517:MPG65518 MZB65517:MZC65518 NIX65517:NIY65518 NST65517:NSU65518 OCP65517:OCQ65518 OML65517:OMM65518 OWH65517:OWI65518 PGD65517:PGE65518 PPZ65517:PQA65518 PZV65517:PZW65518 QJR65517:QJS65518 QTN65517:QTO65518 RDJ65517:RDK65518 RNF65517:RNG65518 RXB65517:RXC65518 SGX65517:SGY65518 SQT65517:SQU65518 TAP65517:TAQ65518 TKL65517:TKM65518 TUH65517:TUI65518 UED65517:UEE65518 UNZ65517:UOA65518 UXV65517:UXW65518 VHR65517:VHS65518 VRN65517:VRO65518 WBJ65517:WBK65518 WLF65517:WLG65518 WVB65517:WVC65518 M131053:N131054 IP131053:IQ131054 SL131053:SM131054 ACH131053:ACI131054 AMD131053:AME131054 AVZ131053:AWA131054 BFV131053:BFW131054 BPR131053:BPS131054 BZN131053:BZO131054 CJJ131053:CJK131054 CTF131053:CTG131054 DDB131053:DDC131054 DMX131053:DMY131054 DWT131053:DWU131054 EGP131053:EGQ131054 EQL131053:EQM131054 FAH131053:FAI131054 FKD131053:FKE131054 FTZ131053:FUA131054 GDV131053:GDW131054 GNR131053:GNS131054 GXN131053:GXO131054 HHJ131053:HHK131054 HRF131053:HRG131054 IBB131053:IBC131054 IKX131053:IKY131054 IUT131053:IUU131054 JEP131053:JEQ131054 JOL131053:JOM131054 JYH131053:JYI131054 KID131053:KIE131054 KRZ131053:KSA131054 LBV131053:LBW131054 LLR131053:LLS131054 LVN131053:LVO131054 MFJ131053:MFK131054 MPF131053:MPG131054 MZB131053:MZC131054 NIX131053:NIY131054 NST131053:NSU131054 OCP131053:OCQ131054 OML131053:OMM131054 OWH131053:OWI131054 PGD131053:PGE131054 PPZ131053:PQA131054 PZV131053:PZW131054 QJR131053:QJS131054 QTN131053:QTO131054 RDJ131053:RDK131054 RNF131053:RNG131054 RXB131053:RXC131054 SGX131053:SGY131054 SQT131053:SQU131054 TAP131053:TAQ131054 TKL131053:TKM131054 TUH131053:TUI131054 UED131053:UEE131054 UNZ131053:UOA131054 UXV131053:UXW131054 VHR131053:VHS131054 VRN131053:VRO131054 WBJ131053:WBK131054 WLF131053:WLG131054 WVB131053:WVC131054 M196589:N196590 IP196589:IQ196590 SL196589:SM196590 ACH196589:ACI196590 AMD196589:AME196590 AVZ196589:AWA196590 BFV196589:BFW196590 BPR196589:BPS196590 BZN196589:BZO196590 CJJ196589:CJK196590 CTF196589:CTG196590 DDB196589:DDC196590 DMX196589:DMY196590 DWT196589:DWU196590 EGP196589:EGQ196590 EQL196589:EQM196590 FAH196589:FAI196590 FKD196589:FKE196590 FTZ196589:FUA196590 GDV196589:GDW196590 GNR196589:GNS196590 GXN196589:GXO196590 HHJ196589:HHK196590 HRF196589:HRG196590 IBB196589:IBC196590 IKX196589:IKY196590 IUT196589:IUU196590 JEP196589:JEQ196590 JOL196589:JOM196590 JYH196589:JYI196590 KID196589:KIE196590 KRZ196589:KSA196590 LBV196589:LBW196590 LLR196589:LLS196590 LVN196589:LVO196590 MFJ196589:MFK196590 MPF196589:MPG196590 MZB196589:MZC196590 NIX196589:NIY196590 NST196589:NSU196590 OCP196589:OCQ196590 OML196589:OMM196590 OWH196589:OWI196590 PGD196589:PGE196590 PPZ196589:PQA196590 PZV196589:PZW196590 QJR196589:QJS196590 QTN196589:QTO196590 RDJ196589:RDK196590 RNF196589:RNG196590 RXB196589:RXC196590 SGX196589:SGY196590 SQT196589:SQU196590 TAP196589:TAQ196590 TKL196589:TKM196590 TUH196589:TUI196590 UED196589:UEE196590 UNZ196589:UOA196590 UXV196589:UXW196590 VHR196589:VHS196590 VRN196589:VRO196590 WBJ196589:WBK196590 WLF196589:WLG196590 WVB196589:WVC196590 M262125:N262126 IP262125:IQ262126 SL262125:SM262126 ACH262125:ACI262126 AMD262125:AME262126 AVZ262125:AWA262126 BFV262125:BFW262126 BPR262125:BPS262126 BZN262125:BZO262126 CJJ262125:CJK262126 CTF262125:CTG262126 DDB262125:DDC262126 DMX262125:DMY262126 DWT262125:DWU262126 EGP262125:EGQ262126 EQL262125:EQM262126 FAH262125:FAI262126 FKD262125:FKE262126 FTZ262125:FUA262126 GDV262125:GDW262126 GNR262125:GNS262126 GXN262125:GXO262126 HHJ262125:HHK262126 HRF262125:HRG262126 IBB262125:IBC262126 IKX262125:IKY262126 IUT262125:IUU262126 JEP262125:JEQ262126 JOL262125:JOM262126 JYH262125:JYI262126 KID262125:KIE262126 KRZ262125:KSA262126 LBV262125:LBW262126 LLR262125:LLS262126 LVN262125:LVO262126 MFJ262125:MFK262126 MPF262125:MPG262126 MZB262125:MZC262126 NIX262125:NIY262126 NST262125:NSU262126 OCP262125:OCQ262126 OML262125:OMM262126 OWH262125:OWI262126 PGD262125:PGE262126 PPZ262125:PQA262126 PZV262125:PZW262126 QJR262125:QJS262126 QTN262125:QTO262126 RDJ262125:RDK262126 RNF262125:RNG262126 RXB262125:RXC262126 SGX262125:SGY262126 SQT262125:SQU262126 TAP262125:TAQ262126 TKL262125:TKM262126 TUH262125:TUI262126 UED262125:UEE262126 UNZ262125:UOA262126 UXV262125:UXW262126 VHR262125:VHS262126 VRN262125:VRO262126 WBJ262125:WBK262126 WLF262125:WLG262126 WVB262125:WVC262126 M327661:N327662 IP327661:IQ327662 SL327661:SM327662 ACH327661:ACI327662 AMD327661:AME327662 AVZ327661:AWA327662 BFV327661:BFW327662 BPR327661:BPS327662 BZN327661:BZO327662 CJJ327661:CJK327662 CTF327661:CTG327662 DDB327661:DDC327662 DMX327661:DMY327662 DWT327661:DWU327662 EGP327661:EGQ327662 EQL327661:EQM327662 FAH327661:FAI327662 FKD327661:FKE327662 FTZ327661:FUA327662 GDV327661:GDW327662 GNR327661:GNS327662 GXN327661:GXO327662 HHJ327661:HHK327662 HRF327661:HRG327662 IBB327661:IBC327662 IKX327661:IKY327662 IUT327661:IUU327662 JEP327661:JEQ327662 JOL327661:JOM327662 JYH327661:JYI327662 KID327661:KIE327662 KRZ327661:KSA327662 LBV327661:LBW327662 LLR327661:LLS327662 LVN327661:LVO327662 MFJ327661:MFK327662 MPF327661:MPG327662 MZB327661:MZC327662 NIX327661:NIY327662 NST327661:NSU327662 OCP327661:OCQ327662 OML327661:OMM327662 OWH327661:OWI327662 PGD327661:PGE327662 PPZ327661:PQA327662 PZV327661:PZW327662 QJR327661:QJS327662 QTN327661:QTO327662 RDJ327661:RDK327662 RNF327661:RNG327662 RXB327661:RXC327662 SGX327661:SGY327662 SQT327661:SQU327662 TAP327661:TAQ327662 TKL327661:TKM327662 TUH327661:TUI327662 UED327661:UEE327662 UNZ327661:UOA327662 UXV327661:UXW327662 VHR327661:VHS327662 VRN327661:VRO327662 WBJ327661:WBK327662 WLF327661:WLG327662 WVB327661:WVC327662 M393197:N393198 IP393197:IQ393198 SL393197:SM393198 ACH393197:ACI393198 AMD393197:AME393198 AVZ393197:AWA393198 BFV393197:BFW393198 BPR393197:BPS393198 BZN393197:BZO393198 CJJ393197:CJK393198 CTF393197:CTG393198 DDB393197:DDC393198 DMX393197:DMY393198 DWT393197:DWU393198 EGP393197:EGQ393198 EQL393197:EQM393198 FAH393197:FAI393198 FKD393197:FKE393198 FTZ393197:FUA393198 GDV393197:GDW393198 GNR393197:GNS393198 GXN393197:GXO393198 HHJ393197:HHK393198 HRF393197:HRG393198 IBB393197:IBC393198 IKX393197:IKY393198 IUT393197:IUU393198 JEP393197:JEQ393198 JOL393197:JOM393198 JYH393197:JYI393198 KID393197:KIE393198 KRZ393197:KSA393198 LBV393197:LBW393198 LLR393197:LLS393198 LVN393197:LVO393198 MFJ393197:MFK393198 MPF393197:MPG393198 MZB393197:MZC393198 NIX393197:NIY393198 NST393197:NSU393198 OCP393197:OCQ393198 OML393197:OMM393198 OWH393197:OWI393198 PGD393197:PGE393198 PPZ393197:PQA393198 PZV393197:PZW393198 QJR393197:QJS393198 QTN393197:QTO393198 RDJ393197:RDK393198 RNF393197:RNG393198 RXB393197:RXC393198 SGX393197:SGY393198 SQT393197:SQU393198 TAP393197:TAQ393198 TKL393197:TKM393198 TUH393197:TUI393198 UED393197:UEE393198 UNZ393197:UOA393198 UXV393197:UXW393198 VHR393197:VHS393198 VRN393197:VRO393198 WBJ393197:WBK393198 WLF393197:WLG393198 WVB393197:WVC393198 M458733:N458734 IP458733:IQ458734 SL458733:SM458734 ACH458733:ACI458734 AMD458733:AME458734 AVZ458733:AWA458734 BFV458733:BFW458734 BPR458733:BPS458734 BZN458733:BZO458734 CJJ458733:CJK458734 CTF458733:CTG458734 DDB458733:DDC458734 DMX458733:DMY458734 DWT458733:DWU458734 EGP458733:EGQ458734 EQL458733:EQM458734 FAH458733:FAI458734 FKD458733:FKE458734 FTZ458733:FUA458734 GDV458733:GDW458734 GNR458733:GNS458734 GXN458733:GXO458734 HHJ458733:HHK458734 HRF458733:HRG458734 IBB458733:IBC458734 IKX458733:IKY458734 IUT458733:IUU458734 JEP458733:JEQ458734 JOL458733:JOM458734 JYH458733:JYI458734 KID458733:KIE458734 KRZ458733:KSA458734 LBV458733:LBW458734 LLR458733:LLS458734 LVN458733:LVO458734 MFJ458733:MFK458734 MPF458733:MPG458734 MZB458733:MZC458734 NIX458733:NIY458734 NST458733:NSU458734 OCP458733:OCQ458734 OML458733:OMM458734 OWH458733:OWI458734 PGD458733:PGE458734 PPZ458733:PQA458734 PZV458733:PZW458734 QJR458733:QJS458734 QTN458733:QTO458734 RDJ458733:RDK458734 RNF458733:RNG458734 RXB458733:RXC458734 SGX458733:SGY458734 SQT458733:SQU458734 TAP458733:TAQ458734 TKL458733:TKM458734 TUH458733:TUI458734 UED458733:UEE458734 UNZ458733:UOA458734 UXV458733:UXW458734 VHR458733:VHS458734 VRN458733:VRO458734 WBJ458733:WBK458734 WLF458733:WLG458734 WVB458733:WVC458734 M524269:N524270 IP524269:IQ524270 SL524269:SM524270 ACH524269:ACI524270 AMD524269:AME524270 AVZ524269:AWA524270 BFV524269:BFW524270 BPR524269:BPS524270 BZN524269:BZO524270 CJJ524269:CJK524270 CTF524269:CTG524270 DDB524269:DDC524270 DMX524269:DMY524270 DWT524269:DWU524270 EGP524269:EGQ524270 EQL524269:EQM524270 FAH524269:FAI524270 FKD524269:FKE524270 FTZ524269:FUA524270 GDV524269:GDW524270 GNR524269:GNS524270 GXN524269:GXO524270 HHJ524269:HHK524270 HRF524269:HRG524270 IBB524269:IBC524270 IKX524269:IKY524270 IUT524269:IUU524270 JEP524269:JEQ524270 JOL524269:JOM524270 JYH524269:JYI524270 KID524269:KIE524270 KRZ524269:KSA524270 LBV524269:LBW524270 LLR524269:LLS524270 LVN524269:LVO524270 MFJ524269:MFK524270 MPF524269:MPG524270 MZB524269:MZC524270 NIX524269:NIY524270 NST524269:NSU524270 OCP524269:OCQ524270 OML524269:OMM524270 OWH524269:OWI524270 PGD524269:PGE524270 PPZ524269:PQA524270 PZV524269:PZW524270 QJR524269:QJS524270 QTN524269:QTO524270 RDJ524269:RDK524270 RNF524269:RNG524270 RXB524269:RXC524270 SGX524269:SGY524270 SQT524269:SQU524270 TAP524269:TAQ524270 TKL524269:TKM524270 TUH524269:TUI524270 UED524269:UEE524270 UNZ524269:UOA524270 UXV524269:UXW524270 VHR524269:VHS524270 VRN524269:VRO524270 WBJ524269:WBK524270 WLF524269:WLG524270 WVB524269:WVC524270 M589805:N589806 IP589805:IQ589806 SL589805:SM589806 ACH589805:ACI589806 AMD589805:AME589806 AVZ589805:AWA589806 BFV589805:BFW589806 BPR589805:BPS589806 BZN589805:BZO589806 CJJ589805:CJK589806 CTF589805:CTG589806 DDB589805:DDC589806 DMX589805:DMY589806 DWT589805:DWU589806 EGP589805:EGQ589806 EQL589805:EQM589806 FAH589805:FAI589806 FKD589805:FKE589806 FTZ589805:FUA589806 GDV589805:GDW589806 GNR589805:GNS589806 GXN589805:GXO589806 HHJ589805:HHK589806 HRF589805:HRG589806 IBB589805:IBC589806 IKX589805:IKY589806 IUT589805:IUU589806 JEP589805:JEQ589806 JOL589805:JOM589806 JYH589805:JYI589806 KID589805:KIE589806 KRZ589805:KSA589806 LBV589805:LBW589806 LLR589805:LLS589806 LVN589805:LVO589806 MFJ589805:MFK589806 MPF589805:MPG589806 MZB589805:MZC589806 NIX589805:NIY589806 NST589805:NSU589806 OCP589805:OCQ589806 OML589805:OMM589806 OWH589805:OWI589806 PGD589805:PGE589806 PPZ589805:PQA589806 PZV589805:PZW589806 QJR589805:QJS589806 QTN589805:QTO589806 RDJ589805:RDK589806 RNF589805:RNG589806 RXB589805:RXC589806 SGX589805:SGY589806 SQT589805:SQU589806 TAP589805:TAQ589806 TKL589805:TKM589806 TUH589805:TUI589806 UED589805:UEE589806 UNZ589805:UOA589806 UXV589805:UXW589806 VHR589805:VHS589806 VRN589805:VRO589806 WBJ589805:WBK589806 WLF589805:WLG589806 WVB589805:WVC589806 M655341:N655342 IP655341:IQ655342 SL655341:SM655342 ACH655341:ACI655342 AMD655341:AME655342 AVZ655341:AWA655342 BFV655341:BFW655342 BPR655341:BPS655342 BZN655341:BZO655342 CJJ655341:CJK655342 CTF655341:CTG655342 DDB655341:DDC655342 DMX655341:DMY655342 DWT655341:DWU655342 EGP655341:EGQ655342 EQL655341:EQM655342 FAH655341:FAI655342 FKD655341:FKE655342 FTZ655341:FUA655342 GDV655341:GDW655342 GNR655341:GNS655342 GXN655341:GXO655342 HHJ655341:HHK655342 HRF655341:HRG655342 IBB655341:IBC655342 IKX655341:IKY655342 IUT655341:IUU655342 JEP655341:JEQ655342 JOL655341:JOM655342 JYH655341:JYI655342 KID655341:KIE655342 KRZ655341:KSA655342 LBV655341:LBW655342 LLR655341:LLS655342 LVN655341:LVO655342 MFJ655341:MFK655342 MPF655341:MPG655342 MZB655341:MZC655342 NIX655341:NIY655342 NST655341:NSU655342 OCP655341:OCQ655342 OML655341:OMM655342 OWH655341:OWI655342 PGD655341:PGE655342 PPZ655341:PQA655342 PZV655341:PZW655342 QJR655341:QJS655342 QTN655341:QTO655342 RDJ655341:RDK655342 RNF655341:RNG655342 RXB655341:RXC655342 SGX655341:SGY655342 SQT655341:SQU655342 TAP655341:TAQ655342 TKL655341:TKM655342 TUH655341:TUI655342 UED655341:UEE655342 UNZ655341:UOA655342 UXV655341:UXW655342 VHR655341:VHS655342 VRN655341:VRO655342 WBJ655341:WBK655342 WLF655341:WLG655342 WVB655341:WVC655342 M720877:N720878 IP720877:IQ720878 SL720877:SM720878 ACH720877:ACI720878 AMD720877:AME720878 AVZ720877:AWA720878 BFV720877:BFW720878 BPR720877:BPS720878 BZN720877:BZO720878 CJJ720877:CJK720878 CTF720877:CTG720878 DDB720877:DDC720878 DMX720877:DMY720878 DWT720877:DWU720878 EGP720877:EGQ720878 EQL720877:EQM720878 FAH720877:FAI720878 FKD720877:FKE720878 FTZ720877:FUA720878 GDV720877:GDW720878 GNR720877:GNS720878 GXN720877:GXO720878 HHJ720877:HHK720878 HRF720877:HRG720878 IBB720877:IBC720878 IKX720877:IKY720878 IUT720877:IUU720878 JEP720877:JEQ720878 JOL720877:JOM720878 JYH720877:JYI720878 KID720877:KIE720878 KRZ720877:KSA720878 LBV720877:LBW720878 LLR720877:LLS720878 LVN720877:LVO720878 MFJ720877:MFK720878 MPF720877:MPG720878 MZB720877:MZC720878 NIX720877:NIY720878 NST720877:NSU720878 OCP720877:OCQ720878 OML720877:OMM720878 OWH720877:OWI720878 PGD720877:PGE720878 PPZ720877:PQA720878 PZV720877:PZW720878 QJR720877:QJS720878 QTN720877:QTO720878 RDJ720877:RDK720878 RNF720877:RNG720878 RXB720877:RXC720878 SGX720877:SGY720878 SQT720877:SQU720878 TAP720877:TAQ720878 TKL720877:TKM720878 TUH720877:TUI720878 UED720877:UEE720878 UNZ720877:UOA720878 UXV720877:UXW720878 VHR720877:VHS720878 VRN720877:VRO720878 WBJ720877:WBK720878 WLF720877:WLG720878 WVB720877:WVC720878 M786413:N786414 IP786413:IQ786414 SL786413:SM786414 ACH786413:ACI786414 AMD786413:AME786414 AVZ786413:AWA786414 BFV786413:BFW786414 BPR786413:BPS786414 BZN786413:BZO786414 CJJ786413:CJK786414 CTF786413:CTG786414 DDB786413:DDC786414 DMX786413:DMY786414 DWT786413:DWU786414 EGP786413:EGQ786414 EQL786413:EQM786414 FAH786413:FAI786414 FKD786413:FKE786414 FTZ786413:FUA786414 GDV786413:GDW786414 GNR786413:GNS786414 GXN786413:GXO786414 HHJ786413:HHK786414 HRF786413:HRG786414 IBB786413:IBC786414 IKX786413:IKY786414 IUT786413:IUU786414 JEP786413:JEQ786414 JOL786413:JOM786414 JYH786413:JYI786414 KID786413:KIE786414 KRZ786413:KSA786414 LBV786413:LBW786414 LLR786413:LLS786414 LVN786413:LVO786414 MFJ786413:MFK786414 MPF786413:MPG786414 MZB786413:MZC786414 NIX786413:NIY786414 NST786413:NSU786414 OCP786413:OCQ786414 OML786413:OMM786414 OWH786413:OWI786414 PGD786413:PGE786414 PPZ786413:PQA786414 PZV786413:PZW786414 QJR786413:QJS786414 QTN786413:QTO786414 RDJ786413:RDK786414 RNF786413:RNG786414 RXB786413:RXC786414 SGX786413:SGY786414 SQT786413:SQU786414 TAP786413:TAQ786414 TKL786413:TKM786414 TUH786413:TUI786414 UED786413:UEE786414 UNZ786413:UOA786414 UXV786413:UXW786414 VHR786413:VHS786414 VRN786413:VRO786414 WBJ786413:WBK786414 WLF786413:WLG786414 WVB786413:WVC786414 M851949:N851950 IP851949:IQ851950 SL851949:SM851950 ACH851949:ACI851950 AMD851949:AME851950 AVZ851949:AWA851950 BFV851949:BFW851950 BPR851949:BPS851950 BZN851949:BZO851950 CJJ851949:CJK851950 CTF851949:CTG851950 DDB851949:DDC851950 DMX851949:DMY851950 DWT851949:DWU851950 EGP851949:EGQ851950 EQL851949:EQM851950 FAH851949:FAI851950 FKD851949:FKE851950 FTZ851949:FUA851950 GDV851949:GDW851950 GNR851949:GNS851950 GXN851949:GXO851950 HHJ851949:HHK851950 HRF851949:HRG851950 IBB851949:IBC851950 IKX851949:IKY851950 IUT851949:IUU851950 JEP851949:JEQ851950 JOL851949:JOM851950 JYH851949:JYI851950 KID851949:KIE851950 KRZ851949:KSA851950 LBV851949:LBW851950 LLR851949:LLS851950 LVN851949:LVO851950 MFJ851949:MFK851950 MPF851949:MPG851950 MZB851949:MZC851950 NIX851949:NIY851950 NST851949:NSU851950 OCP851949:OCQ851950 OML851949:OMM851950 OWH851949:OWI851950 PGD851949:PGE851950 PPZ851949:PQA851950 PZV851949:PZW851950 QJR851949:QJS851950 QTN851949:QTO851950 RDJ851949:RDK851950 RNF851949:RNG851950 RXB851949:RXC851950 SGX851949:SGY851950 SQT851949:SQU851950 TAP851949:TAQ851950 TKL851949:TKM851950 TUH851949:TUI851950 UED851949:UEE851950 UNZ851949:UOA851950 UXV851949:UXW851950 VHR851949:VHS851950 VRN851949:VRO851950 WBJ851949:WBK851950 WLF851949:WLG851950 WVB851949:WVC851950 M917485:N917486 IP917485:IQ917486 SL917485:SM917486 ACH917485:ACI917486 AMD917485:AME917486 AVZ917485:AWA917486 BFV917485:BFW917486 BPR917485:BPS917486 BZN917485:BZO917486 CJJ917485:CJK917486 CTF917485:CTG917486 DDB917485:DDC917486 DMX917485:DMY917486 DWT917485:DWU917486 EGP917485:EGQ917486 EQL917485:EQM917486 FAH917485:FAI917486 FKD917485:FKE917486 FTZ917485:FUA917486 GDV917485:GDW917486 GNR917485:GNS917486 GXN917485:GXO917486 HHJ917485:HHK917486 HRF917485:HRG917486 IBB917485:IBC917486 IKX917485:IKY917486 IUT917485:IUU917486 JEP917485:JEQ917486 JOL917485:JOM917486 JYH917485:JYI917486 KID917485:KIE917486 KRZ917485:KSA917486 LBV917485:LBW917486 LLR917485:LLS917486 LVN917485:LVO917486 MFJ917485:MFK917486 MPF917485:MPG917486 MZB917485:MZC917486 NIX917485:NIY917486 NST917485:NSU917486 OCP917485:OCQ917486 OML917485:OMM917486 OWH917485:OWI917486 PGD917485:PGE917486 PPZ917485:PQA917486 PZV917485:PZW917486 QJR917485:QJS917486 QTN917485:QTO917486 RDJ917485:RDK917486 RNF917485:RNG917486 RXB917485:RXC917486 SGX917485:SGY917486 SQT917485:SQU917486 TAP917485:TAQ917486 TKL917485:TKM917486 TUH917485:TUI917486 UED917485:UEE917486 UNZ917485:UOA917486 UXV917485:UXW917486 VHR917485:VHS917486 VRN917485:VRO917486 WBJ917485:WBK917486 WLF917485:WLG917486 WVB917485:WVC917486 M983021:N983022 IP983021:IQ983022 SL983021:SM983022 ACH983021:ACI983022 AMD983021:AME983022 AVZ983021:AWA983022 BFV983021:BFW983022 BPR983021:BPS983022 BZN983021:BZO983022 CJJ983021:CJK983022 CTF983021:CTG983022 DDB983021:DDC983022 DMX983021:DMY983022 DWT983021:DWU983022 EGP983021:EGQ983022 EQL983021:EQM983022 FAH983021:FAI983022 FKD983021:FKE983022 FTZ983021:FUA983022 GDV983021:GDW983022 GNR983021:GNS983022 GXN983021:GXO983022 HHJ983021:HHK983022 HRF983021:HRG983022 IBB983021:IBC983022 IKX983021:IKY983022 IUT983021:IUU983022 JEP983021:JEQ983022 JOL983021:JOM983022 JYH983021:JYI983022 KID983021:KIE983022 KRZ983021:KSA983022 LBV983021:LBW983022 LLR983021:LLS983022 LVN983021:LVO983022 MFJ983021:MFK983022 MPF983021:MPG983022 MZB983021:MZC983022 NIX983021:NIY983022 NST983021:NSU983022 OCP983021:OCQ983022 OML983021:OMM983022 OWH983021:OWI983022 PGD983021:PGE983022 PPZ983021:PQA983022 PZV983021:PZW983022 QJR983021:QJS983022 QTN983021:QTO983022 RDJ983021:RDK983022 RNF983021:RNG983022 RXB983021:RXC983022 SGX983021:SGY983022 SQT983021:SQU983022 TAP983021:TAQ983022 TKL983021:TKM983022 TUH983021:TUI983022 UED983021:UEE983022 UNZ983021:UOA983022 UXV983021:UXW983022 VHR983021:VHS983022 VRN983021:VRO983022 WBJ983021:WBK983022 WLF983021:WLG983022 WVB983021:WVC983022 WUY983021:WUZ983022 J65511:K65512 IM65511:IN65512 SI65511:SJ65512 ACE65511:ACF65512 AMA65511:AMB65512 AVW65511:AVX65512 BFS65511:BFT65512 BPO65511:BPP65512 BZK65511:BZL65512 CJG65511:CJH65512 CTC65511:CTD65512 DCY65511:DCZ65512 DMU65511:DMV65512 DWQ65511:DWR65512 EGM65511:EGN65512 EQI65511:EQJ65512 FAE65511:FAF65512 FKA65511:FKB65512 FTW65511:FTX65512 GDS65511:GDT65512 GNO65511:GNP65512 GXK65511:GXL65512 HHG65511:HHH65512 HRC65511:HRD65512 IAY65511:IAZ65512 IKU65511:IKV65512 IUQ65511:IUR65512 JEM65511:JEN65512 JOI65511:JOJ65512 JYE65511:JYF65512 KIA65511:KIB65512 KRW65511:KRX65512 LBS65511:LBT65512 LLO65511:LLP65512 LVK65511:LVL65512 MFG65511:MFH65512 MPC65511:MPD65512 MYY65511:MYZ65512 NIU65511:NIV65512 NSQ65511:NSR65512 OCM65511:OCN65512 OMI65511:OMJ65512 OWE65511:OWF65512 PGA65511:PGB65512 PPW65511:PPX65512 PZS65511:PZT65512 QJO65511:QJP65512 QTK65511:QTL65512 RDG65511:RDH65512 RNC65511:RND65512 RWY65511:RWZ65512 SGU65511:SGV65512 SQQ65511:SQR65512 TAM65511:TAN65512 TKI65511:TKJ65512 TUE65511:TUF65512 UEA65511:UEB65512 UNW65511:UNX65512 UXS65511:UXT65512 VHO65511:VHP65512 VRK65511:VRL65512 WBG65511:WBH65512 WLC65511:WLD65512 WUY65511:WUZ65512 J131047:K131048 IM131047:IN131048 SI131047:SJ131048 ACE131047:ACF131048 AMA131047:AMB131048 AVW131047:AVX131048 BFS131047:BFT131048 BPO131047:BPP131048 BZK131047:BZL131048 CJG131047:CJH131048 CTC131047:CTD131048 DCY131047:DCZ131048 DMU131047:DMV131048 DWQ131047:DWR131048 EGM131047:EGN131048 EQI131047:EQJ131048 FAE131047:FAF131048 FKA131047:FKB131048 FTW131047:FTX131048 GDS131047:GDT131048 GNO131047:GNP131048 GXK131047:GXL131048 HHG131047:HHH131048 HRC131047:HRD131048 IAY131047:IAZ131048 IKU131047:IKV131048 IUQ131047:IUR131048 JEM131047:JEN131048 JOI131047:JOJ131048 JYE131047:JYF131048 KIA131047:KIB131048 KRW131047:KRX131048 LBS131047:LBT131048 LLO131047:LLP131048 LVK131047:LVL131048 MFG131047:MFH131048 MPC131047:MPD131048 MYY131047:MYZ131048 NIU131047:NIV131048 NSQ131047:NSR131048 OCM131047:OCN131048 OMI131047:OMJ131048 OWE131047:OWF131048 PGA131047:PGB131048 PPW131047:PPX131048 PZS131047:PZT131048 QJO131047:QJP131048 QTK131047:QTL131048 RDG131047:RDH131048 RNC131047:RND131048 RWY131047:RWZ131048 SGU131047:SGV131048 SQQ131047:SQR131048 TAM131047:TAN131048 TKI131047:TKJ131048 TUE131047:TUF131048 UEA131047:UEB131048 UNW131047:UNX131048 UXS131047:UXT131048 VHO131047:VHP131048 VRK131047:VRL131048 WBG131047:WBH131048 WLC131047:WLD131048 WUY131047:WUZ131048 J196583:K196584 IM196583:IN196584 SI196583:SJ196584 ACE196583:ACF196584 AMA196583:AMB196584 AVW196583:AVX196584 BFS196583:BFT196584 BPO196583:BPP196584 BZK196583:BZL196584 CJG196583:CJH196584 CTC196583:CTD196584 DCY196583:DCZ196584 DMU196583:DMV196584 DWQ196583:DWR196584 EGM196583:EGN196584 EQI196583:EQJ196584 FAE196583:FAF196584 FKA196583:FKB196584 FTW196583:FTX196584 GDS196583:GDT196584 GNO196583:GNP196584 GXK196583:GXL196584 HHG196583:HHH196584 HRC196583:HRD196584 IAY196583:IAZ196584 IKU196583:IKV196584 IUQ196583:IUR196584 JEM196583:JEN196584 JOI196583:JOJ196584 JYE196583:JYF196584 KIA196583:KIB196584 KRW196583:KRX196584 LBS196583:LBT196584 LLO196583:LLP196584 LVK196583:LVL196584 MFG196583:MFH196584 MPC196583:MPD196584 MYY196583:MYZ196584 NIU196583:NIV196584 NSQ196583:NSR196584 OCM196583:OCN196584 OMI196583:OMJ196584 OWE196583:OWF196584 PGA196583:PGB196584 PPW196583:PPX196584 PZS196583:PZT196584 QJO196583:QJP196584 QTK196583:QTL196584 RDG196583:RDH196584 RNC196583:RND196584 RWY196583:RWZ196584 SGU196583:SGV196584 SQQ196583:SQR196584 TAM196583:TAN196584 TKI196583:TKJ196584 TUE196583:TUF196584 UEA196583:UEB196584 UNW196583:UNX196584 UXS196583:UXT196584 VHO196583:VHP196584 VRK196583:VRL196584 WBG196583:WBH196584 WLC196583:WLD196584 WUY196583:WUZ196584 J262119:K262120 IM262119:IN262120 SI262119:SJ262120 ACE262119:ACF262120 AMA262119:AMB262120 AVW262119:AVX262120 BFS262119:BFT262120 BPO262119:BPP262120 BZK262119:BZL262120 CJG262119:CJH262120 CTC262119:CTD262120 DCY262119:DCZ262120 DMU262119:DMV262120 DWQ262119:DWR262120 EGM262119:EGN262120 EQI262119:EQJ262120 FAE262119:FAF262120 FKA262119:FKB262120 FTW262119:FTX262120 GDS262119:GDT262120 GNO262119:GNP262120 GXK262119:GXL262120 HHG262119:HHH262120 HRC262119:HRD262120 IAY262119:IAZ262120 IKU262119:IKV262120 IUQ262119:IUR262120 JEM262119:JEN262120 JOI262119:JOJ262120 JYE262119:JYF262120 KIA262119:KIB262120 KRW262119:KRX262120 LBS262119:LBT262120 LLO262119:LLP262120 LVK262119:LVL262120 MFG262119:MFH262120 MPC262119:MPD262120 MYY262119:MYZ262120 NIU262119:NIV262120 NSQ262119:NSR262120 OCM262119:OCN262120 OMI262119:OMJ262120 OWE262119:OWF262120 PGA262119:PGB262120 PPW262119:PPX262120 PZS262119:PZT262120 QJO262119:QJP262120 QTK262119:QTL262120 RDG262119:RDH262120 RNC262119:RND262120 RWY262119:RWZ262120 SGU262119:SGV262120 SQQ262119:SQR262120 TAM262119:TAN262120 TKI262119:TKJ262120 TUE262119:TUF262120 UEA262119:UEB262120 UNW262119:UNX262120 UXS262119:UXT262120 VHO262119:VHP262120 VRK262119:VRL262120 WBG262119:WBH262120 WLC262119:WLD262120 WUY262119:WUZ262120 J327655:K327656 IM327655:IN327656 SI327655:SJ327656 ACE327655:ACF327656 AMA327655:AMB327656 AVW327655:AVX327656 BFS327655:BFT327656 BPO327655:BPP327656 BZK327655:BZL327656 CJG327655:CJH327656 CTC327655:CTD327656 DCY327655:DCZ327656 DMU327655:DMV327656 DWQ327655:DWR327656 EGM327655:EGN327656 EQI327655:EQJ327656 FAE327655:FAF327656 FKA327655:FKB327656 FTW327655:FTX327656 GDS327655:GDT327656 GNO327655:GNP327656 GXK327655:GXL327656 HHG327655:HHH327656 HRC327655:HRD327656 IAY327655:IAZ327656 IKU327655:IKV327656 IUQ327655:IUR327656 JEM327655:JEN327656 JOI327655:JOJ327656 JYE327655:JYF327656 KIA327655:KIB327656 KRW327655:KRX327656 LBS327655:LBT327656 LLO327655:LLP327656 LVK327655:LVL327656 MFG327655:MFH327656 MPC327655:MPD327656 MYY327655:MYZ327656 NIU327655:NIV327656 NSQ327655:NSR327656 OCM327655:OCN327656 OMI327655:OMJ327656 OWE327655:OWF327656 PGA327655:PGB327656 PPW327655:PPX327656 PZS327655:PZT327656 QJO327655:QJP327656 QTK327655:QTL327656 RDG327655:RDH327656 RNC327655:RND327656 RWY327655:RWZ327656 SGU327655:SGV327656 SQQ327655:SQR327656 TAM327655:TAN327656 TKI327655:TKJ327656 TUE327655:TUF327656 UEA327655:UEB327656 UNW327655:UNX327656 UXS327655:UXT327656 VHO327655:VHP327656 VRK327655:VRL327656 WBG327655:WBH327656 WLC327655:WLD327656 WUY327655:WUZ327656 J393191:K393192 IM393191:IN393192 SI393191:SJ393192 ACE393191:ACF393192 AMA393191:AMB393192 AVW393191:AVX393192 BFS393191:BFT393192 BPO393191:BPP393192 BZK393191:BZL393192 CJG393191:CJH393192 CTC393191:CTD393192 DCY393191:DCZ393192 DMU393191:DMV393192 DWQ393191:DWR393192 EGM393191:EGN393192 EQI393191:EQJ393192 FAE393191:FAF393192 FKA393191:FKB393192 FTW393191:FTX393192 GDS393191:GDT393192 GNO393191:GNP393192 GXK393191:GXL393192 HHG393191:HHH393192 HRC393191:HRD393192 IAY393191:IAZ393192 IKU393191:IKV393192 IUQ393191:IUR393192 JEM393191:JEN393192 JOI393191:JOJ393192 JYE393191:JYF393192 KIA393191:KIB393192 KRW393191:KRX393192 LBS393191:LBT393192 LLO393191:LLP393192 LVK393191:LVL393192 MFG393191:MFH393192 MPC393191:MPD393192 MYY393191:MYZ393192 NIU393191:NIV393192 NSQ393191:NSR393192 OCM393191:OCN393192 OMI393191:OMJ393192 OWE393191:OWF393192 PGA393191:PGB393192 PPW393191:PPX393192 PZS393191:PZT393192 QJO393191:QJP393192 QTK393191:QTL393192 RDG393191:RDH393192 RNC393191:RND393192 RWY393191:RWZ393192 SGU393191:SGV393192 SQQ393191:SQR393192 TAM393191:TAN393192 TKI393191:TKJ393192 TUE393191:TUF393192 UEA393191:UEB393192 UNW393191:UNX393192 UXS393191:UXT393192 VHO393191:VHP393192 VRK393191:VRL393192 WBG393191:WBH393192 WLC393191:WLD393192 WUY393191:WUZ393192 J458727:K458728 IM458727:IN458728 SI458727:SJ458728 ACE458727:ACF458728 AMA458727:AMB458728 AVW458727:AVX458728 BFS458727:BFT458728 BPO458727:BPP458728 BZK458727:BZL458728 CJG458727:CJH458728 CTC458727:CTD458728 DCY458727:DCZ458728 DMU458727:DMV458728 DWQ458727:DWR458728 EGM458727:EGN458728 EQI458727:EQJ458728 FAE458727:FAF458728 FKA458727:FKB458728 FTW458727:FTX458728 GDS458727:GDT458728 GNO458727:GNP458728 GXK458727:GXL458728 HHG458727:HHH458728 HRC458727:HRD458728 IAY458727:IAZ458728 IKU458727:IKV458728 IUQ458727:IUR458728 JEM458727:JEN458728 JOI458727:JOJ458728 JYE458727:JYF458728 KIA458727:KIB458728 KRW458727:KRX458728 LBS458727:LBT458728 LLO458727:LLP458728 LVK458727:LVL458728 MFG458727:MFH458728 MPC458727:MPD458728 MYY458727:MYZ458728 NIU458727:NIV458728 NSQ458727:NSR458728 OCM458727:OCN458728 OMI458727:OMJ458728 OWE458727:OWF458728 PGA458727:PGB458728 PPW458727:PPX458728 PZS458727:PZT458728 QJO458727:QJP458728 QTK458727:QTL458728 RDG458727:RDH458728 RNC458727:RND458728 RWY458727:RWZ458728 SGU458727:SGV458728 SQQ458727:SQR458728 TAM458727:TAN458728 TKI458727:TKJ458728 TUE458727:TUF458728 UEA458727:UEB458728 UNW458727:UNX458728 UXS458727:UXT458728 VHO458727:VHP458728 VRK458727:VRL458728 WBG458727:WBH458728 WLC458727:WLD458728 WUY458727:WUZ458728 J524263:K524264 IM524263:IN524264 SI524263:SJ524264 ACE524263:ACF524264 AMA524263:AMB524264 AVW524263:AVX524264 BFS524263:BFT524264 BPO524263:BPP524264 BZK524263:BZL524264 CJG524263:CJH524264 CTC524263:CTD524264 DCY524263:DCZ524264 DMU524263:DMV524264 DWQ524263:DWR524264 EGM524263:EGN524264 EQI524263:EQJ524264 FAE524263:FAF524264 FKA524263:FKB524264 FTW524263:FTX524264 GDS524263:GDT524264 GNO524263:GNP524264 GXK524263:GXL524264 HHG524263:HHH524264 HRC524263:HRD524264 IAY524263:IAZ524264 IKU524263:IKV524264 IUQ524263:IUR524264 JEM524263:JEN524264 JOI524263:JOJ524264 JYE524263:JYF524264 KIA524263:KIB524264 KRW524263:KRX524264 LBS524263:LBT524264 LLO524263:LLP524264 LVK524263:LVL524264 MFG524263:MFH524264 MPC524263:MPD524264 MYY524263:MYZ524264 NIU524263:NIV524264 NSQ524263:NSR524264 OCM524263:OCN524264 OMI524263:OMJ524264 OWE524263:OWF524264 PGA524263:PGB524264 PPW524263:PPX524264 PZS524263:PZT524264 QJO524263:QJP524264 QTK524263:QTL524264 RDG524263:RDH524264 RNC524263:RND524264 RWY524263:RWZ524264 SGU524263:SGV524264 SQQ524263:SQR524264 TAM524263:TAN524264 TKI524263:TKJ524264 TUE524263:TUF524264 UEA524263:UEB524264 UNW524263:UNX524264 UXS524263:UXT524264 VHO524263:VHP524264 VRK524263:VRL524264 WBG524263:WBH524264 WLC524263:WLD524264 WUY524263:WUZ524264 J589799:K589800 IM589799:IN589800 SI589799:SJ589800 ACE589799:ACF589800 AMA589799:AMB589800 AVW589799:AVX589800 BFS589799:BFT589800 BPO589799:BPP589800 BZK589799:BZL589800 CJG589799:CJH589800 CTC589799:CTD589800 DCY589799:DCZ589800 DMU589799:DMV589800 DWQ589799:DWR589800 EGM589799:EGN589800 EQI589799:EQJ589800 FAE589799:FAF589800 FKA589799:FKB589800 FTW589799:FTX589800 GDS589799:GDT589800 GNO589799:GNP589800 GXK589799:GXL589800 HHG589799:HHH589800 HRC589799:HRD589800 IAY589799:IAZ589800 IKU589799:IKV589800 IUQ589799:IUR589800 JEM589799:JEN589800 JOI589799:JOJ589800 JYE589799:JYF589800 KIA589799:KIB589800 KRW589799:KRX589800 LBS589799:LBT589800 LLO589799:LLP589800 LVK589799:LVL589800 MFG589799:MFH589800 MPC589799:MPD589800 MYY589799:MYZ589800 NIU589799:NIV589800 NSQ589799:NSR589800 OCM589799:OCN589800 OMI589799:OMJ589800 OWE589799:OWF589800 PGA589799:PGB589800 PPW589799:PPX589800 PZS589799:PZT589800 QJO589799:QJP589800 QTK589799:QTL589800 RDG589799:RDH589800 RNC589799:RND589800 RWY589799:RWZ589800 SGU589799:SGV589800 SQQ589799:SQR589800 TAM589799:TAN589800 TKI589799:TKJ589800 TUE589799:TUF589800 UEA589799:UEB589800 UNW589799:UNX589800 UXS589799:UXT589800 VHO589799:VHP589800 VRK589799:VRL589800 WBG589799:WBH589800 WLC589799:WLD589800 WUY589799:WUZ589800 J655335:K655336 IM655335:IN655336 SI655335:SJ655336 ACE655335:ACF655336 AMA655335:AMB655336 AVW655335:AVX655336 BFS655335:BFT655336 BPO655335:BPP655336 BZK655335:BZL655336 CJG655335:CJH655336 CTC655335:CTD655336 DCY655335:DCZ655336 DMU655335:DMV655336 DWQ655335:DWR655336 EGM655335:EGN655336 EQI655335:EQJ655336 FAE655335:FAF655336 FKA655335:FKB655336 FTW655335:FTX655336 GDS655335:GDT655336 GNO655335:GNP655336 GXK655335:GXL655336 HHG655335:HHH655336 HRC655335:HRD655336 IAY655335:IAZ655336 IKU655335:IKV655336 IUQ655335:IUR655336 JEM655335:JEN655336 JOI655335:JOJ655336 JYE655335:JYF655336 KIA655335:KIB655336 KRW655335:KRX655336 LBS655335:LBT655336 LLO655335:LLP655336 LVK655335:LVL655336 MFG655335:MFH655336 MPC655335:MPD655336 MYY655335:MYZ655336 NIU655335:NIV655336 NSQ655335:NSR655336 OCM655335:OCN655336 OMI655335:OMJ655336 OWE655335:OWF655336 PGA655335:PGB655336 PPW655335:PPX655336 PZS655335:PZT655336 QJO655335:QJP655336 QTK655335:QTL655336 RDG655335:RDH655336 RNC655335:RND655336 RWY655335:RWZ655336 SGU655335:SGV655336 SQQ655335:SQR655336 TAM655335:TAN655336 TKI655335:TKJ655336 TUE655335:TUF655336 UEA655335:UEB655336 UNW655335:UNX655336 UXS655335:UXT655336 VHO655335:VHP655336 VRK655335:VRL655336 WBG655335:WBH655336 WLC655335:WLD655336 WUY655335:WUZ655336 J720871:K720872 IM720871:IN720872 SI720871:SJ720872 ACE720871:ACF720872 AMA720871:AMB720872 AVW720871:AVX720872 BFS720871:BFT720872 BPO720871:BPP720872 BZK720871:BZL720872 CJG720871:CJH720872 CTC720871:CTD720872 DCY720871:DCZ720872 DMU720871:DMV720872 DWQ720871:DWR720872 EGM720871:EGN720872 EQI720871:EQJ720872 FAE720871:FAF720872 FKA720871:FKB720872 FTW720871:FTX720872 GDS720871:GDT720872 GNO720871:GNP720872 GXK720871:GXL720872 HHG720871:HHH720872 HRC720871:HRD720872 IAY720871:IAZ720872 IKU720871:IKV720872 IUQ720871:IUR720872 JEM720871:JEN720872 JOI720871:JOJ720872 JYE720871:JYF720872 KIA720871:KIB720872 KRW720871:KRX720872 LBS720871:LBT720872 LLO720871:LLP720872 LVK720871:LVL720872 MFG720871:MFH720872 MPC720871:MPD720872 MYY720871:MYZ720872 NIU720871:NIV720872 NSQ720871:NSR720872 OCM720871:OCN720872 OMI720871:OMJ720872 OWE720871:OWF720872 PGA720871:PGB720872 PPW720871:PPX720872 PZS720871:PZT720872 QJO720871:QJP720872 QTK720871:QTL720872 RDG720871:RDH720872 RNC720871:RND720872 RWY720871:RWZ720872 SGU720871:SGV720872 SQQ720871:SQR720872 TAM720871:TAN720872 TKI720871:TKJ720872 TUE720871:TUF720872 UEA720871:UEB720872 UNW720871:UNX720872 UXS720871:UXT720872 VHO720871:VHP720872 VRK720871:VRL720872 WBG720871:WBH720872 WLC720871:WLD720872 WUY720871:WUZ720872 J786407:K786408 IM786407:IN786408 SI786407:SJ786408 ACE786407:ACF786408 AMA786407:AMB786408 AVW786407:AVX786408 BFS786407:BFT786408 BPO786407:BPP786408 BZK786407:BZL786408 CJG786407:CJH786408 CTC786407:CTD786408 DCY786407:DCZ786408 DMU786407:DMV786408 DWQ786407:DWR786408 EGM786407:EGN786408 EQI786407:EQJ786408 FAE786407:FAF786408 FKA786407:FKB786408 FTW786407:FTX786408 GDS786407:GDT786408 GNO786407:GNP786408 GXK786407:GXL786408 HHG786407:HHH786408 HRC786407:HRD786408 IAY786407:IAZ786408 IKU786407:IKV786408 IUQ786407:IUR786408 JEM786407:JEN786408 JOI786407:JOJ786408 JYE786407:JYF786408 KIA786407:KIB786408 KRW786407:KRX786408 LBS786407:LBT786408 LLO786407:LLP786408 LVK786407:LVL786408 MFG786407:MFH786408 MPC786407:MPD786408 MYY786407:MYZ786408 NIU786407:NIV786408 NSQ786407:NSR786408 OCM786407:OCN786408 OMI786407:OMJ786408 OWE786407:OWF786408 PGA786407:PGB786408 PPW786407:PPX786408 PZS786407:PZT786408 QJO786407:QJP786408 QTK786407:QTL786408 RDG786407:RDH786408 RNC786407:RND786408 RWY786407:RWZ786408 SGU786407:SGV786408 SQQ786407:SQR786408 TAM786407:TAN786408 TKI786407:TKJ786408 TUE786407:TUF786408 UEA786407:UEB786408 UNW786407:UNX786408 UXS786407:UXT786408 VHO786407:VHP786408 VRK786407:VRL786408 WBG786407:WBH786408 WLC786407:WLD786408 WUY786407:WUZ786408 J851943:K851944 IM851943:IN851944 SI851943:SJ851944 ACE851943:ACF851944 AMA851943:AMB851944 AVW851943:AVX851944 BFS851943:BFT851944 BPO851943:BPP851944 BZK851943:BZL851944 CJG851943:CJH851944 CTC851943:CTD851944 DCY851943:DCZ851944 DMU851943:DMV851944 DWQ851943:DWR851944 EGM851943:EGN851944 EQI851943:EQJ851944 FAE851943:FAF851944 FKA851943:FKB851944 FTW851943:FTX851944 GDS851943:GDT851944 GNO851943:GNP851944 GXK851943:GXL851944 HHG851943:HHH851944 HRC851943:HRD851944 IAY851943:IAZ851944 IKU851943:IKV851944 IUQ851943:IUR851944 JEM851943:JEN851944 JOI851943:JOJ851944 JYE851943:JYF851944 KIA851943:KIB851944 KRW851943:KRX851944 LBS851943:LBT851944 LLO851943:LLP851944 LVK851943:LVL851944 MFG851943:MFH851944 MPC851943:MPD851944 MYY851943:MYZ851944 NIU851943:NIV851944 NSQ851943:NSR851944 OCM851943:OCN851944 OMI851943:OMJ851944 OWE851943:OWF851944 PGA851943:PGB851944 PPW851943:PPX851944 PZS851943:PZT851944 QJO851943:QJP851944 QTK851943:QTL851944 RDG851943:RDH851944 RNC851943:RND851944 RWY851943:RWZ851944 SGU851943:SGV851944 SQQ851943:SQR851944 TAM851943:TAN851944 TKI851943:TKJ851944 TUE851943:TUF851944 UEA851943:UEB851944 UNW851943:UNX851944 UXS851943:UXT851944 VHO851943:VHP851944 VRK851943:VRL851944 WBG851943:WBH851944 WLC851943:WLD851944 WUY851943:WUZ851944 J917479:K917480 IM917479:IN917480 SI917479:SJ917480 ACE917479:ACF917480 AMA917479:AMB917480 AVW917479:AVX917480 BFS917479:BFT917480 BPO917479:BPP917480 BZK917479:BZL917480 CJG917479:CJH917480 CTC917479:CTD917480 DCY917479:DCZ917480 DMU917479:DMV917480 DWQ917479:DWR917480 EGM917479:EGN917480 EQI917479:EQJ917480 FAE917479:FAF917480 FKA917479:FKB917480 FTW917479:FTX917480 GDS917479:GDT917480 GNO917479:GNP917480 GXK917479:GXL917480 HHG917479:HHH917480 HRC917479:HRD917480 IAY917479:IAZ917480 IKU917479:IKV917480 IUQ917479:IUR917480 JEM917479:JEN917480 JOI917479:JOJ917480 JYE917479:JYF917480 KIA917479:KIB917480 KRW917479:KRX917480 LBS917479:LBT917480 LLO917479:LLP917480 LVK917479:LVL917480 MFG917479:MFH917480 MPC917479:MPD917480 MYY917479:MYZ917480 NIU917479:NIV917480 NSQ917479:NSR917480 OCM917479:OCN917480 OMI917479:OMJ917480 OWE917479:OWF917480 PGA917479:PGB917480 PPW917479:PPX917480 PZS917479:PZT917480 QJO917479:QJP917480 QTK917479:QTL917480 RDG917479:RDH917480 RNC917479:RND917480 RWY917479:RWZ917480 SGU917479:SGV917480 SQQ917479:SQR917480 TAM917479:TAN917480 TKI917479:TKJ917480 TUE917479:TUF917480 UEA917479:UEB917480 UNW917479:UNX917480 UXS917479:UXT917480 VHO917479:VHP917480 VRK917479:VRL917480 WBG917479:WBH917480 WLC917479:WLD917480 WUY917479:WUZ917480 J983015:K983016 IM983015:IN983016 SI983015:SJ983016 ACE983015:ACF983016 AMA983015:AMB983016 AVW983015:AVX983016 BFS983015:BFT983016 BPO983015:BPP983016 BZK983015:BZL983016 CJG983015:CJH983016 CTC983015:CTD983016 DCY983015:DCZ983016 DMU983015:DMV983016 DWQ983015:DWR983016 EGM983015:EGN983016 EQI983015:EQJ983016 FAE983015:FAF983016 FKA983015:FKB983016 FTW983015:FTX983016 GDS983015:GDT983016 GNO983015:GNP983016 GXK983015:GXL983016 HHG983015:HHH983016 HRC983015:HRD983016 IAY983015:IAZ983016 IKU983015:IKV983016 IUQ983015:IUR983016 JEM983015:JEN983016 JOI983015:JOJ983016 JYE983015:JYF983016 KIA983015:KIB983016 KRW983015:KRX983016 LBS983015:LBT983016 LLO983015:LLP983016 LVK983015:LVL983016 MFG983015:MFH983016 MPC983015:MPD983016 MYY983015:MYZ983016 NIU983015:NIV983016 NSQ983015:NSR983016 OCM983015:OCN983016 OMI983015:OMJ983016 OWE983015:OWF983016 PGA983015:PGB983016 PPW983015:PPX983016 PZS983015:PZT983016 QJO983015:QJP983016 QTK983015:QTL983016 RDG983015:RDH983016 RNC983015:RND983016 RWY983015:RWZ983016 SGU983015:SGV983016 SQQ983015:SQR983016 TAM983015:TAN983016 TKI983015:TKJ983016 TUE983015:TUF983016 UEA983015:UEB983016 UNW983015:UNX983016 UXS983015:UXT983016 VHO983015:VHP983016 VRK983015:VRL983016 WBG983015:WBH983016 WLC983015:WLD983016 WUY983015:WUZ983016 M65511:N65512 IP65511:IQ65512 SL65511:SM65512 ACH65511:ACI65512 AMD65511:AME65512 AVZ65511:AWA65512 BFV65511:BFW65512 BPR65511:BPS65512 BZN65511:BZO65512 CJJ65511:CJK65512 CTF65511:CTG65512 DDB65511:DDC65512 DMX65511:DMY65512 DWT65511:DWU65512 EGP65511:EGQ65512 EQL65511:EQM65512 FAH65511:FAI65512 FKD65511:FKE65512 FTZ65511:FUA65512 GDV65511:GDW65512 GNR65511:GNS65512 GXN65511:GXO65512 HHJ65511:HHK65512 HRF65511:HRG65512 IBB65511:IBC65512 IKX65511:IKY65512 IUT65511:IUU65512 JEP65511:JEQ65512 JOL65511:JOM65512 JYH65511:JYI65512 KID65511:KIE65512 KRZ65511:KSA65512 LBV65511:LBW65512 LLR65511:LLS65512 LVN65511:LVO65512 MFJ65511:MFK65512 MPF65511:MPG65512 MZB65511:MZC65512 NIX65511:NIY65512 NST65511:NSU65512 OCP65511:OCQ65512 OML65511:OMM65512 OWH65511:OWI65512 PGD65511:PGE65512 PPZ65511:PQA65512 PZV65511:PZW65512 QJR65511:QJS65512 QTN65511:QTO65512 RDJ65511:RDK65512 RNF65511:RNG65512 RXB65511:RXC65512 SGX65511:SGY65512 SQT65511:SQU65512 TAP65511:TAQ65512 TKL65511:TKM65512 TUH65511:TUI65512 UED65511:UEE65512 UNZ65511:UOA65512 UXV65511:UXW65512 VHR65511:VHS65512 VRN65511:VRO65512 WBJ65511:WBK65512 WLF65511:WLG65512 WVB65511:WVC65512 M131047:N131048 IP131047:IQ131048 SL131047:SM131048 ACH131047:ACI131048 AMD131047:AME131048 AVZ131047:AWA131048 BFV131047:BFW131048 BPR131047:BPS131048 BZN131047:BZO131048 CJJ131047:CJK131048 CTF131047:CTG131048 DDB131047:DDC131048 DMX131047:DMY131048 DWT131047:DWU131048 EGP131047:EGQ131048 EQL131047:EQM131048 FAH131047:FAI131048 FKD131047:FKE131048 FTZ131047:FUA131048 GDV131047:GDW131048 GNR131047:GNS131048 GXN131047:GXO131048 HHJ131047:HHK131048 HRF131047:HRG131048 IBB131047:IBC131048 IKX131047:IKY131048 IUT131047:IUU131048 JEP131047:JEQ131048 JOL131047:JOM131048 JYH131047:JYI131048 KID131047:KIE131048 KRZ131047:KSA131048 LBV131047:LBW131048 LLR131047:LLS131048 LVN131047:LVO131048 MFJ131047:MFK131048 MPF131047:MPG131048 MZB131047:MZC131048 NIX131047:NIY131048 NST131047:NSU131048 OCP131047:OCQ131048 OML131047:OMM131048 OWH131047:OWI131048 PGD131047:PGE131048 PPZ131047:PQA131048 PZV131047:PZW131048 QJR131047:QJS131048 QTN131047:QTO131048 RDJ131047:RDK131048 RNF131047:RNG131048 RXB131047:RXC131048 SGX131047:SGY131048 SQT131047:SQU131048 TAP131047:TAQ131048 TKL131047:TKM131048 TUH131047:TUI131048 UED131047:UEE131048 UNZ131047:UOA131048 UXV131047:UXW131048 VHR131047:VHS131048 VRN131047:VRO131048 WBJ131047:WBK131048 WLF131047:WLG131048 WVB131047:WVC131048 M196583:N196584 IP196583:IQ196584 SL196583:SM196584 ACH196583:ACI196584 AMD196583:AME196584 AVZ196583:AWA196584 BFV196583:BFW196584 BPR196583:BPS196584 BZN196583:BZO196584 CJJ196583:CJK196584 CTF196583:CTG196584 DDB196583:DDC196584 DMX196583:DMY196584 DWT196583:DWU196584 EGP196583:EGQ196584 EQL196583:EQM196584 FAH196583:FAI196584 FKD196583:FKE196584 FTZ196583:FUA196584 GDV196583:GDW196584 GNR196583:GNS196584 GXN196583:GXO196584 HHJ196583:HHK196584 HRF196583:HRG196584 IBB196583:IBC196584 IKX196583:IKY196584 IUT196583:IUU196584 JEP196583:JEQ196584 JOL196583:JOM196584 JYH196583:JYI196584 KID196583:KIE196584 KRZ196583:KSA196584 LBV196583:LBW196584 LLR196583:LLS196584 LVN196583:LVO196584 MFJ196583:MFK196584 MPF196583:MPG196584 MZB196583:MZC196584 NIX196583:NIY196584 NST196583:NSU196584 OCP196583:OCQ196584 OML196583:OMM196584 OWH196583:OWI196584 PGD196583:PGE196584 PPZ196583:PQA196584 PZV196583:PZW196584 QJR196583:QJS196584 QTN196583:QTO196584 RDJ196583:RDK196584 RNF196583:RNG196584 RXB196583:RXC196584 SGX196583:SGY196584 SQT196583:SQU196584 TAP196583:TAQ196584 TKL196583:TKM196584 TUH196583:TUI196584 UED196583:UEE196584 UNZ196583:UOA196584 UXV196583:UXW196584 VHR196583:VHS196584 VRN196583:VRO196584 WBJ196583:WBK196584 WLF196583:WLG196584 WVB196583:WVC196584 M262119:N262120 IP262119:IQ262120 SL262119:SM262120 ACH262119:ACI262120 AMD262119:AME262120 AVZ262119:AWA262120 BFV262119:BFW262120 BPR262119:BPS262120 BZN262119:BZO262120 CJJ262119:CJK262120 CTF262119:CTG262120 DDB262119:DDC262120 DMX262119:DMY262120 DWT262119:DWU262120 EGP262119:EGQ262120 EQL262119:EQM262120 FAH262119:FAI262120 FKD262119:FKE262120 FTZ262119:FUA262120 GDV262119:GDW262120 GNR262119:GNS262120 GXN262119:GXO262120 HHJ262119:HHK262120 HRF262119:HRG262120 IBB262119:IBC262120 IKX262119:IKY262120 IUT262119:IUU262120 JEP262119:JEQ262120 JOL262119:JOM262120 JYH262119:JYI262120 KID262119:KIE262120 KRZ262119:KSA262120 LBV262119:LBW262120 LLR262119:LLS262120 LVN262119:LVO262120 MFJ262119:MFK262120 MPF262119:MPG262120 MZB262119:MZC262120 NIX262119:NIY262120 NST262119:NSU262120 OCP262119:OCQ262120 OML262119:OMM262120 OWH262119:OWI262120 PGD262119:PGE262120 PPZ262119:PQA262120 PZV262119:PZW262120 QJR262119:QJS262120 QTN262119:QTO262120 RDJ262119:RDK262120 RNF262119:RNG262120 RXB262119:RXC262120 SGX262119:SGY262120 SQT262119:SQU262120 TAP262119:TAQ262120 TKL262119:TKM262120 TUH262119:TUI262120 UED262119:UEE262120 UNZ262119:UOA262120 UXV262119:UXW262120 VHR262119:VHS262120 VRN262119:VRO262120 WBJ262119:WBK262120 WLF262119:WLG262120 WVB262119:WVC262120 M327655:N327656 IP327655:IQ327656 SL327655:SM327656 ACH327655:ACI327656 AMD327655:AME327656 AVZ327655:AWA327656 BFV327655:BFW327656 BPR327655:BPS327656 BZN327655:BZO327656 CJJ327655:CJK327656 CTF327655:CTG327656 DDB327655:DDC327656 DMX327655:DMY327656 DWT327655:DWU327656 EGP327655:EGQ327656 EQL327655:EQM327656 FAH327655:FAI327656 FKD327655:FKE327656 FTZ327655:FUA327656 GDV327655:GDW327656 GNR327655:GNS327656 GXN327655:GXO327656 HHJ327655:HHK327656 HRF327655:HRG327656 IBB327655:IBC327656 IKX327655:IKY327656 IUT327655:IUU327656 JEP327655:JEQ327656 JOL327655:JOM327656 JYH327655:JYI327656 KID327655:KIE327656 KRZ327655:KSA327656 LBV327655:LBW327656 LLR327655:LLS327656 LVN327655:LVO327656 MFJ327655:MFK327656 MPF327655:MPG327656 MZB327655:MZC327656 NIX327655:NIY327656 NST327655:NSU327656 OCP327655:OCQ327656 OML327655:OMM327656 OWH327655:OWI327656 PGD327655:PGE327656 PPZ327655:PQA327656 PZV327655:PZW327656 QJR327655:QJS327656 QTN327655:QTO327656 RDJ327655:RDK327656 RNF327655:RNG327656 RXB327655:RXC327656 SGX327655:SGY327656 SQT327655:SQU327656 TAP327655:TAQ327656 TKL327655:TKM327656 TUH327655:TUI327656 UED327655:UEE327656 UNZ327655:UOA327656 UXV327655:UXW327656 VHR327655:VHS327656 VRN327655:VRO327656 WBJ327655:WBK327656 WLF327655:WLG327656 WVB327655:WVC327656 M393191:N393192 IP393191:IQ393192 SL393191:SM393192 ACH393191:ACI393192 AMD393191:AME393192 AVZ393191:AWA393192 BFV393191:BFW393192 BPR393191:BPS393192 BZN393191:BZO393192 CJJ393191:CJK393192 CTF393191:CTG393192 DDB393191:DDC393192 DMX393191:DMY393192 DWT393191:DWU393192 EGP393191:EGQ393192 EQL393191:EQM393192 FAH393191:FAI393192 FKD393191:FKE393192 FTZ393191:FUA393192 GDV393191:GDW393192 GNR393191:GNS393192 GXN393191:GXO393192 HHJ393191:HHK393192 HRF393191:HRG393192 IBB393191:IBC393192 IKX393191:IKY393192 IUT393191:IUU393192 JEP393191:JEQ393192 JOL393191:JOM393192 JYH393191:JYI393192 KID393191:KIE393192 KRZ393191:KSA393192 LBV393191:LBW393192 LLR393191:LLS393192 LVN393191:LVO393192 MFJ393191:MFK393192 MPF393191:MPG393192 MZB393191:MZC393192 NIX393191:NIY393192 NST393191:NSU393192 OCP393191:OCQ393192 OML393191:OMM393192 OWH393191:OWI393192 PGD393191:PGE393192 PPZ393191:PQA393192 PZV393191:PZW393192 QJR393191:QJS393192 QTN393191:QTO393192 RDJ393191:RDK393192 RNF393191:RNG393192 RXB393191:RXC393192 SGX393191:SGY393192 SQT393191:SQU393192 TAP393191:TAQ393192 TKL393191:TKM393192 TUH393191:TUI393192 UED393191:UEE393192 UNZ393191:UOA393192 UXV393191:UXW393192 VHR393191:VHS393192 VRN393191:VRO393192 WBJ393191:WBK393192 WLF393191:WLG393192 WVB393191:WVC393192 M458727:N458728 IP458727:IQ458728 SL458727:SM458728 ACH458727:ACI458728 AMD458727:AME458728 AVZ458727:AWA458728 BFV458727:BFW458728 BPR458727:BPS458728 BZN458727:BZO458728 CJJ458727:CJK458728 CTF458727:CTG458728 DDB458727:DDC458728 DMX458727:DMY458728 DWT458727:DWU458728 EGP458727:EGQ458728 EQL458727:EQM458728 FAH458727:FAI458728 FKD458727:FKE458728 FTZ458727:FUA458728 GDV458727:GDW458728 GNR458727:GNS458728 GXN458727:GXO458728 HHJ458727:HHK458728 HRF458727:HRG458728 IBB458727:IBC458728 IKX458727:IKY458728 IUT458727:IUU458728 JEP458727:JEQ458728 JOL458727:JOM458728 JYH458727:JYI458728 KID458727:KIE458728 KRZ458727:KSA458728 LBV458727:LBW458728 LLR458727:LLS458728 LVN458727:LVO458728 MFJ458727:MFK458728 MPF458727:MPG458728 MZB458727:MZC458728 NIX458727:NIY458728 NST458727:NSU458728 OCP458727:OCQ458728 OML458727:OMM458728 OWH458727:OWI458728 PGD458727:PGE458728 PPZ458727:PQA458728 PZV458727:PZW458728 QJR458727:QJS458728 QTN458727:QTO458728 RDJ458727:RDK458728 RNF458727:RNG458728 RXB458727:RXC458728 SGX458727:SGY458728 SQT458727:SQU458728 TAP458727:TAQ458728 TKL458727:TKM458728 TUH458727:TUI458728 UED458727:UEE458728 UNZ458727:UOA458728 UXV458727:UXW458728 VHR458727:VHS458728 VRN458727:VRO458728 WBJ458727:WBK458728 WLF458727:WLG458728 WVB458727:WVC458728 M524263:N524264 IP524263:IQ524264 SL524263:SM524264 ACH524263:ACI524264 AMD524263:AME524264 AVZ524263:AWA524264 BFV524263:BFW524264 BPR524263:BPS524264 BZN524263:BZO524264 CJJ524263:CJK524264 CTF524263:CTG524264 DDB524263:DDC524264 DMX524263:DMY524264 DWT524263:DWU524264 EGP524263:EGQ524264 EQL524263:EQM524264 FAH524263:FAI524264 FKD524263:FKE524264 FTZ524263:FUA524264 GDV524263:GDW524264 GNR524263:GNS524264 GXN524263:GXO524264 HHJ524263:HHK524264 HRF524263:HRG524264 IBB524263:IBC524264 IKX524263:IKY524264 IUT524263:IUU524264 JEP524263:JEQ524264 JOL524263:JOM524264 JYH524263:JYI524264 KID524263:KIE524264 KRZ524263:KSA524264 LBV524263:LBW524264 LLR524263:LLS524264 LVN524263:LVO524264 MFJ524263:MFK524264 MPF524263:MPG524264 MZB524263:MZC524264 NIX524263:NIY524264 NST524263:NSU524264 OCP524263:OCQ524264 OML524263:OMM524264 OWH524263:OWI524264 PGD524263:PGE524264 PPZ524263:PQA524264 PZV524263:PZW524264 QJR524263:QJS524264 QTN524263:QTO524264 RDJ524263:RDK524264 RNF524263:RNG524264 RXB524263:RXC524264 SGX524263:SGY524264 SQT524263:SQU524264 TAP524263:TAQ524264 TKL524263:TKM524264 TUH524263:TUI524264 UED524263:UEE524264 UNZ524263:UOA524264 UXV524263:UXW524264 VHR524263:VHS524264 VRN524263:VRO524264 WBJ524263:WBK524264 WLF524263:WLG524264 WVB524263:WVC524264 M589799:N589800 IP589799:IQ589800 SL589799:SM589800 ACH589799:ACI589800 AMD589799:AME589800 AVZ589799:AWA589800 BFV589799:BFW589800 BPR589799:BPS589800 BZN589799:BZO589800 CJJ589799:CJK589800 CTF589799:CTG589800 DDB589799:DDC589800 DMX589799:DMY589800 DWT589799:DWU589800 EGP589799:EGQ589800 EQL589799:EQM589800 FAH589799:FAI589800 FKD589799:FKE589800 FTZ589799:FUA589800 GDV589799:GDW589800 GNR589799:GNS589800 GXN589799:GXO589800 HHJ589799:HHK589800 HRF589799:HRG589800 IBB589799:IBC589800 IKX589799:IKY589800 IUT589799:IUU589800 JEP589799:JEQ589800 JOL589799:JOM589800 JYH589799:JYI589800 KID589799:KIE589800 KRZ589799:KSA589800 LBV589799:LBW589800 LLR589799:LLS589800 LVN589799:LVO589800 MFJ589799:MFK589800 MPF589799:MPG589800 MZB589799:MZC589800 NIX589799:NIY589800 NST589799:NSU589800 OCP589799:OCQ589800 OML589799:OMM589800 OWH589799:OWI589800 PGD589799:PGE589800 PPZ589799:PQA589800 PZV589799:PZW589800 QJR589799:QJS589800 QTN589799:QTO589800 RDJ589799:RDK589800 RNF589799:RNG589800 RXB589799:RXC589800 SGX589799:SGY589800 SQT589799:SQU589800 TAP589799:TAQ589800 TKL589799:TKM589800 TUH589799:TUI589800 UED589799:UEE589800 UNZ589799:UOA589800 UXV589799:UXW589800 VHR589799:VHS589800 VRN589799:VRO589800 WBJ589799:WBK589800 WLF589799:WLG589800 WVB589799:WVC589800 M655335:N655336 IP655335:IQ655336 SL655335:SM655336 ACH655335:ACI655336 AMD655335:AME655336 AVZ655335:AWA655336 BFV655335:BFW655336 BPR655335:BPS655336 BZN655335:BZO655336 CJJ655335:CJK655336 CTF655335:CTG655336 DDB655335:DDC655336 DMX655335:DMY655336 DWT655335:DWU655336 EGP655335:EGQ655336 EQL655335:EQM655336 FAH655335:FAI655336 FKD655335:FKE655336 FTZ655335:FUA655336 GDV655335:GDW655336 GNR655335:GNS655336 GXN655335:GXO655336 HHJ655335:HHK655336 HRF655335:HRG655336 IBB655335:IBC655336 IKX655335:IKY655336 IUT655335:IUU655336 JEP655335:JEQ655336 JOL655335:JOM655336 JYH655335:JYI655336 KID655335:KIE655336 KRZ655335:KSA655336 LBV655335:LBW655336 LLR655335:LLS655336 LVN655335:LVO655336 MFJ655335:MFK655336 MPF655335:MPG655336 MZB655335:MZC655336 NIX655335:NIY655336 NST655335:NSU655336 OCP655335:OCQ655336 OML655335:OMM655336 OWH655335:OWI655336 PGD655335:PGE655336 PPZ655335:PQA655336 PZV655335:PZW655336 QJR655335:QJS655336 QTN655335:QTO655336 RDJ655335:RDK655336 RNF655335:RNG655336 RXB655335:RXC655336 SGX655335:SGY655336 SQT655335:SQU655336 TAP655335:TAQ655336 TKL655335:TKM655336 TUH655335:TUI655336 UED655335:UEE655336 UNZ655335:UOA655336 UXV655335:UXW655336 VHR655335:VHS655336 VRN655335:VRO655336 WBJ655335:WBK655336 WLF655335:WLG655336 WVB655335:WVC655336 M720871:N720872 IP720871:IQ720872 SL720871:SM720872 ACH720871:ACI720872 AMD720871:AME720872 AVZ720871:AWA720872 BFV720871:BFW720872 BPR720871:BPS720872 BZN720871:BZO720872 CJJ720871:CJK720872 CTF720871:CTG720872 DDB720871:DDC720872 DMX720871:DMY720872 DWT720871:DWU720872 EGP720871:EGQ720872 EQL720871:EQM720872 FAH720871:FAI720872 FKD720871:FKE720872 FTZ720871:FUA720872 GDV720871:GDW720872 GNR720871:GNS720872 GXN720871:GXO720872 HHJ720871:HHK720872 HRF720871:HRG720872 IBB720871:IBC720872 IKX720871:IKY720872 IUT720871:IUU720872 JEP720871:JEQ720872 JOL720871:JOM720872 JYH720871:JYI720872 KID720871:KIE720872 KRZ720871:KSA720872 LBV720871:LBW720872 LLR720871:LLS720872 LVN720871:LVO720872 MFJ720871:MFK720872 MPF720871:MPG720872 MZB720871:MZC720872 NIX720871:NIY720872 NST720871:NSU720872 OCP720871:OCQ720872 OML720871:OMM720872 OWH720871:OWI720872 PGD720871:PGE720872 PPZ720871:PQA720872 PZV720871:PZW720872 QJR720871:QJS720872 QTN720871:QTO720872 RDJ720871:RDK720872 RNF720871:RNG720872 RXB720871:RXC720872 SGX720871:SGY720872 SQT720871:SQU720872 TAP720871:TAQ720872 TKL720871:TKM720872 TUH720871:TUI720872 UED720871:UEE720872 UNZ720871:UOA720872 UXV720871:UXW720872 VHR720871:VHS720872 VRN720871:VRO720872 WBJ720871:WBK720872 WLF720871:WLG720872 WVB720871:WVC720872 M786407:N786408 IP786407:IQ786408 SL786407:SM786408 ACH786407:ACI786408 AMD786407:AME786408 AVZ786407:AWA786408 BFV786407:BFW786408 BPR786407:BPS786408 BZN786407:BZO786408 CJJ786407:CJK786408 CTF786407:CTG786408 DDB786407:DDC786408 DMX786407:DMY786408 DWT786407:DWU786408 EGP786407:EGQ786408 EQL786407:EQM786408 FAH786407:FAI786408 FKD786407:FKE786408 FTZ786407:FUA786408 GDV786407:GDW786408 GNR786407:GNS786408 GXN786407:GXO786408 HHJ786407:HHK786408 HRF786407:HRG786408 IBB786407:IBC786408 IKX786407:IKY786408 IUT786407:IUU786408 JEP786407:JEQ786408 JOL786407:JOM786408 JYH786407:JYI786408 KID786407:KIE786408 KRZ786407:KSA786408 LBV786407:LBW786408 LLR786407:LLS786408 LVN786407:LVO786408 MFJ786407:MFK786408 MPF786407:MPG786408 MZB786407:MZC786408 NIX786407:NIY786408 NST786407:NSU786408 OCP786407:OCQ786408 OML786407:OMM786408 OWH786407:OWI786408 PGD786407:PGE786408 PPZ786407:PQA786408 PZV786407:PZW786408 QJR786407:QJS786408 QTN786407:QTO786408 RDJ786407:RDK786408 RNF786407:RNG786408 RXB786407:RXC786408 SGX786407:SGY786408 SQT786407:SQU786408 TAP786407:TAQ786408 TKL786407:TKM786408 TUH786407:TUI786408 UED786407:UEE786408 UNZ786407:UOA786408 UXV786407:UXW786408 VHR786407:VHS786408 VRN786407:VRO786408 WBJ786407:WBK786408 WLF786407:WLG786408 WVB786407:WVC786408 M851943:N851944 IP851943:IQ851944 SL851943:SM851944 ACH851943:ACI851944 AMD851943:AME851944 AVZ851943:AWA851944 BFV851943:BFW851944 BPR851943:BPS851944 BZN851943:BZO851944 CJJ851943:CJK851944 CTF851943:CTG851944 DDB851943:DDC851944 DMX851943:DMY851944 DWT851943:DWU851944 EGP851943:EGQ851944 EQL851943:EQM851944 FAH851943:FAI851944 FKD851943:FKE851944 FTZ851943:FUA851944 GDV851943:GDW851944 GNR851943:GNS851944 GXN851943:GXO851944 HHJ851943:HHK851944 HRF851943:HRG851944 IBB851943:IBC851944 IKX851943:IKY851944 IUT851943:IUU851944 JEP851943:JEQ851944 JOL851943:JOM851944 JYH851943:JYI851944 KID851943:KIE851944 KRZ851943:KSA851944 LBV851943:LBW851944 LLR851943:LLS851944 LVN851943:LVO851944 MFJ851943:MFK851944 MPF851943:MPG851944 MZB851943:MZC851944 NIX851943:NIY851944 NST851943:NSU851944 OCP851943:OCQ851944 OML851943:OMM851944 OWH851943:OWI851944 PGD851943:PGE851944 PPZ851943:PQA851944 PZV851943:PZW851944 QJR851943:QJS851944 QTN851943:QTO851944 RDJ851943:RDK851944 RNF851943:RNG851944 RXB851943:RXC851944 SGX851943:SGY851944 SQT851943:SQU851944 TAP851943:TAQ851944 TKL851943:TKM851944 TUH851943:TUI851944 UED851943:UEE851944 UNZ851943:UOA851944 UXV851943:UXW851944 VHR851943:VHS851944 VRN851943:VRO851944 WBJ851943:WBK851944 WLF851943:WLG851944 WVB851943:WVC851944 M917479:N917480 IP917479:IQ917480 SL917479:SM917480 ACH917479:ACI917480 AMD917479:AME917480 AVZ917479:AWA917480 BFV917479:BFW917480 BPR917479:BPS917480 BZN917479:BZO917480 CJJ917479:CJK917480 CTF917479:CTG917480 DDB917479:DDC917480 DMX917479:DMY917480 DWT917479:DWU917480 EGP917479:EGQ917480 EQL917479:EQM917480 FAH917479:FAI917480 FKD917479:FKE917480 FTZ917479:FUA917480 GDV917479:GDW917480 GNR917479:GNS917480 GXN917479:GXO917480 HHJ917479:HHK917480 HRF917479:HRG917480 IBB917479:IBC917480 IKX917479:IKY917480 IUT917479:IUU917480 JEP917479:JEQ917480 JOL917479:JOM917480 JYH917479:JYI917480 KID917479:KIE917480 KRZ917479:KSA917480 LBV917479:LBW917480 LLR917479:LLS917480 LVN917479:LVO917480 MFJ917479:MFK917480 MPF917479:MPG917480 MZB917479:MZC917480 NIX917479:NIY917480 NST917479:NSU917480 OCP917479:OCQ917480 OML917479:OMM917480 OWH917479:OWI917480 PGD917479:PGE917480 PPZ917479:PQA917480 PZV917479:PZW917480 QJR917479:QJS917480 QTN917479:QTO917480 RDJ917479:RDK917480 RNF917479:RNG917480 RXB917479:RXC917480 SGX917479:SGY917480 SQT917479:SQU917480 TAP917479:TAQ917480 TKL917479:TKM917480 TUH917479:TUI917480 UED917479:UEE917480 UNZ917479:UOA917480 UXV917479:UXW917480 VHR917479:VHS917480 VRN917479:VRO917480 WBJ917479:WBK917480 WLF917479:WLG917480 WVB917479:WVC917480 M983015:N983016 IP983015:IQ983016 SL983015:SM983016 ACH983015:ACI983016 AMD983015:AME983016 AVZ983015:AWA983016 BFV983015:BFW983016 BPR983015:BPS983016 BZN983015:BZO983016 CJJ983015:CJK983016 CTF983015:CTG983016 DDB983015:DDC983016 DMX983015:DMY983016 DWT983015:DWU983016 EGP983015:EGQ983016 EQL983015:EQM983016 FAH983015:FAI983016 FKD983015:FKE983016 FTZ983015:FUA983016 GDV983015:GDW983016 GNR983015:GNS983016 GXN983015:GXO983016 HHJ983015:HHK983016 HRF983015:HRG983016 IBB983015:IBC983016 IKX983015:IKY983016 IUT983015:IUU983016 JEP983015:JEQ983016 JOL983015:JOM983016 JYH983015:JYI983016 KID983015:KIE983016 KRZ983015:KSA983016 LBV983015:LBW983016 LLR983015:LLS983016 LVN983015:LVO983016 MFJ983015:MFK983016 MPF983015:MPG983016 MZB983015:MZC983016 NIX983015:NIY983016 NST983015:NSU983016 OCP983015:OCQ983016 OML983015:OMM983016 OWH983015:OWI983016 PGD983015:PGE983016 PPZ983015:PQA983016 PZV983015:PZW983016 QJR983015:QJS983016 QTN983015:QTO983016 RDJ983015:RDK983016 RNF983015:RNG983016 RXB983015:RXC983016 SGX983015:SGY983016 SQT983015:SQU983016 TAP983015:TAQ983016 TKL983015:TKM983016 TUH983015:TUI983016 UED983015:UEE983016 UNZ983015:UOA983016 UXV983015:UXW983016 VHR983015:VHS983016 VRN983015:VRO983016 WBJ983015:WBK983016 WLF983015:WLG983016 WVB983015:WVC983016 WLC983021:WLD983022 G65517:H65518 IJ65517:IK65518 SF65517:SG65518 ACB65517:ACC65518 ALX65517:ALY65518 AVT65517:AVU65518 BFP65517:BFQ65518 BPL65517:BPM65518 BZH65517:BZI65518 CJD65517:CJE65518 CSZ65517:CTA65518 DCV65517:DCW65518 DMR65517:DMS65518 DWN65517:DWO65518 EGJ65517:EGK65518 EQF65517:EQG65518 FAB65517:FAC65518 FJX65517:FJY65518 FTT65517:FTU65518 GDP65517:GDQ65518 GNL65517:GNM65518 GXH65517:GXI65518 HHD65517:HHE65518 HQZ65517:HRA65518 IAV65517:IAW65518 IKR65517:IKS65518 IUN65517:IUO65518 JEJ65517:JEK65518 JOF65517:JOG65518 JYB65517:JYC65518 KHX65517:KHY65518 KRT65517:KRU65518 LBP65517:LBQ65518 LLL65517:LLM65518 LVH65517:LVI65518 MFD65517:MFE65518 MOZ65517:MPA65518 MYV65517:MYW65518 NIR65517:NIS65518 NSN65517:NSO65518 OCJ65517:OCK65518 OMF65517:OMG65518 OWB65517:OWC65518 PFX65517:PFY65518 PPT65517:PPU65518 PZP65517:PZQ65518 QJL65517:QJM65518 QTH65517:QTI65518 RDD65517:RDE65518 RMZ65517:RNA65518 RWV65517:RWW65518 SGR65517:SGS65518 SQN65517:SQO65518 TAJ65517:TAK65518 TKF65517:TKG65518 TUB65517:TUC65518 UDX65517:UDY65518 UNT65517:UNU65518 UXP65517:UXQ65518 VHL65517:VHM65518 VRH65517:VRI65518 WBD65517:WBE65518 WKZ65517:WLA65518 WUV65517:WUW65518 G131053:H131054 IJ131053:IK131054 SF131053:SG131054 ACB131053:ACC131054 ALX131053:ALY131054 AVT131053:AVU131054 BFP131053:BFQ131054 BPL131053:BPM131054 BZH131053:BZI131054 CJD131053:CJE131054 CSZ131053:CTA131054 DCV131053:DCW131054 DMR131053:DMS131054 DWN131053:DWO131054 EGJ131053:EGK131054 EQF131053:EQG131054 FAB131053:FAC131054 FJX131053:FJY131054 FTT131053:FTU131054 GDP131053:GDQ131054 GNL131053:GNM131054 GXH131053:GXI131054 HHD131053:HHE131054 HQZ131053:HRA131054 IAV131053:IAW131054 IKR131053:IKS131054 IUN131053:IUO131054 JEJ131053:JEK131054 JOF131053:JOG131054 JYB131053:JYC131054 KHX131053:KHY131054 KRT131053:KRU131054 LBP131053:LBQ131054 LLL131053:LLM131054 LVH131053:LVI131054 MFD131053:MFE131054 MOZ131053:MPA131054 MYV131053:MYW131054 NIR131053:NIS131054 NSN131053:NSO131054 OCJ131053:OCK131054 OMF131053:OMG131054 OWB131053:OWC131054 PFX131053:PFY131054 PPT131053:PPU131054 PZP131053:PZQ131054 QJL131053:QJM131054 QTH131053:QTI131054 RDD131053:RDE131054 RMZ131053:RNA131054 RWV131053:RWW131054 SGR131053:SGS131054 SQN131053:SQO131054 TAJ131053:TAK131054 TKF131053:TKG131054 TUB131053:TUC131054 UDX131053:UDY131054 UNT131053:UNU131054 UXP131053:UXQ131054 VHL131053:VHM131054 VRH131053:VRI131054 WBD131053:WBE131054 WKZ131053:WLA131054 WUV131053:WUW131054 G196589:H196590 IJ196589:IK196590 SF196589:SG196590 ACB196589:ACC196590 ALX196589:ALY196590 AVT196589:AVU196590 BFP196589:BFQ196590 BPL196589:BPM196590 BZH196589:BZI196590 CJD196589:CJE196590 CSZ196589:CTA196590 DCV196589:DCW196590 DMR196589:DMS196590 DWN196589:DWO196590 EGJ196589:EGK196590 EQF196589:EQG196590 FAB196589:FAC196590 FJX196589:FJY196590 FTT196589:FTU196590 GDP196589:GDQ196590 GNL196589:GNM196590 GXH196589:GXI196590 HHD196589:HHE196590 HQZ196589:HRA196590 IAV196589:IAW196590 IKR196589:IKS196590 IUN196589:IUO196590 JEJ196589:JEK196590 JOF196589:JOG196590 JYB196589:JYC196590 KHX196589:KHY196590 KRT196589:KRU196590 LBP196589:LBQ196590 LLL196589:LLM196590 LVH196589:LVI196590 MFD196589:MFE196590 MOZ196589:MPA196590 MYV196589:MYW196590 NIR196589:NIS196590 NSN196589:NSO196590 OCJ196589:OCK196590 OMF196589:OMG196590 OWB196589:OWC196590 PFX196589:PFY196590 PPT196589:PPU196590 PZP196589:PZQ196590 QJL196589:QJM196590 QTH196589:QTI196590 RDD196589:RDE196590 RMZ196589:RNA196590 RWV196589:RWW196590 SGR196589:SGS196590 SQN196589:SQO196590 TAJ196589:TAK196590 TKF196589:TKG196590 TUB196589:TUC196590 UDX196589:UDY196590 UNT196589:UNU196590 UXP196589:UXQ196590 VHL196589:VHM196590 VRH196589:VRI196590 WBD196589:WBE196590 WKZ196589:WLA196590 WUV196589:WUW196590 G262125:H262126 IJ262125:IK262126 SF262125:SG262126 ACB262125:ACC262126 ALX262125:ALY262126 AVT262125:AVU262126 BFP262125:BFQ262126 BPL262125:BPM262126 BZH262125:BZI262126 CJD262125:CJE262126 CSZ262125:CTA262126 DCV262125:DCW262126 DMR262125:DMS262126 DWN262125:DWO262126 EGJ262125:EGK262126 EQF262125:EQG262126 FAB262125:FAC262126 FJX262125:FJY262126 FTT262125:FTU262126 GDP262125:GDQ262126 GNL262125:GNM262126 GXH262125:GXI262126 HHD262125:HHE262126 HQZ262125:HRA262126 IAV262125:IAW262126 IKR262125:IKS262126 IUN262125:IUO262126 JEJ262125:JEK262126 JOF262125:JOG262126 JYB262125:JYC262126 KHX262125:KHY262126 KRT262125:KRU262126 LBP262125:LBQ262126 LLL262125:LLM262126 LVH262125:LVI262126 MFD262125:MFE262126 MOZ262125:MPA262126 MYV262125:MYW262126 NIR262125:NIS262126 NSN262125:NSO262126 OCJ262125:OCK262126 OMF262125:OMG262126 OWB262125:OWC262126 PFX262125:PFY262126 PPT262125:PPU262126 PZP262125:PZQ262126 QJL262125:QJM262126 QTH262125:QTI262126 RDD262125:RDE262126 RMZ262125:RNA262126 RWV262125:RWW262126 SGR262125:SGS262126 SQN262125:SQO262126 TAJ262125:TAK262126 TKF262125:TKG262126 TUB262125:TUC262126 UDX262125:UDY262126 UNT262125:UNU262126 UXP262125:UXQ262126 VHL262125:VHM262126 VRH262125:VRI262126 WBD262125:WBE262126 WKZ262125:WLA262126 WUV262125:WUW262126 G327661:H327662 IJ327661:IK327662 SF327661:SG327662 ACB327661:ACC327662 ALX327661:ALY327662 AVT327661:AVU327662 BFP327661:BFQ327662 BPL327661:BPM327662 BZH327661:BZI327662 CJD327661:CJE327662 CSZ327661:CTA327662 DCV327661:DCW327662 DMR327661:DMS327662 DWN327661:DWO327662 EGJ327661:EGK327662 EQF327661:EQG327662 FAB327661:FAC327662 FJX327661:FJY327662 FTT327661:FTU327662 GDP327661:GDQ327662 GNL327661:GNM327662 GXH327661:GXI327662 HHD327661:HHE327662 HQZ327661:HRA327662 IAV327661:IAW327662 IKR327661:IKS327662 IUN327661:IUO327662 JEJ327661:JEK327662 JOF327661:JOG327662 JYB327661:JYC327662 KHX327661:KHY327662 KRT327661:KRU327662 LBP327661:LBQ327662 LLL327661:LLM327662 LVH327661:LVI327662 MFD327661:MFE327662 MOZ327661:MPA327662 MYV327661:MYW327662 NIR327661:NIS327662 NSN327661:NSO327662 OCJ327661:OCK327662 OMF327661:OMG327662 OWB327661:OWC327662 PFX327661:PFY327662 PPT327661:PPU327662 PZP327661:PZQ327662 QJL327661:QJM327662 QTH327661:QTI327662 RDD327661:RDE327662 RMZ327661:RNA327662 RWV327661:RWW327662 SGR327661:SGS327662 SQN327661:SQO327662 TAJ327661:TAK327662 TKF327661:TKG327662 TUB327661:TUC327662 UDX327661:UDY327662 UNT327661:UNU327662 UXP327661:UXQ327662 VHL327661:VHM327662 VRH327661:VRI327662 WBD327661:WBE327662 WKZ327661:WLA327662 WUV327661:WUW327662 G393197:H393198 IJ393197:IK393198 SF393197:SG393198 ACB393197:ACC393198 ALX393197:ALY393198 AVT393197:AVU393198 BFP393197:BFQ393198 BPL393197:BPM393198 BZH393197:BZI393198 CJD393197:CJE393198 CSZ393197:CTA393198 DCV393197:DCW393198 DMR393197:DMS393198 DWN393197:DWO393198 EGJ393197:EGK393198 EQF393197:EQG393198 FAB393197:FAC393198 FJX393197:FJY393198 FTT393197:FTU393198 GDP393197:GDQ393198 GNL393197:GNM393198 GXH393197:GXI393198 HHD393197:HHE393198 HQZ393197:HRA393198 IAV393197:IAW393198 IKR393197:IKS393198 IUN393197:IUO393198 JEJ393197:JEK393198 JOF393197:JOG393198 JYB393197:JYC393198 KHX393197:KHY393198 KRT393197:KRU393198 LBP393197:LBQ393198 LLL393197:LLM393198 LVH393197:LVI393198 MFD393197:MFE393198 MOZ393197:MPA393198 MYV393197:MYW393198 NIR393197:NIS393198 NSN393197:NSO393198 OCJ393197:OCK393198 OMF393197:OMG393198 OWB393197:OWC393198 PFX393197:PFY393198 PPT393197:PPU393198 PZP393197:PZQ393198 QJL393197:QJM393198 QTH393197:QTI393198 RDD393197:RDE393198 RMZ393197:RNA393198 RWV393197:RWW393198 SGR393197:SGS393198 SQN393197:SQO393198 TAJ393197:TAK393198 TKF393197:TKG393198 TUB393197:TUC393198 UDX393197:UDY393198 UNT393197:UNU393198 UXP393197:UXQ393198 VHL393197:VHM393198 VRH393197:VRI393198 WBD393197:WBE393198 WKZ393197:WLA393198 WUV393197:WUW393198 G458733:H458734 IJ458733:IK458734 SF458733:SG458734 ACB458733:ACC458734 ALX458733:ALY458734 AVT458733:AVU458734 BFP458733:BFQ458734 BPL458733:BPM458734 BZH458733:BZI458734 CJD458733:CJE458734 CSZ458733:CTA458734 DCV458733:DCW458734 DMR458733:DMS458734 DWN458733:DWO458734 EGJ458733:EGK458734 EQF458733:EQG458734 FAB458733:FAC458734 FJX458733:FJY458734 FTT458733:FTU458734 GDP458733:GDQ458734 GNL458733:GNM458734 GXH458733:GXI458734 HHD458733:HHE458734 HQZ458733:HRA458734 IAV458733:IAW458734 IKR458733:IKS458734 IUN458733:IUO458734 JEJ458733:JEK458734 JOF458733:JOG458734 JYB458733:JYC458734 KHX458733:KHY458734 KRT458733:KRU458734 LBP458733:LBQ458734 LLL458733:LLM458734 LVH458733:LVI458734 MFD458733:MFE458734 MOZ458733:MPA458734 MYV458733:MYW458734 NIR458733:NIS458734 NSN458733:NSO458734 OCJ458733:OCK458734 OMF458733:OMG458734 OWB458733:OWC458734 PFX458733:PFY458734 PPT458733:PPU458734 PZP458733:PZQ458734 QJL458733:QJM458734 QTH458733:QTI458734 RDD458733:RDE458734 RMZ458733:RNA458734 RWV458733:RWW458734 SGR458733:SGS458734 SQN458733:SQO458734 TAJ458733:TAK458734 TKF458733:TKG458734 TUB458733:TUC458734 UDX458733:UDY458734 UNT458733:UNU458734 UXP458733:UXQ458734 VHL458733:VHM458734 VRH458733:VRI458734 WBD458733:WBE458734 WKZ458733:WLA458734 WUV458733:WUW458734 G524269:H524270 IJ524269:IK524270 SF524269:SG524270 ACB524269:ACC524270 ALX524269:ALY524270 AVT524269:AVU524270 BFP524269:BFQ524270 BPL524269:BPM524270 BZH524269:BZI524270 CJD524269:CJE524270 CSZ524269:CTA524270 DCV524269:DCW524270 DMR524269:DMS524270 DWN524269:DWO524270 EGJ524269:EGK524270 EQF524269:EQG524270 FAB524269:FAC524270 FJX524269:FJY524270 FTT524269:FTU524270 GDP524269:GDQ524270 GNL524269:GNM524270 GXH524269:GXI524270 HHD524269:HHE524270 HQZ524269:HRA524270 IAV524269:IAW524270 IKR524269:IKS524270 IUN524269:IUO524270 JEJ524269:JEK524270 JOF524269:JOG524270 JYB524269:JYC524270 KHX524269:KHY524270 KRT524269:KRU524270 LBP524269:LBQ524270 LLL524269:LLM524270 LVH524269:LVI524270 MFD524269:MFE524270 MOZ524269:MPA524270 MYV524269:MYW524270 NIR524269:NIS524270 NSN524269:NSO524270 OCJ524269:OCK524270 OMF524269:OMG524270 OWB524269:OWC524270 PFX524269:PFY524270 PPT524269:PPU524270 PZP524269:PZQ524270 QJL524269:QJM524270 QTH524269:QTI524270 RDD524269:RDE524270 RMZ524269:RNA524270 RWV524269:RWW524270 SGR524269:SGS524270 SQN524269:SQO524270 TAJ524269:TAK524270 TKF524269:TKG524270 TUB524269:TUC524270 UDX524269:UDY524270 UNT524269:UNU524270 UXP524269:UXQ524270 VHL524269:VHM524270 VRH524269:VRI524270 WBD524269:WBE524270 WKZ524269:WLA524270 WUV524269:WUW524270 G589805:H589806 IJ589805:IK589806 SF589805:SG589806 ACB589805:ACC589806 ALX589805:ALY589806 AVT589805:AVU589806 BFP589805:BFQ589806 BPL589805:BPM589806 BZH589805:BZI589806 CJD589805:CJE589806 CSZ589805:CTA589806 DCV589805:DCW589806 DMR589805:DMS589806 DWN589805:DWO589806 EGJ589805:EGK589806 EQF589805:EQG589806 FAB589805:FAC589806 FJX589805:FJY589806 FTT589805:FTU589806 GDP589805:GDQ589806 GNL589805:GNM589806 GXH589805:GXI589806 HHD589805:HHE589806 HQZ589805:HRA589806 IAV589805:IAW589806 IKR589805:IKS589806 IUN589805:IUO589806 JEJ589805:JEK589806 JOF589805:JOG589806 JYB589805:JYC589806 KHX589805:KHY589806 KRT589805:KRU589806 LBP589805:LBQ589806 LLL589805:LLM589806 LVH589805:LVI589806 MFD589805:MFE589806 MOZ589805:MPA589806 MYV589805:MYW589806 NIR589805:NIS589806 NSN589805:NSO589806 OCJ589805:OCK589806 OMF589805:OMG589806 OWB589805:OWC589806 PFX589805:PFY589806 PPT589805:PPU589806 PZP589805:PZQ589806 QJL589805:QJM589806 QTH589805:QTI589806 RDD589805:RDE589806 RMZ589805:RNA589806 RWV589805:RWW589806 SGR589805:SGS589806 SQN589805:SQO589806 TAJ589805:TAK589806 TKF589805:TKG589806 TUB589805:TUC589806 UDX589805:UDY589806 UNT589805:UNU589806 UXP589805:UXQ589806 VHL589805:VHM589806 VRH589805:VRI589806 WBD589805:WBE589806 WKZ589805:WLA589806 WUV589805:WUW589806 G655341:H655342 IJ655341:IK655342 SF655341:SG655342 ACB655341:ACC655342 ALX655341:ALY655342 AVT655341:AVU655342 BFP655341:BFQ655342 BPL655341:BPM655342 BZH655341:BZI655342 CJD655341:CJE655342 CSZ655341:CTA655342 DCV655341:DCW655342 DMR655341:DMS655342 DWN655341:DWO655342 EGJ655341:EGK655342 EQF655341:EQG655342 FAB655341:FAC655342 FJX655341:FJY655342 FTT655341:FTU655342 GDP655341:GDQ655342 GNL655341:GNM655342 GXH655341:GXI655342 HHD655341:HHE655342 HQZ655341:HRA655342 IAV655341:IAW655342 IKR655341:IKS655342 IUN655341:IUO655342 JEJ655341:JEK655342 JOF655341:JOG655342 JYB655341:JYC655342 KHX655341:KHY655342 KRT655341:KRU655342 LBP655341:LBQ655342 LLL655341:LLM655342 LVH655341:LVI655342 MFD655341:MFE655342 MOZ655341:MPA655342 MYV655341:MYW655342 NIR655341:NIS655342 NSN655341:NSO655342 OCJ655341:OCK655342 OMF655341:OMG655342 OWB655341:OWC655342 PFX655341:PFY655342 PPT655341:PPU655342 PZP655341:PZQ655342 QJL655341:QJM655342 QTH655341:QTI655342 RDD655341:RDE655342 RMZ655341:RNA655342 RWV655341:RWW655342 SGR655341:SGS655342 SQN655341:SQO655342 TAJ655341:TAK655342 TKF655341:TKG655342 TUB655341:TUC655342 UDX655341:UDY655342 UNT655341:UNU655342 UXP655341:UXQ655342 VHL655341:VHM655342 VRH655341:VRI655342 WBD655341:WBE655342 WKZ655341:WLA655342 WUV655341:WUW655342 G720877:H720878 IJ720877:IK720878 SF720877:SG720878 ACB720877:ACC720878 ALX720877:ALY720878 AVT720877:AVU720878 BFP720877:BFQ720878 BPL720877:BPM720878 BZH720877:BZI720878 CJD720877:CJE720878 CSZ720877:CTA720878 DCV720877:DCW720878 DMR720877:DMS720878 DWN720877:DWO720878 EGJ720877:EGK720878 EQF720877:EQG720878 FAB720877:FAC720878 FJX720877:FJY720878 FTT720877:FTU720878 GDP720877:GDQ720878 GNL720877:GNM720878 GXH720877:GXI720878 HHD720877:HHE720878 HQZ720877:HRA720878 IAV720877:IAW720878 IKR720877:IKS720878 IUN720877:IUO720878 JEJ720877:JEK720878 JOF720877:JOG720878 JYB720877:JYC720878 KHX720877:KHY720878 KRT720877:KRU720878 LBP720877:LBQ720878 LLL720877:LLM720878 LVH720877:LVI720878 MFD720877:MFE720878 MOZ720877:MPA720878 MYV720877:MYW720878 NIR720877:NIS720878 NSN720877:NSO720878 OCJ720877:OCK720878 OMF720877:OMG720878 OWB720877:OWC720878 PFX720877:PFY720878 PPT720877:PPU720878 PZP720877:PZQ720878 QJL720877:QJM720878 QTH720877:QTI720878 RDD720877:RDE720878 RMZ720877:RNA720878 RWV720877:RWW720878 SGR720877:SGS720878 SQN720877:SQO720878 TAJ720877:TAK720878 TKF720877:TKG720878 TUB720877:TUC720878 UDX720877:UDY720878 UNT720877:UNU720878 UXP720877:UXQ720878 VHL720877:VHM720878 VRH720877:VRI720878 WBD720877:WBE720878 WKZ720877:WLA720878 WUV720877:WUW720878 G786413:H786414 IJ786413:IK786414 SF786413:SG786414 ACB786413:ACC786414 ALX786413:ALY786414 AVT786413:AVU786414 BFP786413:BFQ786414 BPL786413:BPM786414 BZH786413:BZI786414 CJD786413:CJE786414 CSZ786413:CTA786414 DCV786413:DCW786414 DMR786413:DMS786414 DWN786413:DWO786414 EGJ786413:EGK786414 EQF786413:EQG786414 FAB786413:FAC786414 FJX786413:FJY786414 FTT786413:FTU786414 GDP786413:GDQ786414 GNL786413:GNM786414 GXH786413:GXI786414 HHD786413:HHE786414 HQZ786413:HRA786414 IAV786413:IAW786414 IKR786413:IKS786414 IUN786413:IUO786414 JEJ786413:JEK786414 JOF786413:JOG786414 JYB786413:JYC786414 KHX786413:KHY786414 KRT786413:KRU786414 LBP786413:LBQ786414 LLL786413:LLM786414 LVH786413:LVI786414 MFD786413:MFE786414 MOZ786413:MPA786414 MYV786413:MYW786414 NIR786413:NIS786414 NSN786413:NSO786414 OCJ786413:OCK786414 OMF786413:OMG786414 OWB786413:OWC786414 PFX786413:PFY786414 PPT786413:PPU786414 PZP786413:PZQ786414 QJL786413:QJM786414 QTH786413:QTI786414 RDD786413:RDE786414 RMZ786413:RNA786414 RWV786413:RWW786414 SGR786413:SGS786414 SQN786413:SQO786414 TAJ786413:TAK786414 TKF786413:TKG786414 TUB786413:TUC786414 UDX786413:UDY786414 UNT786413:UNU786414 UXP786413:UXQ786414 VHL786413:VHM786414 VRH786413:VRI786414 WBD786413:WBE786414 WKZ786413:WLA786414 WUV786413:WUW786414 G851949:H851950 IJ851949:IK851950 SF851949:SG851950 ACB851949:ACC851950 ALX851949:ALY851950 AVT851949:AVU851950 BFP851949:BFQ851950 BPL851949:BPM851950 BZH851949:BZI851950 CJD851949:CJE851950 CSZ851949:CTA851950 DCV851949:DCW851950 DMR851949:DMS851950 DWN851949:DWO851950 EGJ851949:EGK851950 EQF851949:EQG851950 FAB851949:FAC851950 FJX851949:FJY851950 FTT851949:FTU851950 GDP851949:GDQ851950 GNL851949:GNM851950 GXH851949:GXI851950 HHD851949:HHE851950 HQZ851949:HRA851950 IAV851949:IAW851950 IKR851949:IKS851950 IUN851949:IUO851950 JEJ851949:JEK851950 JOF851949:JOG851950 JYB851949:JYC851950 KHX851949:KHY851950 KRT851949:KRU851950 LBP851949:LBQ851950 LLL851949:LLM851950 LVH851949:LVI851950 MFD851949:MFE851950 MOZ851949:MPA851950 MYV851949:MYW851950 NIR851949:NIS851950 NSN851949:NSO851950 OCJ851949:OCK851950 OMF851949:OMG851950 OWB851949:OWC851950 PFX851949:PFY851950 PPT851949:PPU851950 PZP851949:PZQ851950 QJL851949:QJM851950 QTH851949:QTI851950 RDD851949:RDE851950 RMZ851949:RNA851950 RWV851949:RWW851950 SGR851949:SGS851950 SQN851949:SQO851950 TAJ851949:TAK851950 TKF851949:TKG851950 TUB851949:TUC851950 UDX851949:UDY851950 UNT851949:UNU851950 UXP851949:UXQ851950 VHL851949:VHM851950 VRH851949:VRI851950 WBD851949:WBE851950 WKZ851949:WLA851950 WUV851949:WUW851950 G917485:H917486 IJ917485:IK917486 SF917485:SG917486 ACB917485:ACC917486 ALX917485:ALY917486 AVT917485:AVU917486 BFP917485:BFQ917486 BPL917485:BPM917486 BZH917485:BZI917486 CJD917485:CJE917486 CSZ917485:CTA917486 DCV917485:DCW917486 DMR917485:DMS917486 DWN917485:DWO917486 EGJ917485:EGK917486 EQF917485:EQG917486 FAB917485:FAC917486 FJX917485:FJY917486 FTT917485:FTU917486 GDP917485:GDQ917486 GNL917485:GNM917486 GXH917485:GXI917486 HHD917485:HHE917486 HQZ917485:HRA917486 IAV917485:IAW917486 IKR917485:IKS917486 IUN917485:IUO917486 JEJ917485:JEK917486 JOF917485:JOG917486 JYB917485:JYC917486 KHX917485:KHY917486 KRT917485:KRU917486 LBP917485:LBQ917486 LLL917485:LLM917486 LVH917485:LVI917486 MFD917485:MFE917486 MOZ917485:MPA917486 MYV917485:MYW917486 NIR917485:NIS917486 NSN917485:NSO917486 OCJ917485:OCK917486 OMF917485:OMG917486 OWB917485:OWC917486 PFX917485:PFY917486 PPT917485:PPU917486 PZP917485:PZQ917486 QJL917485:QJM917486 QTH917485:QTI917486 RDD917485:RDE917486 RMZ917485:RNA917486 RWV917485:RWW917486 SGR917485:SGS917486 SQN917485:SQO917486 TAJ917485:TAK917486 TKF917485:TKG917486 TUB917485:TUC917486 UDX917485:UDY917486 UNT917485:UNU917486 UXP917485:UXQ917486 VHL917485:VHM917486 VRH917485:VRI917486 WBD917485:WBE917486 WKZ917485:WLA917486 WUV917485:WUW917486 G983021:H983022 IJ983021:IK983022 SF983021:SG983022 ACB983021:ACC983022 ALX983021:ALY983022 AVT983021:AVU983022 BFP983021:BFQ983022 BPL983021:BPM983022 BZH983021:BZI983022 CJD983021:CJE983022 CSZ983021:CTA983022 DCV983021:DCW983022 DMR983021:DMS983022 DWN983021:DWO983022 EGJ983021:EGK983022 EQF983021:EQG983022 FAB983021:FAC983022 FJX983021:FJY983022 FTT983021:FTU983022 GDP983021:GDQ983022 GNL983021:GNM983022 GXH983021:GXI983022 HHD983021:HHE983022 HQZ983021:HRA983022 IAV983021:IAW983022 IKR983021:IKS983022 IUN983021:IUO983022 JEJ983021:JEK983022 JOF983021:JOG983022 JYB983021:JYC983022 KHX983021:KHY983022 KRT983021:KRU983022 LBP983021:LBQ983022 LLL983021:LLM983022 LVH983021:LVI983022 MFD983021:MFE983022 MOZ983021:MPA983022 MYV983021:MYW983022 NIR983021:NIS983022 NSN983021:NSO983022 OCJ983021:OCK983022 OMF983021:OMG983022 OWB983021:OWC983022 PFX983021:PFY983022 PPT983021:PPU983022 PZP983021:PZQ983022 QJL983021:QJM983022 QTH983021:QTI983022 RDD983021:RDE983022 RMZ983021:RNA983022 RWV983021:RWW983022 SGR983021:SGS983022 SQN983021:SQO983022 TAJ983021:TAK983022 TKF983021:TKG983022 TUB983021:TUC983022 UDX983021:UDY983022 UNT983021:UNU983022 UXP983021:UXQ983022 VHL983021:VHM983022 VRH983021:VRI983022 WBD983021:WBE983022 WKZ983021:WLA983022 WUV983021:WUW983022 J65517:K65518 IM65517:IN65518 SI65517:SJ65518 ACE65517:ACF65518 AMA65517:AMB65518 AVW65517:AVX65518 BFS65517:BFT65518 BPO65517:BPP65518 BZK65517:BZL65518 CJG65517:CJH65518 CTC65517:CTD65518 DCY65517:DCZ65518 DMU65517:DMV65518 DWQ65517:DWR65518 EGM65517:EGN65518 EQI65517:EQJ65518 FAE65517:FAF65518 FKA65517:FKB65518 FTW65517:FTX65518 GDS65517:GDT65518 GNO65517:GNP65518 GXK65517:GXL65518 HHG65517:HHH65518 HRC65517:HRD65518 IAY65517:IAZ65518 IKU65517:IKV65518 IUQ65517:IUR65518 JEM65517:JEN65518 JOI65517:JOJ65518 JYE65517:JYF65518 KIA65517:KIB65518 KRW65517:KRX65518 LBS65517:LBT65518 LLO65517:LLP65518 LVK65517:LVL65518 MFG65517:MFH65518 MPC65517:MPD65518 MYY65517:MYZ65518 NIU65517:NIV65518 NSQ65517:NSR65518 OCM65517:OCN65518 OMI65517:OMJ65518 OWE65517:OWF65518 PGA65517:PGB65518 PPW65517:PPX65518 PZS65517:PZT65518 QJO65517:QJP65518 QTK65517:QTL65518 RDG65517:RDH65518 RNC65517:RND65518 RWY65517:RWZ65518 SGU65517:SGV65518 SQQ65517:SQR65518 TAM65517:TAN65518 TKI65517:TKJ65518 TUE65517:TUF65518 UEA65517:UEB65518 UNW65517:UNX65518 UXS65517:UXT65518 VHO65517:VHP65518 VRK65517:VRL65518 WBG65517:WBH65518 WLC65517:WLD65518 WUY65517:WUZ65518 J131053:K131054 IM131053:IN131054 SI131053:SJ131054 ACE131053:ACF131054 AMA131053:AMB131054 AVW131053:AVX131054 BFS131053:BFT131054 BPO131053:BPP131054 BZK131053:BZL131054 CJG131053:CJH131054 CTC131053:CTD131054 DCY131053:DCZ131054 DMU131053:DMV131054 DWQ131053:DWR131054 EGM131053:EGN131054 EQI131053:EQJ131054 FAE131053:FAF131054 FKA131053:FKB131054 FTW131053:FTX131054 GDS131053:GDT131054 GNO131053:GNP131054 GXK131053:GXL131054 HHG131053:HHH131054 HRC131053:HRD131054 IAY131053:IAZ131054 IKU131053:IKV131054 IUQ131053:IUR131054 JEM131053:JEN131054 JOI131053:JOJ131054 JYE131053:JYF131054 KIA131053:KIB131054 KRW131053:KRX131054 LBS131053:LBT131054 LLO131053:LLP131054 LVK131053:LVL131054 MFG131053:MFH131054 MPC131053:MPD131054 MYY131053:MYZ131054 NIU131053:NIV131054 NSQ131053:NSR131054 OCM131053:OCN131054 OMI131053:OMJ131054 OWE131053:OWF131054 PGA131053:PGB131054 PPW131053:PPX131054 PZS131053:PZT131054 QJO131053:QJP131054 QTK131053:QTL131054 RDG131053:RDH131054 RNC131053:RND131054 RWY131053:RWZ131054 SGU131053:SGV131054 SQQ131053:SQR131054 TAM131053:TAN131054 TKI131053:TKJ131054 TUE131053:TUF131054 UEA131053:UEB131054 UNW131053:UNX131054 UXS131053:UXT131054 VHO131053:VHP131054 VRK131053:VRL131054 WBG131053:WBH131054 WLC131053:WLD131054 WUY131053:WUZ131054 J196589:K196590 IM196589:IN196590 SI196589:SJ196590 ACE196589:ACF196590 AMA196589:AMB196590 AVW196589:AVX196590 BFS196589:BFT196590 BPO196589:BPP196590 BZK196589:BZL196590 CJG196589:CJH196590 CTC196589:CTD196590 DCY196589:DCZ196590 DMU196589:DMV196590 DWQ196589:DWR196590 EGM196589:EGN196590 EQI196589:EQJ196590 FAE196589:FAF196590 FKA196589:FKB196590 FTW196589:FTX196590 GDS196589:GDT196590 GNO196589:GNP196590 GXK196589:GXL196590 HHG196589:HHH196590 HRC196589:HRD196590 IAY196589:IAZ196590 IKU196589:IKV196590 IUQ196589:IUR196590 JEM196589:JEN196590 JOI196589:JOJ196590 JYE196589:JYF196590 KIA196589:KIB196590 KRW196589:KRX196590 LBS196589:LBT196590 LLO196589:LLP196590 LVK196589:LVL196590 MFG196589:MFH196590 MPC196589:MPD196590 MYY196589:MYZ196590 NIU196589:NIV196590 NSQ196589:NSR196590 OCM196589:OCN196590 OMI196589:OMJ196590 OWE196589:OWF196590 PGA196589:PGB196590 PPW196589:PPX196590 PZS196589:PZT196590 QJO196589:QJP196590 QTK196589:QTL196590 RDG196589:RDH196590 RNC196589:RND196590 RWY196589:RWZ196590 SGU196589:SGV196590 SQQ196589:SQR196590 TAM196589:TAN196590 TKI196589:TKJ196590 TUE196589:TUF196590 UEA196589:UEB196590 UNW196589:UNX196590 UXS196589:UXT196590 VHO196589:VHP196590 VRK196589:VRL196590 WBG196589:WBH196590 WLC196589:WLD196590 WUY196589:WUZ196590 J262125:K262126 IM262125:IN262126 SI262125:SJ262126 ACE262125:ACF262126 AMA262125:AMB262126 AVW262125:AVX262126 BFS262125:BFT262126 BPO262125:BPP262126 BZK262125:BZL262126 CJG262125:CJH262126 CTC262125:CTD262126 DCY262125:DCZ262126 DMU262125:DMV262126 DWQ262125:DWR262126 EGM262125:EGN262126 EQI262125:EQJ262126 FAE262125:FAF262126 FKA262125:FKB262126 FTW262125:FTX262126 GDS262125:GDT262126 GNO262125:GNP262126 GXK262125:GXL262126 HHG262125:HHH262126 HRC262125:HRD262126 IAY262125:IAZ262126 IKU262125:IKV262126 IUQ262125:IUR262126 JEM262125:JEN262126 JOI262125:JOJ262126 JYE262125:JYF262126 KIA262125:KIB262126 KRW262125:KRX262126 LBS262125:LBT262126 LLO262125:LLP262126 LVK262125:LVL262126 MFG262125:MFH262126 MPC262125:MPD262126 MYY262125:MYZ262126 NIU262125:NIV262126 NSQ262125:NSR262126 OCM262125:OCN262126 OMI262125:OMJ262126 OWE262125:OWF262126 PGA262125:PGB262126 PPW262125:PPX262126 PZS262125:PZT262126 QJO262125:QJP262126 QTK262125:QTL262126 RDG262125:RDH262126 RNC262125:RND262126 RWY262125:RWZ262126 SGU262125:SGV262126 SQQ262125:SQR262126 TAM262125:TAN262126 TKI262125:TKJ262126 TUE262125:TUF262126 UEA262125:UEB262126 UNW262125:UNX262126 UXS262125:UXT262126 VHO262125:VHP262126 VRK262125:VRL262126 WBG262125:WBH262126 WLC262125:WLD262126 WUY262125:WUZ262126 J327661:K327662 IM327661:IN327662 SI327661:SJ327662 ACE327661:ACF327662 AMA327661:AMB327662 AVW327661:AVX327662 BFS327661:BFT327662 BPO327661:BPP327662 BZK327661:BZL327662 CJG327661:CJH327662 CTC327661:CTD327662 DCY327661:DCZ327662 DMU327661:DMV327662 DWQ327661:DWR327662 EGM327661:EGN327662 EQI327661:EQJ327662 FAE327661:FAF327662 FKA327661:FKB327662 FTW327661:FTX327662 GDS327661:GDT327662 GNO327661:GNP327662 GXK327661:GXL327662 HHG327661:HHH327662 HRC327661:HRD327662 IAY327661:IAZ327662 IKU327661:IKV327662 IUQ327661:IUR327662 JEM327661:JEN327662 JOI327661:JOJ327662 JYE327661:JYF327662 KIA327661:KIB327662 KRW327661:KRX327662 LBS327661:LBT327662 LLO327661:LLP327662 LVK327661:LVL327662 MFG327661:MFH327662 MPC327661:MPD327662 MYY327661:MYZ327662 NIU327661:NIV327662 NSQ327661:NSR327662 OCM327661:OCN327662 OMI327661:OMJ327662 OWE327661:OWF327662 PGA327661:PGB327662 PPW327661:PPX327662 PZS327661:PZT327662 QJO327661:QJP327662 QTK327661:QTL327662 RDG327661:RDH327662 RNC327661:RND327662 RWY327661:RWZ327662 SGU327661:SGV327662 SQQ327661:SQR327662 TAM327661:TAN327662 TKI327661:TKJ327662 TUE327661:TUF327662 UEA327661:UEB327662 UNW327661:UNX327662 UXS327661:UXT327662 VHO327661:VHP327662 VRK327661:VRL327662 WBG327661:WBH327662 WLC327661:WLD327662 WUY327661:WUZ327662 J393197:K393198 IM393197:IN393198 SI393197:SJ393198 ACE393197:ACF393198 AMA393197:AMB393198 AVW393197:AVX393198 BFS393197:BFT393198 BPO393197:BPP393198 BZK393197:BZL393198 CJG393197:CJH393198 CTC393197:CTD393198 DCY393197:DCZ393198 DMU393197:DMV393198 DWQ393197:DWR393198 EGM393197:EGN393198 EQI393197:EQJ393198 FAE393197:FAF393198 FKA393197:FKB393198 FTW393197:FTX393198 GDS393197:GDT393198 GNO393197:GNP393198 GXK393197:GXL393198 HHG393197:HHH393198 HRC393197:HRD393198 IAY393197:IAZ393198 IKU393197:IKV393198 IUQ393197:IUR393198 JEM393197:JEN393198 JOI393197:JOJ393198 JYE393197:JYF393198 KIA393197:KIB393198 KRW393197:KRX393198 LBS393197:LBT393198 LLO393197:LLP393198 LVK393197:LVL393198 MFG393197:MFH393198 MPC393197:MPD393198 MYY393197:MYZ393198 NIU393197:NIV393198 NSQ393197:NSR393198 OCM393197:OCN393198 OMI393197:OMJ393198 OWE393197:OWF393198 PGA393197:PGB393198 PPW393197:PPX393198 PZS393197:PZT393198 QJO393197:QJP393198 QTK393197:QTL393198 RDG393197:RDH393198 RNC393197:RND393198 RWY393197:RWZ393198 SGU393197:SGV393198 SQQ393197:SQR393198 TAM393197:TAN393198 TKI393197:TKJ393198 TUE393197:TUF393198 UEA393197:UEB393198 UNW393197:UNX393198 UXS393197:UXT393198 VHO393197:VHP393198 VRK393197:VRL393198 WBG393197:WBH393198 WLC393197:WLD393198 WUY393197:WUZ393198 J458733:K458734 IM458733:IN458734 SI458733:SJ458734 ACE458733:ACF458734 AMA458733:AMB458734 AVW458733:AVX458734 BFS458733:BFT458734 BPO458733:BPP458734 BZK458733:BZL458734 CJG458733:CJH458734 CTC458733:CTD458734 DCY458733:DCZ458734 DMU458733:DMV458734 DWQ458733:DWR458734 EGM458733:EGN458734 EQI458733:EQJ458734 FAE458733:FAF458734 FKA458733:FKB458734 FTW458733:FTX458734 GDS458733:GDT458734 GNO458733:GNP458734 GXK458733:GXL458734 HHG458733:HHH458734 HRC458733:HRD458734 IAY458733:IAZ458734 IKU458733:IKV458734 IUQ458733:IUR458734 JEM458733:JEN458734 JOI458733:JOJ458734 JYE458733:JYF458734 KIA458733:KIB458734 KRW458733:KRX458734 LBS458733:LBT458734 LLO458733:LLP458734 LVK458733:LVL458734 MFG458733:MFH458734 MPC458733:MPD458734 MYY458733:MYZ458734 NIU458733:NIV458734 NSQ458733:NSR458734 OCM458733:OCN458734 OMI458733:OMJ458734 OWE458733:OWF458734 PGA458733:PGB458734 PPW458733:PPX458734 PZS458733:PZT458734 QJO458733:QJP458734 QTK458733:QTL458734 RDG458733:RDH458734 RNC458733:RND458734 RWY458733:RWZ458734 SGU458733:SGV458734 SQQ458733:SQR458734 TAM458733:TAN458734 TKI458733:TKJ458734 TUE458733:TUF458734 UEA458733:UEB458734 UNW458733:UNX458734 UXS458733:UXT458734 VHO458733:VHP458734 VRK458733:VRL458734 WBG458733:WBH458734 WLC458733:WLD458734 WUY458733:WUZ458734 J524269:K524270 IM524269:IN524270 SI524269:SJ524270 ACE524269:ACF524270 AMA524269:AMB524270 AVW524269:AVX524270 BFS524269:BFT524270 BPO524269:BPP524270 BZK524269:BZL524270 CJG524269:CJH524270 CTC524269:CTD524270 DCY524269:DCZ524270 DMU524269:DMV524270 DWQ524269:DWR524270 EGM524269:EGN524270 EQI524269:EQJ524270 FAE524269:FAF524270 FKA524269:FKB524270 FTW524269:FTX524270 GDS524269:GDT524270 GNO524269:GNP524270 GXK524269:GXL524270 HHG524269:HHH524270 HRC524269:HRD524270 IAY524269:IAZ524270 IKU524269:IKV524270 IUQ524269:IUR524270 JEM524269:JEN524270 JOI524269:JOJ524270 JYE524269:JYF524270 KIA524269:KIB524270 KRW524269:KRX524270 LBS524269:LBT524270 LLO524269:LLP524270 LVK524269:LVL524270 MFG524269:MFH524270 MPC524269:MPD524270 MYY524269:MYZ524270 NIU524269:NIV524270 NSQ524269:NSR524270 OCM524269:OCN524270 OMI524269:OMJ524270 OWE524269:OWF524270 PGA524269:PGB524270 PPW524269:PPX524270 PZS524269:PZT524270 QJO524269:QJP524270 QTK524269:QTL524270 RDG524269:RDH524270 RNC524269:RND524270 RWY524269:RWZ524270 SGU524269:SGV524270 SQQ524269:SQR524270 TAM524269:TAN524270 TKI524269:TKJ524270 TUE524269:TUF524270 UEA524269:UEB524270 UNW524269:UNX524270 UXS524269:UXT524270 VHO524269:VHP524270 VRK524269:VRL524270 WBG524269:WBH524270 WLC524269:WLD524270 WUY524269:WUZ524270 J589805:K589806 IM589805:IN589806 SI589805:SJ589806 ACE589805:ACF589806 AMA589805:AMB589806 AVW589805:AVX589806 BFS589805:BFT589806 BPO589805:BPP589806 BZK589805:BZL589806 CJG589805:CJH589806 CTC589805:CTD589806 DCY589805:DCZ589806 DMU589805:DMV589806 DWQ589805:DWR589806 EGM589805:EGN589806 EQI589805:EQJ589806 FAE589805:FAF589806 FKA589805:FKB589806 FTW589805:FTX589806 GDS589805:GDT589806 GNO589805:GNP589806 GXK589805:GXL589806 HHG589805:HHH589806 HRC589805:HRD589806 IAY589805:IAZ589806 IKU589805:IKV589806 IUQ589805:IUR589806 JEM589805:JEN589806 JOI589805:JOJ589806 JYE589805:JYF589806 KIA589805:KIB589806 KRW589805:KRX589806 LBS589805:LBT589806 LLO589805:LLP589806 LVK589805:LVL589806 MFG589805:MFH589806 MPC589805:MPD589806 MYY589805:MYZ589806 NIU589805:NIV589806 NSQ589805:NSR589806 OCM589805:OCN589806 OMI589805:OMJ589806 OWE589805:OWF589806 PGA589805:PGB589806 PPW589805:PPX589806 PZS589805:PZT589806 QJO589805:QJP589806 QTK589805:QTL589806 RDG589805:RDH589806 RNC589805:RND589806 RWY589805:RWZ589806 SGU589805:SGV589806 SQQ589805:SQR589806 TAM589805:TAN589806 TKI589805:TKJ589806 TUE589805:TUF589806 UEA589805:UEB589806 UNW589805:UNX589806 UXS589805:UXT589806 VHO589805:VHP589806 VRK589805:VRL589806 WBG589805:WBH589806 WLC589805:WLD589806 WUY589805:WUZ589806 J655341:K655342 IM655341:IN655342 SI655341:SJ655342 ACE655341:ACF655342 AMA655341:AMB655342 AVW655341:AVX655342 BFS655341:BFT655342 BPO655341:BPP655342 BZK655341:BZL655342 CJG655341:CJH655342 CTC655341:CTD655342 DCY655341:DCZ655342 DMU655341:DMV655342 DWQ655341:DWR655342 EGM655341:EGN655342 EQI655341:EQJ655342 FAE655341:FAF655342 FKA655341:FKB655342 FTW655341:FTX655342 GDS655341:GDT655342 GNO655341:GNP655342 GXK655341:GXL655342 HHG655341:HHH655342 HRC655341:HRD655342 IAY655341:IAZ655342 IKU655341:IKV655342 IUQ655341:IUR655342 JEM655341:JEN655342 JOI655341:JOJ655342 JYE655341:JYF655342 KIA655341:KIB655342 KRW655341:KRX655342 LBS655341:LBT655342 LLO655341:LLP655342 LVK655341:LVL655342 MFG655341:MFH655342 MPC655341:MPD655342 MYY655341:MYZ655342 NIU655341:NIV655342 NSQ655341:NSR655342 OCM655341:OCN655342 OMI655341:OMJ655342 OWE655341:OWF655342 PGA655341:PGB655342 PPW655341:PPX655342 PZS655341:PZT655342 QJO655341:QJP655342 QTK655341:QTL655342 RDG655341:RDH655342 RNC655341:RND655342 RWY655341:RWZ655342 SGU655341:SGV655342 SQQ655341:SQR655342 TAM655341:TAN655342 TKI655341:TKJ655342 TUE655341:TUF655342 UEA655341:UEB655342 UNW655341:UNX655342 UXS655341:UXT655342 VHO655341:VHP655342 VRK655341:VRL655342 WBG655341:WBH655342 WLC655341:WLD655342 WUY655341:WUZ655342 J720877:K720878 IM720877:IN720878 SI720877:SJ720878 ACE720877:ACF720878 AMA720877:AMB720878 AVW720877:AVX720878 BFS720877:BFT720878 BPO720877:BPP720878 BZK720877:BZL720878 CJG720877:CJH720878 CTC720877:CTD720878 DCY720877:DCZ720878 DMU720877:DMV720878 DWQ720877:DWR720878 EGM720877:EGN720878 EQI720877:EQJ720878 FAE720877:FAF720878 FKA720877:FKB720878 FTW720877:FTX720878 GDS720877:GDT720878 GNO720877:GNP720878 GXK720877:GXL720878 HHG720877:HHH720878 HRC720877:HRD720878 IAY720877:IAZ720878 IKU720877:IKV720878 IUQ720877:IUR720878 JEM720877:JEN720878 JOI720877:JOJ720878 JYE720877:JYF720878 KIA720877:KIB720878 KRW720877:KRX720878 LBS720877:LBT720878 LLO720877:LLP720878 LVK720877:LVL720878 MFG720877:MFH720878 MPC720877:MPD720878 MYY720877:MYZ720878 NIU720877:NIV720878 NSQ720877:NSR720878 OCM720877:OCN720878 OMI720877:OMJ720878 OWE720877:OWF720878 PGA720877:PGB720878 PPW720877:PPX720878 PZS720877:PZT720878 QJO720877:QJP720878 QTK720877:QTL720878 RDG720877:RDH720878 RNC720877:RND720878 RWY720877:RWZ720878 SGU720877:SGV720878 SQQ720877:SQR720878 TAM720877:TAN720878 TKI720877:TKJ720878 TUE720877:TUF720878 UEA720877:UEB720878 UNW720877:UNX720878 UXS720877:UXT720878 VHO720877:VHP720878 VRK720877:VRL720878 WBG720877:WBH720878 WLC720877:WLD720878 WUY720877:WUZ720878 J786413:K786414 IM786413:IN786414 SI786413:SJ786414 ACE786413:ACF786414 AMA786413:AMB786414 AVW786413:AVX786414 BFS786413:BFT786414 BPO786413:BPP786414 BZK786413:BZL786414 CJG786413:CJH786414 CTC786413:CTD786414 DCY786413:DCZ786414 DMU786413:DMV786414 DWQ786413:DWR786414 EGM786413:EGN786414 EQI786413:EQJ786414 FAE786413:FAF786414 FKA786413:FKB786414 FTW786413:FTX786414 GDS786413:GDT786414 GNO786413:GNP786414 GXK786413:GXL786414 HHG786413:HHH786414 HRC786413:HRD786414 IAY786413:IAZ786414 IKU786413:IKV786414 IUQ786413:IUR786414 JEM786413:JEN786414 JOI786413:JOJ786414 JYE786413:JYF786414 KIA786413:KIB786414 KRW786413:KRX786414 LBS786413:LBT786414 LLO786413:LLP786414 LVK786413:LVL786414 MFG786413:MFH786414 MPC786413:MPD786414 MYY786413:MYZ786414 NIU786413:NIV786414 NSQ786413:NSR786414 OCM786413:OCN786414 OMI786413:OMJ786414 OWE786413:OWF786414 PGA786413:PGB786414 PPW786413:PPX786414 PZS786413:PZT786414 QJO786413:QJP786414 QTK786413:QTL786414 RDG786413:RDH786414 RNC786413:RND786414 RWY786413:RWZ786414 SGU786413:SGV786414 SQQ786413:SQR786414 TAM786413:TAN786414 TKI786413:TKJ786414 TUE786413:TUF786414 UEA786413:UEB786414 UNW786413:UNX786414 UXS786413:UXT786414 VHO786413:VHP786414 VRK786413:VRL786414 WBG786413:WBH786414 WLC786413:WLD786414 WUY786413:WUZ786414 J851949:K851950 IM851949:IN851950 SI851949:SJ851950 ACE851949:ACF851950 AMA851949:AMB851950 AVW851949:AVX851950 BFS851949:BFT851950 BPO851949:BPP851950 BZK851949:BZL851950 CJG851949:CJH851950 CTC851949:CTD851950 DCY851949:DCZ851950 DMU851949:DMV851950 DWQ851949:DWR851950 EGM851949:EGN851950 EQI851949:EQJ851950 FAE851949:FAF851950 FKA851949:FKB851950 FTW851949:FTX851950 GDS851949:GDT851950 GNO851949:GNP851950 GXK851949:GXL851950 HHG851949:HHH851950 HRC851949:HRD851950 IAY851949:IAZ851950 IKU851949:IKV851950 IUQ851949:IUR851950 JEM851949:JEN851950 JOI851949:JOJ851950 JYE851949:JYF851950 KIA851949:KIB851950 KRW851949:KRX851950 LBS851949:LBT851950 LLO851949:LLP851950 LVK851949:LVL851950 MFG851949:MFH851950 MPC851949:MPD851950 MYY851949:MYZ851950 NIU851949:NIV851950 NSQ851949:NSR851950 OCM851949:OCN851950 OMI851949:OMJ851950 OWE851949:OWF851950 PGA851949:PGB851950 PPW851949:PPX851950 PZS851949:PZT851950 QJO851949:QJP851950 QTK851949:QTL851950 RDG851949:RDH851950 RNC851949:RND851950 RWY851949:RWZ851950 SGU851949:SGV851950 SQQ851949:SQR851950 TAM851949:TAN851950 TKI851949:TKJ851950 TUE851949:TUF851950 UEA851949:UEB851950 UNW851949:UNX851950 UXS851949:UXT851950 VHO851949:VHP851950 VRK851949:VRL851950 WBG851949:WBH851950 WLC851949:WLD851950 WUY851949:WUZ851950 J917485:K917486 IM917485:IN917486 SI917485:SJ917486 ACE917485:ACF917486 AMA917485:AMB917486 AVW917485:AVX917486 BFS917485:BFT917486 BPO917485:BPP917486 BZK917485:BZL917486 CJG917485:CJH917486 CTC917485:CTD917486 DCY917485:DCZ917486 DMU917485:DMV917486 DWQ917485:DWR917486 EGM917485:EGN917486 EQI917485:EQJ917486 FAE917485:FAF917486 FKA917485:FKB917486 FTW917485:FTX917486 GDS917485:GDT917486 GNO917485:GNP917486 GXK917485:GXL917486 HHG917485:HHH917486 HRC917485:HRD917486 IAY917485:IAZ917486 IKU917485:IKV917486 IUQ917485:IUR917486 JEM917485:JEN917486 JOI917485:JOJ917486 JYE917485:JYF917486 KIA917485:KIB917486 KRW917485:KRX917486 LBS917485:LBT917486 LLO917485:LLP917486 LVK917485:LVL917486 MFG917485:MFH917486 MPC917485:MPD917486 MYY917485:MYZ917486 NIU917485:NIV917486 NSQ917485:NSR917486 OCM917485:OCN917486 OMI917485:OMJ917486 OWE917485:OWF917486 PGA917485:PGB917486 PPW917485:PPX917486 PZS917485:PZT917486 QJO917485:QJP917486 QTK917485:QTL917486 RDG917485:RDH917486 RNC917485:RND917486 RWY917485:RWZ917486 SGU917485:SGV917486 SQQ917485:SQR917486 TAM917485:TAN917486 TKI917485:TKJ917486 TUE917485:TUF917486 UEA917485:UEB917486 UNW917485:UNX917486 UXS917485:UXT917486 VHO917485:VHP917486 VRK917485:VRL917486 WBG917485:WBH917486 WLC917485:WLD917486 WUY917485:WUZ917486 J983021:K983022 IM983021:IN983022 SI983021:SJ983022 ACE983021:ACF983022 AMA983021:AMB983022 AVW983021:AVX983022 BFS983021:BFT983022 BPO983021:BPP983022 BZK983021:BZL983022 CJG983021:CJH983022 CTC983021:CTD983022 DCY983021:DCZ983022 DMU983021:DMV983022 DWQ983021:DWR983022 EGM983021:EGN983022 EQI983021:EQJ983022 FAE983021:FAF983022 FKA983021:FKB983022 FTW983021:FTX983022 GDS983021:GDT983022 GNO983021:GNP983022 GXK983021:GXL983022 HHG983021:HHH983022 HRC983021:HRD983022 IAY983021:IAZ983022 IKU983021:IKV983022 IUQ983021:IUR983022 JEM983021:JEN983022 JOI983021:JOJ983022 JYE983021:JYF983022 KIA983021:KIB983022 KRW983021:KRX983022 LBS983021:LBT983022 LLO983021:LLP983022 LVK983021:LVL983022 MFG983021:MFH983022 MPC983021:MPD983022 MYY983021:MYZ983022 NIU983021:NIV983022 NSQ983021:NSR983022 OCM983021:OCN983022 OMI983021:OMJ983022 OWE983021:OWF983022 PGA983021:PGB983022 PPW983021:PPX983022 PZS983021:PZT983022 QJO983021:QJP983022 QTK983021:QTL983022 RDG983021:RDH983022 RNC983021:RND983022 RWY983021:RWZ983022 SGU983021:SGV983022 SQQ983021:SQR983022 TAM983021:TAN983022 TKI983021:TKJ983022 TUE983021:TUF983022 UEA983021:UEB983022 UNW983021:UNX983022 UXS983021:UXT983022 VHO983021:VHP983022 VRK983021:VRL983022 IP9:IQ10 ACH9:ACI10 S65517:T65518 WUY9:WUZ10 WLC9:WLD10 WBG9:WBH10 VRK9:VRL10 VHO9:VHP10 UXS9:UXT10 UNW9:UNX10 UEA9:UEB10 TUE9:TUF10 TKI9:TKJ10 TAM9:TAN10 SQQ9:SQR10 SGU9:SGV10 RWY9:RWZ10 RNC9:RND10 RDG9:RDH10 QTK9:QTL10 QJO9:QJP10 PZS9:PZT10 PPW9:PPX10 PGA9:PGB10 OWE9:OWF10 OMI9:OMJ10 OCM9:OCN10 NSQ9:NSR10 NIU9:NIV10 MYY9:MYZ10 MPC9:MPD10 MFG9:MFH10 LVK9:LVL10 LLO9:LLP10 LBS9:LBT10 KRW9:KRX10 KIA9:KIB10 JYE9:JYF10 JOI9:JOJ10 JEM9:JEN10 IUQ9:IUR10 IKU9:IKV10 IAY9:IAZ10 HRC9:HRD10 HHG9:HHH10 GXK9:GXL10 GNO9:GNP10 GDS9:GDT10 FTW9:FTX10 FKA9:FKB10 FAE9:FAF10 EQI9:EQJ10 EGM9:EGN10 DWQ9:DWR10 DMU9:DMV10 DCY9:DCZ10 CTC9:CTD10 CJG9:CJH10 BZK9:BZL10 BPO9:BPP10 BFS9:BFT10 AVW9:AVX10 AMA9:AMB10 ACE9:ACF10 SI9:SJ10 IM9:IN10 SL9:SM10 WUV9:WUW10 WKZ9:WLA10 WBD9:WBE10 VRH9:VRI10 VHL9:VHM10 UXP9:UXQ10 UNT9:UNU10 UDX9:UDY10 TUB9:TUC10 TKF9:TKG10 TAJ9:TAK10 SQN9:SQO10 SGR9:SGS10 RWV9:RWW10 RMZ9:RNA10 RDD9:RDE10 QTH9:QTI10 QJL9:QJM10 PZP9:PZQ10 PPT9:PPU10 PFX9:PFY10 OWB9:OWC10 OMF9:OMG10 OCJ9:OCK10 NSN9:NSO10 NIR9:NIS10 MYV9:MYW10 MOZ9:MPA10 MFD9:MFE10 LVH9:LVI10 LLL9:LLM10 LBP9:LBQ10 KRT9:KRU10 KHX9:KHY10 JYB9:JYC10 JOF9:JOG10 JEJ9:JEK10 IUN9:IUO10 IKR9:IKS10 IAV9:IAW10 HQZ9:HRA10 HHD9:HHE10 GXH9:GXI10 GNL9:GNM10 GDP9:GDQ10 FTT9:FTU10 FJX9:FJY10 FAB9:FAC10 EQF9:EQG10 EGJ9:EGK10 DWN9:DWO10 DMR9:DMS10 DCV9:DCW10 CSZ9:CTA10 CJD9:CJE10 BZH9:BZI10 BPL9:BPM10 BFP9:BFQ10 AVT9:AVU10 ALX9:ALY10 ACB9:ACC10 SF9:SG10 IJ9:IK10 WVB9:WVC10 WLF9:WLG10 WBJ9:WBK10 VRN9:VRO10 VHR9:VHS10 UXV9:UXW10 UNZ9:UOA10 UED9:UEE10 TUH9:TUI10 TKL9:TKM10 TAP9:TAQ10 SQT9:SQU10 SGX9:SGY10 RXB9:RXC10 RNF9:RNG10 RDJ9:RDK10 QTN9:QTO10 QJR9:QJS10 PZV9:PZW10 PPZ9:PQA10 PGD9:PGE10 OWH9:OWI10 OML9:OMM10 OCP9:OCQ10 NST9:NSU10 NIX9:NIY10 MZB9:MZC10 MPF9:MPG10 MFJ9:MFK10 LVN9:LVO10 LLR9:LLS10 LBV9:LBW10 KRZ9:KSA10 KID9:KIE10 JYH9:JYI10 JOL9:JOM10 JEP9:JEQ10 IUT9:IUU10 IKX9:IKY10 IBB9:IBC10 HRF9:HRG10 HHJ9:HHK10 GXN9:GXO10 GNR9:GNS10 GDV9:GDW10 FTZ9:FUA10 FKD9:FKE10 FAH9:FAI10 EQL9:EQM10 EGP9:EGQ10 DWT9:DWU10 DMX9:DMY10 DDB9:DDC10 CTF9:CTG10 CJJ9:CJK10 BZN9:BZO10 BPR9:BPS10 BFV9:BFW10 AVZ9:AWA10 AMD9:AME10 P131053:Q131054 P196589:Q196590 P262125:Q262126 P327661:Q327662 P393197:Q393198 P458733:Q458734 P524269:Q524270 P589805:Q589806 P655341:Q655342 P720877:Q720878 P786413:Q786414 P851949:Q851950 P917485:Q917486 P983021:Q983022 P65511:Q65512 P131047:Q131048 P196583:Q196584 P262119:Q262120 P327655:Q327656 P393191:Q393192 P458727:Q458728 P524263:Q524264 P589799:Q589800 P655335:Q655336 P720871:Q720872 P786407:Q786408 P851943:Q851944 P917479:Q917480 P983015:Q983016 P65517:Q65518 S131053:T131054 S196589:T196590 S262125:T262126 S327661:T327662 S393197:T393198 S458733:T458734 S524269:T524270 S589805:T589806 S655341:T655342 S720877:T720878 S786413:T786414 S851949:T851950 S917485:T917486 S983021:T983022 S65511:T65512 S131047:T131048 S196583:T196584 S262119:T262120 S327655:T327656 S393191:T393192 S458727:T458728 S524263:T524264 S589799:T589800 S655335:T655336 S720871:T720872 S786407:T786408 S851943:T851944 S917479:T917480 S983015:T983016" xr:uid="{00000000-0002-0000-1000-000001000000}"/>
    <dataValidation allowBlank="1" showInputMessage="1" showErrorMessage="1" prompt="Sólo para Instituciones PRIVADAS y SUBVENCIONADAS." sqref="G9:H9 J9:K9 M9:N10" xr:uid="{00000000-0002-0000-1000-000002000000}"/>
  </dataValidations>
  <printOptions horizontalCentered="1" verticalCentered="1"/>
  <pageMargins left="0.39370078740157483" right="0.39370078740157483" top="0.82677165354330717" bottom="0.39370078740157483" header="0.31496062992125984" footer="0.19685039370078741"/>
  <pageSetup paperSize="172" scale="82" orientation="landscape" r:id="rId1"/>
  <headerFooter>
    <oddHeader>&amp;L&amp;G</oddHeader>
    <oddFooter>&amp;R&amp;"Carlito,Negrita"Educación Preescolar&amp;"Carlito,Normal", 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Y35"/>
  <sheetViews>
    <sheetView showGridLines="0" zoomScale="95" zoomScaleNormal="95" zoomScaleSheetLayoutView="80" workbookViewId="0"/>
  </sheetViews>
  <sheetFormatPr baseColWidth="10" defaultColWidth="48.28515625" defaultRowHeight="15" x14ac:dyDescent="0.25"/>
  <cols>
    <col min="1" max="1" width="6.28515625" style="125" customWidth="1"/>
    <col min="2" max="2" width="104.140625" style="42" customWidth="1"/>
    <col min="3" max="4" width="5.28515625" style="42" customWidth="1"/>
    <col min="5" max="7" width="10.5703125" style="42" customWidth="1"/>
    <col min="8" max="8" width="10.7109375" style="43" customWidth="1"/>
    <col min="9" max="240" width="48.28515625" style="42"/>
    <col min="241" max="241" width="25.28515625" style="42" customWidth="1"/>
    <col min="242" max="242" width="88.28515625" style="42" customWidth="1"/>
    <col min="243" max="245" width="12.28515625" style="42" customWidth="1"/>
    <col min="246" max="496" width="48.28515625" style="42"/>
    <col min="497" max="497" width="25.28515625" style="42" customWidth="1"/>
    <col min="498" max="498" width="88.28515625" style="42" customWidth="1"/>
    <col min="499" max="501" width="12.28515625" style="42" customWidth="1"/>
    <col min="502" max="752" width="48.28515625" style="42"/>
    <col min="753" max="753" width="25.28515625" style="42" customWidth="1"/>
    <col min="754" max="754" width="88.28515625" style="42" customWidth="1"/>
    <col min="755" max="757" width="12.28515625" style="42" customWidth="1"/>
    <col min="758" max="1008" width="48.28515625" style="42"/>
    <col min="1009" max="1009" width="25.28515625" style="42" customWidth="1"/>
    <col min="1010" max="1010" width="88.28515625" style="42" customWidth="1"/>
    <col min="1011" max="1013" width="12.28515625" style="42" customWidth="1"/>
    <col min="1014" max="1264" width="48.28515625" style="42"/>
    <col min="1265" max="1265" width="25.28515625" style="42" customWidth="1"/>
    <col min="1266" max="1266" width="88.28515625" style="42" customWidth="1"/>
    <col min="1267" max="1269" width="12.28515625" style="42" customWidth="1"/>
    <col min="1270" max="1520" width="48.28515625" style="42"/>
    <col min="1521" max="1521" width="25.28515625" style="42" customWidth="1"/>
    <col min="1522" max="1522" width="88.28515625" style="42" customWidth="1"/>
    <col min="1523" max="1525" width="12.28515625" style="42" customWidth="1"/>
    <col min="1526" max="1776" width="48.28515625" style="42"/>
    <col min="1777" max="1777" width="25.28515625" style="42" customWidth="1"/>
    <col min="1778" max="1778" width="88.28515625" style="42" customWidth="1"/>
    <col min="1779" max="1781" width="12.28515625" style="42" customWidth="1"/>
    <col min="1782" max="2032" width="48.28515625" style="42"/>
    <col min="2033" max="2033" width="25.28515625" style="42" customWidth="1"/>
    <col min="2034" max="2034" width="88.28515625" style="42" customWidth="1"/>
    <col min="2035" max="2037" width="12.28515625" style="42" customWidth="1"/>
    <col min="2038" max="2288" width="48.28515625" style="42"/>
    <col min="2289" max="2289" width="25.28515625" style="42" customWidth="1"/>
    <col min="2290" max="2290" width="88.28515625" style="42" customWidth="1"/>
    <col min="2291" max="2293" width="12.28515625" style="42" customWidth="1"/>
    <col min="2294" max="2544" width="48.28515625" style="42"/>
    <col min="2545" max="2545" width="25.28515625" style="42" customWidth="1"/>
    <col min="2546" max="2546" width="88.28515625" style="42" customWidth="1"/>
    <col min="2547" max="2549" width="12.28515625" style="42" customWidth="1"/>
    <col min="2550" max="2800" width="48.28515625" style="42"/>
    <col min="2801" max="2801" width="25.28515625" style="42" customWidth="1"/>
    <col min="2802" max="2802" width="88.28515625" style="42" customWidth="1"/>
    <col min="2803" max="2805" width="12.28515625" style="42" customWidth="1"/>
    <col min="2806" max="3056" width="48.28515625" style="42"/>
    <col min="3057" max="3057" width="25.28515625" style="42" customWidth="1"/>
    <col min="3058" max="3058" width="88.28515625" style="42" customWidth="1"/>
    <col min="3059" max="3061" width="12.28515625" style="42" customWidth="1"/>
    <col min="3062" max="3312" width="48.28515625" style="42"/>
    <col min="3313" max="3313" width="25.28515625" style="42" customWidth="1"/>
    <col min="3314" max="3314" width="88.28515625" style="42" customWidth="1"/>
    <col min="3315" max="3317" width="12.28515625" style="42" customWidth="1"/>
    <col min="3318" max="3568" width="48.28515625" style="42"/>
    <col min="3569" max="3569" width="25.28515625" style="42" customWidth="1"/>
    <col min="3570" max="3570" width="88.28515625" style="42" customWidth="1"/>
    <col min="3571" max="3573" width="12.28515625" style="42" customWidth="1"/>
    <col min="3574" max="3824" width="48.28515625" style="42"/>
    <col min="3825" max="3825" width="25.28515625" style="42" customWidth="1"/>
    <col min="3826" max="3826" width="88.28515625" style="42" customWidth="1"/>
    <col min="3827" max="3829" width="12.28515625" style="42" customWidth="1"/>
    <col min="3830" max="4080" width="48.28515625" style="42"/>
    <col min="4081" max="4081" width="25.28515625" style="42" customWidth="1"/>
    <col min="4082" max="4082" width="88.28515625" style="42" customWidth="1"/>
    <col min="4083" max="4085" width="12.28515625" style="42" customWidth="1"/>
    <col min="4086" max="4336" width="48.28515625" style="42"/>
    <col min="4337" max="4337" width="25.28515625" style="42" customWidth="1"/>
    <col min="4338" max="4338" width="88.28515625" style="42" customWidth="1"/>
    <col min="4339" max="4341" width="12.28515625" style="42" customWidth="1"/>
    <col min="4342" max="4592" width="48.28515625" style="42"/>
    <col min="4593" max="4593" width="25.28515625" style="42" customWidth="1"/>
    <col min="4594" max="4594" width="88.28515625" style="42" customWidth="1"/>
    <col min="4595" max="4597" width="12.28515625" style="42" customWidth="1"/>
    <col min="4598" max="4848" width="48.28515625" style="42"/>
    <col min="4849" max="4849" width="25.28515625" style="42" customWidth="1"/>
    <col min="4850" max="4850" width="88.28515625" style="42" customWidth="1"/>
    <col min="4851" max="4853" width="12.28515625" style="42" customWidth="1"/>
    <col min="4854" max="5104" width="48.28515625" style="42"/>
    <col min="5105" max="5105" width="25.28515625" style="42" customWidth="1"/>
    <col min="5106" max="5106" width="88.28515625" style="42" customWidth="1"/>
    <col min="5107" max="5109" width="12.28515625" style="42" customWidth="1"/>
    <col min="5110" max="5360" width="48.28515625" style="42"/>
    <col min="5361" max="5361" width="25.28515625" style="42" customWidth="1"/>
    <col min="5362" max="5362" width="88.28515625" style="42" customWidth="1"/>
    <col min="5363" max="5365" width="12.28515625" style="42" customWidth="1"/>
    <col min="5366" max="5616" width="48.28515625" style="42"/>
    <col min="5617" max="5617" width="25.28515625" style="42" customWidth="1"/>
    <col min="5618" max="5618" width="88.28515625" style="42" customWidth="1"/>
    <col min="5619" max="5621" width="12.28515625" style="42" customWidth="1"/>
    <col min="5622" max="5872" width="48.28515625" style="42"/>
    <col min="5873" max="5873" width="25.28515625" style="42" customWidth="1"/>
    <col min="5874" max="5874" width="88.28515625" style="42" customWidth="1"/>
    <col min="5875" max="5877" width="12.28515625" style="42" customWidth="1"/>
    <col min="5878" max="6128" width="48.28515625" style="42"/>
    <col min="6129" max="6129" width="25.28515625" style="42" customWidth="1"/>
    <col min="6130" max="6130" width="88.28515625" style="42" customWidth="1"/>
    <col min="6131" max="6133" width="12.28515625" style="42" customWidth="1"/>
    <col min="6134" max="6384" width="48.28515625" style="42"/>
    <col min="6385" max="6385" width="25.28515625" style="42" customWidth="1"/>
    <col min="6386" max="6386" width="88.28515625" style="42" customWidth="1"/>
    <col min="6387" max="6389" width="12.28515625" style="42" customWidth="1"/>
    <col min="6390" max="6640" width="48.28515625" style="42"/>
    <col min="6641" max="6641" width="25.28515625" style="42" customWidth="1"/>
    <col min="6642" max="6642" width="88.28515625" style="42" customWidth="1"/>
    <col min="6643" max="6645" width="12.28515625" style="42" customWidth="1"/>
    <col min="6646" max="6896" width="48.28515625" style="42"/>
    <col min="6897" max="6897" width="25.28515625" style="42" customWidth="1"/>
    <col min="6898" max="6898" width="88.28515625" style="42" customWidth="1"/>
    <col min="6899" max="6901" width="12.28515625" style="42" customWidth="1"/>
    <col min="6902" max="7152" width="48.28515625" style="42"/>
    <col min="7153" max="7153" width="25.28515625" style="42" customWidth="1"/>
    <col min="7154" max="7154" width="88.28515625" style="42" customWidth="1"/>
    <col min="7155" max="7157" width="12.28515625" style="42" customWidth="1"/>
    <col min="7158" max="7408" width="48.28515625" style="42"/>
    <col min="7409" max="7409" width="25.28515625" style="42" customWidth="1"/>
    <col min="7410" max="7410" width="88.28515625" style="42" customWidth="1"/>
    <col min="7411" max="7413" width="12.28515625" style="42" customWidth="1"/>
    <col min="7414" max="7664" width="48.28515625" style="42"/>
    <col min="7665" max="7665" width="25.28515625" style="42" customWidth="1"/>
    <col min="7666" max="7666" width="88.28515625" style="42" customWidth="1"/>
    <col min="7667" max="7669" width="12.28515625" style="42" customWidth="1"/>
    <col min="7670" max="7920" width="48.28515625" style="42"/>
    <col min="7921" max="7921" width="25.28515625" style="42" customWidth="1"/>
    <col min="7922" max="7922" width="88.28515625" style="42" customWidth="1"/>
    <col min="7923" max="7925" width="12.28515625" style="42" customWidth="1"/>
    <col min="7926" max="8176" width="48.28515625" style="42"/>
    <col min="8177" max="8177" width="25.28515625" style="42" customWidth="1"/>
    <col min="8178" max="8178" width="88.28515625" style="42" customWidth="1"/>
    <col min="8179" max="8181" width="12.28515625" style="42" customWidth="1"/>
    <col min="8182" max="8432" width="48.28515625" style="42"/>
    <col min="8433" max="8433" width="25.28515625" style="42" customWidth="1"/>
    <col min="8434" max="8434" width="88.28515625" style="42" customWidth="1"/>
    <col min="8435" max="8437" width="12.28515625" style="42" customWidth="1"/>
    <col min="8438" max="8688" width="48.28515625" style="42"/>
    <col min="8689" max="8689" width="25.28515625" style="42" customWidth="1"/>
    <col min="8690" max="8690" width="88.28515625" style="42" customWidth="1"/>
    <col min="8691" max="8693" width="12.28515625" style="42" customWidth="1"/>
    <col min="8694" max="8944" width="48.28515625" style="42"/>
    <col min="8945" max="8945" width="25.28515625" style="42" customWidth="1"/>
    <col min="8946" max="8946" width="88.28515625" style="42" customWidth="1"/>
    <col min="8947" max="8949" width="12.28515625" style="42" customWidth="1"/>
    <col min="8950" max="9200" width="48.28515625" style="42"/>
    <col min="9201" max="9201" width="25.28515625" style="42" customWidth="1"/>
    <col min="9202" max="9202" width="88.28515625" style="42" customWidth="1"/>
    <col min="9203" max="9205" width="12.28515625" style="42" customWidth="1"/>
    <col min="9206" max="9456" width="48.28515625" style="42"/>
    <col min="9457" max="9457" width="25.28515625" style="42" customWidth="1"/>
    <col min="9458" max="9458" width="88.28515625" style="42" customWidth="1"/>
    <col min="9459" max="9461" width="12.28515625" style="42" customWidth="1"/>
    <col min="9462" max="9712" width="48.28515625" style="42"/>
    <col min="9713" max="9713" width="25.28515625" style="42" customWidth="1"/>
    <col min="9714" max="9714" width="88.28515625" style="42" customWidth="1"/>
    <col min="9715" max="9717" width="12.28515625" style="42" customWidth="1"/>
    <col min="9718" max="9968" width="48.28515625" style="42"/>
    <col min="9969" max="9969" width="25.28515625" style="42" customWidth="1"/>
    <col min="9970" max="9970" width="88.28515625" style="42" customWidth="1"/>
    <col min="9971" max="9973" width="12.28515625" style="42" customWidth="1"/>
    <col min="9974" max="10224" width="48.28515625" style="42"/>
    <col min="10225" max="10225" width="25.28515625" style="42" customWidth="1"/>
    <col min="10226" max="10226" width="88.28515625" style="42" customWidth="1"/>
    <col min="10227" max="10229" width="12.28515625" style="42" customWidth="1"/>
    <col min="10230" max="10480" width="48.28515625" style="42"/>
    <col min="10481" max="10481" width="25.28515625" style="42" customWidth="1"/>
    <col min="10482" max="10482" width="88.28515625" style="42" customWidth="1"/>
    <col min="10483" max="10485" width="12.28515625" style="42" customWidth="1"/>
    <col min="10486" max="10736" width="48.28515625" style="42"/>
    <col min="10737" max="10737" width="25.28515625" style="42" customWidth="1"/>
    <col min="10738" max="10738" width="88.28515625" style="42" customWidth="1"/>
    <col min="10739" max="10741" width="12.28515625" style="42" customWidth="1"/>
    <col min="10742" max="10992" width="48.28515625" style="42"/>
    <col min="10993" max="10993" width="25.28515625" style="42" customWidth="1"/>
    <col min="10994" max="10994" width="88.28515625" style="42" customWidth="1"/>
    <col min="10995" max="10997" width="12.28515625" style="42" customWidth="1"/>
    <col min="10998" max="11248" width="48.28515625" style="42"/>
    <col min="11249" max="11249" width="25.28515625" style="42" customWidth="1"/>
    <col min="11250" max="11250" width="88.28515625" style="42" customWidth="1"/>
    <col min="11251" max="11253" width="12.28515625" style="42" customWidth="1"/>
    <col min="11254" max="11504" width="48.28515625" style="42"/>
    <col min="11505" max="11505" width="25.28515625" style="42" customWidth="1"/>
    <col min="11506" max="11506" width="88.28515625" style="42" customWidth="1"/>
    <col min="11507" max="11509" width="12.28515625" style="42" customWidth="1"/>
    <col min="11510" max="11760" width="48.28515625" style="42"/>
    <col min="11761" max="11761" width="25.28515625" style="42" customWidth="1"/>
    <col min="11762" max="11762" width="88.28515625" style="42" customWidth="1"/>
    <col min="11763" max="11765" width="12.28515625" style="42" customWidth="1"/>
    <col min="11766" max="12016" width="48.28515625" style="42"/>
    <col min="12017" max="12017" width="25.28515625" style="42" customWidth="1"/>
    <col min="12018" max="12018" width="88.28515625" style="42" customWidth="1"/>
    <col min="12019" max="12021" width="12.28515625" style="42" customWidth="1"/>
    <col min="12022" max="12272" width="48.28515625" style="42"/>
    <col min="12273" max="12273" width="25.28515625" style="42" customWidth="1"/>
    <col min="12274" max="12274" width="88.28515625" style="42" customWidth="1"/>
    <col min="12275" max="12277" width="12.28515625" style="42" customWidth="1"/>
    <col min="12278" max="12528" width="48.28515625" style="42"/>
    <col min="12529" max="12529" width="25.28515625" style="42" customWidth="1"/>
    <col min="12530" max="12530" width="88.28515625" style="42" customWidth="1"/>
    <col min="12531" max="12533" width="12.28515625" style="42" customWidth="1"/>
    <col min="12534" max="12784" width="48.28515625" style="42"/>
    <col min="12785" max="12785" width="25.28515625" style="42" customWidth="1"/>
    <col min="12786" max="12786" width="88.28515625" style="42" customWidth="1"/>
    <col min="12787" max="12789" width="12.28515625" style="42" customWidth="1"/>
    <col min="12790" max="13040" width="48.28515625" style="42"/>
    <col min="13041" max="13041" width="25.28515625" style="42" customWidth="1"/>
    <col min="13042" max="13042" width="88.28515625" style="42" customWidth="1"/>
    <col min="13043" max="13045" width="12.28515625" style="42" customWidth="1"/>
    <col min="13046" max="13296" width="48.28515625" style="42"/>
    <col min="13297" max="13297" width="25.28515625" style="42" customWidth="1"/>
    <col min="13298" max="13298" width="88.28515625" style="42" customWidth="1"/>
    <col min="13299" max="13301" width="12.28515625" style="42" customWidth="1"/>
    <col min="13302" max="13552" width="48.28515625" style="42"/>
    <col min="13553" max="13553" width="25.28515625" style="42" customWidth="1"/>
    <col min="13554" max="13554" width="88.28515625" style="42" customWidth="1"/>
    <col min="13555" max="13557" width="12.28515625" style="42" customWidth="1"/>
    <col min="13558" max="13808" width="48.28515625" style="42"/>
    <col min="13809" max="13809" width="25.28515625" style="42" customWidth="1"/>
    <col min="13810" max="13810" width="88.28515625" style="42" customWidth="1"/>
    <col min="13811" max="13813" width="12.28515625" style="42" customWidth="1"/>
    <col min="13814" max="14064" width="48.28515625" style="42"/>
    <col min="14065" max="14065" width="25.28515625" style="42" customWidth="1"/>
    <col min="14066" max="14066" width="88.28515625" style="42" customWidth="1"/>
    <col min="14067" max="14069" width="12.28515625" style="42" customWidth="1"/>
    <col min="14070" max="14320" width="48.28515625" style="42"/>
    <col min="14321" max="14321" width="25.28515625" style="42" customWidth="1"/>
    <col min="14322" max="14322" width="88.28515625" style="42" customWidth="1"/>
    <col min="14323" max="14325" width="12.28515625" style="42" customWidth="1"/>
    <col min="14326" max="14576" width="48.28515625" style="42"/>
    <col min="14577" max="14577" width="25.28515625" style="42" customWidth="1"/>
    <col min="14578" max="14578" width="88.28515625" style="42" customWidth="1"/>
    <col min="14579" max="14581" width="12.28515625" style="42" customWidth="1"/>
    <col min="14582" max="14832" width="48.28515625" style="42"/>
    <col min="14833" max="14833" width="25.28515625" style="42" customWidth="1"/>
    <col min="14834" max="14834" width="88.28515625" style="42" customWidth="1"/>
    <col min="14835" max="14837" width="12.28515625" style="42" customWidth="1"/>
    <col min="14838" max="15088" width="48.28515625" style="42"/>
    <col min="15089" max="15089" width="25.28515625" style="42" customWidth="1"/>
    <col min="15090" max="15090" width="88.28515625" style="42" customWidth="1"/>
    <col min="15091" max="15093" width="12.28515625" style="42" customWidth="1"/>
    <col min="15094" max="15344" width="48.28515625" style="42"/>
    <col min="15345" max="15345" width="25.28515625" style="42" customWidth="1"/>
    <col min="15346" max="15346" width="88.28515625" style="42" customWidth="1"/>
    <col min="15347" max="15349" width="12.28515625" style="42" customWidth="1"/>
    <col min="15350" max="15600" width="48.28515625" style="42"/>
    <col min="15601" max="15601" width="25.28515625" style="42" customWidth="1"/>
    <col min="15602" max="15602" width="88.28515625" style="42" customWidth="1"/>
    <col min="15603" max="15605" width="12.28515625" style="42" customWidth="1"/>
    <col min="15606" max="15856" width="48.28515625" style="42"/>
    <col min="15857" max="15857" width="25.28515625" style="42" customWidth="1"/>
    <col min="15858" max="15858" width="88.28515625" style="42" customWidth="1"/>
    <col min="15859" max="15861" width="12.28515625" style="42" customWidth="1"/>
    <col min="15862" max="16112" width="48.28515625" style="42"/>
    <col min="16113" max="16113" width="25.28515625" style="42" customWidth="1"/>
    <col min="16114" max="16114" width="88.28515625" style="42" customWidth="1"/>
    <col min="16115" max="16117" width="12.28515625" style="42" customWidth="1"/>
    <col min="16118" max="16384" width="48.28515625" style="42"/>
  </cols>
  <sheetData>
    <row r="1" spans="1:25" ht="18.75" x14ac:dyDescent="0.25">
      <c r="A1" s="432">
        <v>1</v>
      </c>
      <c r="B1" s="41" t="s">
        <v>19720</v>
      </c>
    </row>
    <row r="2" spans="1:25" ht="21" x14ac:dyDescent="0.25">
      <c r="A2" s="432">
        <v>2</v>
      </c>
      <c r="B2" s="44" t="s">
        <v>15351</v>
      </c>
      <c r="C2" s="45"/>
      <c r="D2" s="45"/>
      <c r="E2" s="45"/>
      <c r="F2" s="45"/>
      <c r="G2" s="45"/>
    </row>
    <row r="3" spans="1:25" ht="18.75" x14ac:dyDescent="0.25">
      <c r="A3" s="432">
        <v>3</v>
      </c>
      <c r="B3" s="44" t="s">
        <v>12594</v>
      </c>
      <c r="C3" s="45"/>
      <c r="D3" s="45"/>
      <c r="E3" s="45"/>
      <c r="F3" s="45"/>
      <c r="G3" s="45"/>
    </row>
    <row r="4" spans="1:25" ht="20.25" customHeight="1" x14ac:dyDescent="0.25">
      <c r="A4" s="432">
        <v>4</v>
      </c>
      <c r="B4" s="46" t="s">
        <v>15347</v>
      </c>
      <c r="C4" s="47"/>
      <c r="D4" s="47"/>
      <c r="E4" s="47"/>
      <c r="F4" s="47"/>
      <c r="G4" s="47"/>
    </row>
    <row r="5" spans="1:25" ht="19.5" thickBot="1" x14ac:dyDescent="0.35">
      <c r="A5" s="432">
        <v>5</v>
      </c>
      <c r="B5" s="360" t="s">
        <v>19690</v>
      </c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</row>
    <row r="6" spans="1:25" s="53" customFormat="1" ht="47.25" customHeight="1" thickTop="1" thickBot="1" x14ac:dyDescent="0.3">
      <c r="A6" s="432">
        <v>6</v>
      </c>
      <c r="B6" s="625" t="s">
        <v>15352</v>
      </c>
      <c r="C6" s="625"/>
      <c r="D6" s="626"/>
      <c r="E6" s="49" t="s">
        <v>0</v>
      </c>
      <c r="F6" s="50" t="s">
        <v>7819</v>
      </c>
      <c r="G6" s="51" t="s">
        <v>7820</v>
      </c>
      <c r="H6" s="52"/>
    </row>
    <row r="7" spans="1:25" ht="21" customHeight="1" thickTop="1" x14ac:dyDescent="0.25">
      <c r="A7" s="432">
        <v>7</v>
      </c>
      <c r="B7" s="54" t="s">
        <v>15353</v>
      </c>
      <c r="C7" s="55" t="str">
        <f>IF(OR('Cuadro 12'!F7&gt;'Cuadro 11'!$D$8),"***","")</f>
        <v/>
      </c>
      <c r="D7" s="56" t="str">
        <f>IF(OR('Cuadro 12'!G7&gt;'Cuadro 11'!$E$8),"xx","")</f>
        <v/>
      </c>
      <c r="E7" s="57">
        <f>+F7+G7</f>
        <v>0</v>
      </c>
      <c r="F7" s="340"/>
      <c r="G7" s="341"/>
    </row>
    <row r="8" spans="1:25" ht="21" customHeight="1" x14ac:dyDescent="0.25">
      <c r="A8" s="432">
        <v>8</v>
      </c>
      <c r="B8" s="54" t="s">
        <v>15354</v>
      </c>
      <c r="C8" s="58" t="str">
        <f>IF(OR('Cuadro 12'!F8&gt;'Cuadro 11'!$D$8),"***","")</f>
        <v/>
      </c>
      <c r="D8" s="59" t="str">
        <f>IF(OR('Cuadro 12'!G8&gt;'Cuadro 11'!$E$8),"xx","")</f>
        <v/>
      </c>
      <c r="E8" s="60">
        <f t="shared" ref="E8:E23" si="0">+F8+G8</f>
        <v>0</v>
      </c>
      <c r="F8" s="342"/>
      <c r="G8" s="343"/>
      <c r="H8" s="52"/>
    </row>
    <row r="9" spans="1:25" ht="21" customHeight="1" x14ac:dyDescent="0.25">
      <c r="A9" s="432">
        <v>9</v>
      </c>
      <c r="B9" s="54" t="s">
        <v>15355</v>
      </c>
      <c r="C9" s="58" t="str">
        <f>IF(OR('Cuadro 12'!F9&gt;'Cuadro 11'!$D$8),"***","")</f>
        <v/>
      </c>
      <c r="D9" s="59" t="str">
        <f>IF(OR('Cuadro 12'!G9&gt;'Cuadro 11'!$E$8),"xx","")</f>
        <v/>
      </c>
      <c r="E9" s="60">
        <f t="shared" si="0"/>
        <v>0</v>
      </c>
      <c r="F9" s="342"/>
      <c r="G9" s="343"/>
    </row>
    <row r="10" spans="1:25" ht="21" customHeight="1" x14ac:dyDescent="0.25">
      <c r="A10" s="432">
        <v>10</v>
      </c>
      <c r="B10" s="54" t="s">
        <v>15356</v>
      </c>
      <c r="C10" s="58" t="str">
        <f>IF(OR('Cuadro 12'!F10&gt;'Cuadro 11'!$D$8),"***","")</f>
        <v/>
      </c>
      <c r="D10" s="59" t="str">
        <f>IF(OR('Cuadro 12'!G10&gt;'Cuadro 11'!$E$8),"xx","")</f>
        <v/>
      </c>
      <c r="E10" s="60">
        <f t="shared" si="0"/>
        <v>0</v>
      </c>
      <c r="F10" s="342"/>
      <c r="G10" s="343"/>
    </row>
    <row r="11" spans="1:25" ht="21" customHeight="1" x14ac:dyDescent="0.25">
      <c r="A11" s="432">
        <v>11</v>
      </c>
      <c r="B11" s="54" t="s">
        <v>15357</v>
      </c>
      <c r="C11" s="58" t="str">
        <f>IF(OR('Cuadro 12'!F11&gt;'Cuadro 11'!$D$8),"***","")</f>
        <v/>
      </c>
      <c r="D11" s="59" t="str">
        <f>IF(OR('Cuadro 12'!G11&gt;'Cuadro 11'!$E$8),"xx","")</f>
        <v/>
      </c>
      <c r="E11" s="60">
        <f t="shared" si="0"/>
        <v>0</v>
      </c>
      <c r="F11" s="342"/>
      <c r="G11" s="343"/>
    </row>
    <row r="12" spans="1:25" ht="21" customHeight="1" x14ac:dyDescent="0.25">
      <c r="A12" s="432">
        <v>12</v>
      </c>
      <c r="B12" s="54" t="s">
        <v>15358</v>
      </c>
      <c r="C12" s="58" t="str">
        <f>IF(OR('Cuadro 12'!F12&gt;'Cuadro 11'!$D$8),"***","")</f>
        <v/>
      </c>
      <c r="D12" s="59" t="str">
        <f>IF(OR('Cuadro 12'!G12&gt;'Cuadro 11'!$E$8),"xx","")</f>
        <v/>
      </c>
      <c r="E12" s="60">
        <f t="shared" si="0"/>
        <v>0</v>
      </c>
      <c r="F12" s="342"/>
      <c r="G12" s="343"/>
    </row>
    <row r="13" spans="1:25" ht="21" customHeight="1" x14ac:dyDescent="0.25">
      <c r="A13" s="432">
        <v>13</v>
      </c>
      <c r="B13" s="54" t="s">
        <v>15359</v>
      </c>
      <c r="C13" s="58" t="str">
        <f>IF(OR('Cuadro 12'!F13&gt;'Cuadro 11'!$D$8),"***","")</f>
        <v/>
      </c>
      <c r="D13" s="59" t="str">
        <f>IF(OR('Cuadro 12'!G13&gt;'Cuadro 11'!$E$8),"xx","")</f>
        <v/>
      </c>
      <c r="E13" s="60">
        <f t="shared" ref="E13:E14" si="1">+F13+G13</f>
        <v>0</v>
      </c>
      <c r="F13" s="342"/>
      <c r="G13" s="343"/>
    </row>
    <row r="14" spans="1:25" ht="21" customHeight="1" x14ac:dyDescent="0.25">
      <c r="A14" s="432">
        <v>14</v>
      </c>
      <c r="B14" s="54" t="s">
        <v>15360</v>
      </c>
      <c r="C14" s="58" t="str">
        <f>IF(OR('Cuadro 12'!F14&gt;'Cuadro 11'!$D$8),"***","")</f>
        <v/>
      </c>
      <c r="D14" s="59" t="str">
        <f>IF(OR('Cuadro 12'!G14&gt;'Cuadro 11'!$E$8),"xx","")</f>
        <v/>
      </c>
      <c r="E14" s="60">
        <f t="shared" si="1"/>
        <v>0</v>
      </c>
      <c r="F14" s="342"/>
      <c r="G14" s="343"/>
    </row>
    <row r="15" spans="1:25" ht="21" customHeight="1" x14ac:dyDescent="0.25">
      <c r="A15" s="432">
        <v>15</v>
      </c>
      <c r="B15" s="54" t="s">
        <v>15361</v>
      </c>
      <c r="C15" s="58" t="str">
        <f>IF(OR('Cuadro 12'!F15&gt;'Cuadro 11'!$D$8),"***","")</f>
        <v/>
      </c>
      <c r="D15" s="59" t="str">
        <f>IF(OR('Cuadro 12'!G15&gt;'Cuadro 11'!$E$8),"xx","")</f>
        <v/>
      </c>
      <c r="E15" s="60">
        <f t="shared" si="0"/>
        <v>0</v>
      </c>
      <c r="F15" s="342"/>
      <c r="G15" s="343"/>
    </row>
    <row r="16" spans="1:25" ht="21" customHeight="1" x14ac:dyDescent="0.25">
      <c r="A16" s="432">
        <v>16</v>
      </c>
      <c r="B16" s="54" t="s">
        <v>15362</v>
      </c>
      <c r="C16" s="58" t="str">
        <f>IF(OR('Cuadro 12'!F16&gt;'Cuadro 11'!$D$8),"***","")</f>
        <v/>
      </c>
      <c r="D16" s="59" t="str">
        <f>IF(OR('Cuadro 12'!G16&gt;'Cuadro 11'!$E$8),"xx","")</f>
        <v/>
      </c>
      <c r="E16" s="60">
        <f t="shared" si="0"/>
        <v>0</v>
      </c>
      <c r="F16" s="342"/>
      <c r="G16" s="343"/>
    </row>
    <row r="17" spans="1:8" ht="21" customHeight="1" x14ac:dyDescent="0.25">
      <c r="A17" s="432">
        <v>17</v>
      </c>
      <c r="B17" s="54" t="s">
        <v>15363</v>
      </c>
      <c r="C17" s="58" t="str">
        <f>IF(OR('Cuadro 12'!F17&gt;'Cuadro 11'!$D$8),"***","")</f>
        <v/>
      </c>
      <c r="D17" s="59" t="str">
        <f>IF(OR('Cuadro 12'!G17&gt;'Cuadro 11'!$E$8),"xx","")</f>
        <v/>
      </c>
      <c r="E17" s="60">
        <f t="shared" si="0"/>
        <v>0</v>
      </c>
      <c r="F17" s="342"/>
      <c r="G17" s="343"/>
    </row>
    <row r="18" spans="1:8" ht="21" customHeight="1" x14ac:dyDescent="0.25">
      <c r="A18" s="432">
        <v>18</v>
      </c>
      <c r="B18" s="54" t="s">
        <v>15364</v>
      </c>
      <c r="C18" s="58" t="str">
        <f>IF(OR('Cuadro 12'!F18&gt;'Cuadro 11'!$D$8),"***","")</f>
        <v/>
      </c>
      <c r="D18" s="59" t="str">
        <f>IF(OR('Cuadro 12'!G18&gt;'Cuadro 11'!$E$8),"xx","")</f>
        <v/>
      </c>
      <c r="E18" s="60">
        <f t="shared" si="0"/>
        <v>0</v>
      </c>
      <c r="F18" s="342"/>
      <c r="G18" s="343"/>
    </row>
    <row r="19" spans="1:8" s="22" customFormat="1" ht="21" customHeight="1" x14ac:dyDescent="0.25">
      <c r="A19" s="432">
        <v>19</v>
      </c>
      <c r="B19" s="54" t="s">
        <v>15365</v>
      </c>
      <c r="C19" s="58" t="str">
        <f>IF(OR('Cuadro 12'!F19&gt;'Cuadro 11'!$D$8),"***","")</f>
        <v/>
      </c>
      <c r="D19" s="59" t="str">
        <f>IF(OR('Cuadro 12'!G19&gt;'Cuadro 11'!$E$8),"xx","")</f>
        <v/>
      </c>
      <c r="E19" s="60">
        <f t="shared" si="0"/>
        <v>0</v>
      </c>
      <c r="F19" s="342"/>
      <c r="G19" s="343"/>
      <c r="H19" s="43"/>
    </row>
    <row r="20" spans="1:8" s="22" customFormat="1" ht="21" customHeight="1" x14ac:dyDescent="0.25">
      <c r="A20" s="432">
        <v>20</v>
      </c>
      <c r="B20" s="54" t="s">
        <v>15366</v>
      </c>
      <c r="C20" s="58" t="str">
        <f>IF(OR('Cuadro 12'!F20&gt;'Cuadro 11'!$D$8),"***","")</f>
        <v/>
      </c>
      <c r="D20" s="59" t="str">
        <f>IF(OR('Cuadro 12'!G20&gt;'Cuadro 11'!$E$8),"xx","")</f>
        <v/>
      </c>
      <c r="E20" s="60">
        <f t="shared" si="0"/>
        <v>0</v>
      </c>
      <c r="F20" s="342"/>
      <c r="G20" s="343"/>
      <c r="H20" s="43"/>
    </row>
    <row r="21" spans="1:8" s="22" customFormat="1" ht="21" customHeight="1" x14ac:dyDescent="0.25">
      <c r="A21" s="432">
        <v>21</v>
      </c>
      <c r="B21" s="54" t="s">
        <v>15367</v>
      </c>
      <c r="C21" s="58"/>
      <c r="D21" s="59"/>
      <c r="E21" s="60">
        <f t="shared" si="0"/>
        <v>0</v>
      </c>
      <c r="F21" s="471">
        <f>+F22+F23</f>
        <v>0</v>
      </c>
      <c r="G21" s="472">
        <f>+G22+G23</f>
        <v>0</v>
      </c>
      <c r="H21" s="43"/>
    </row>
    <row r="22" spans="1:8" s="22" customFormat="1" ht="21" customHeight="1" x14ac:dyDescent="0.25">
      <c r="A22" s="432">
        <v>22</v>
      </c>
      <c r="B22" s="337"/>
      <c r="C22" s="58" t="str">
        <f>IF(OR('Cuadro 12'!F22&gt;'Cuadro 11'!$D$8),"***","")</f>
        <v/>
      </c>
      <c r="D22" s="59" t="str">
        <f>IF(OR('Cuadro 12'!G22&gt;'Cuadro 11'!$E$8),"xx","")</f>
        <v/>
      </c>
      <c r="E22" s="61">
        <f t="shared" si="0"/>
        <v>0</v>
      </c>
      <c r="F22" s="338"/>
      <c r="G22" s="339"/>
      <c r="H22" s="62">
        <f>SUM(F7:F23)</f>
        <v>0</v>
      </c>
    </row>
    <row r="23" spans="1:8" s="22" customFormat="1" ht="21" customHeight="1" thickBot="1" x14ac:dyDescent="0.3">
      <c r="A23" s="432">
        <v>23</v>
      </c>
      <c r="B23" s="337"/>
      <c r="C23" s="58" t="str">
        <f>IF(OR('Cuadro 12'!F23&gt;'Cuadro 11'!$D$8),"***","")</f>
        <v/>
      </c>
      <c r="D23" s="59" t="str">
        <f>IF(OR('Cuadro 12'!G23&gt;'Cuadro 11'!$E$8),"xx","")</f>
        <v/>
      </c>
      <c r="E23" s="61">
        <f t="shared" si="0"/>
        <v>0</v>
      </c>
      <c r="F23" s="338"/>
      <c r="G23" s="339"/>
      <c r="H23" s="62">
        <f>SUM(G7:G23)</f>
        <v>0</v>
      </c>
    </row>
    <row r="24" spans="1:8" ht="30" customHeight="1" thickTop="1" x14ac:dyDescent="0.25">
      <c r="A24" s="432">
        <v>24</v>
      </c>
      <c r="B24" s="627" t="s">
        <v>15368</v>
      </c>
      <c r="C24" s="627"/>
      <c r="D24" s="627"/>
      <c r="E24" s="627"/>
      <c r="F24" s="627"/>
      <c r="G24" s="627"/>
      <c r="H24" s="62"/>
    </row>
    <row r="25" spans="1:8" s="22" customFormat="1" ht="37.5" customHeight="1" x14ac:dyDescent="0.25">
      <c r="A25" s="432">
        <v>25</v>
      </c>
      <c r="B25" s="527" t="str">
        <f>IF(AND('Cuadro 11'!D8&gt;0,H22=0),"En el Cuadro 11 indicó estudiantes hombres que estudian y trabajan, debe registrarlos en este cuadro, según la actividad o actividades que realizan.","")</f>
        <v/>
      </c>
      <c r="C25" s="527"/>
      <c r="D25" s="527"/>
      <c r="F25" s="63" t="str">
        <f>IF(AND(B25="",H22&lt;'Cuadro 11'!D8),"XXX","")</f>
        <v/>
      </c>
      <c r="G25" s="63" t="str">
        <f>IF(AND(B26="",H23&lt;'Cuadro 11'!E8),"XXX","")</f>
        <v/>
      </c>
      <c r="H25" s="43"/>
    </row>
    <row r="26" spans="1:8" s="22" customFormat="1" ht="37.5" customHeight="1" x14ac:dyDescent="0.25">
      <c r="A26" s="432">
        <v>26</v>
      </c>
      <c r="B26" s="527" t="str">
        <f>IF(AND('Cuadro 11'!E8&gt;0,H23=0),"En el Cuadro 11 indicó estudiantes mujeres que estudian y trabajan, debe registrarlos en este cuadro, según la actividad o actividades que realizan.","")</f>
        <v/>
      </c>
      <c r="C26" s="527"/>
      <c r="D26" s="527"/>
      <c r="E26" s="527" t="str">
        <f>IF(OR(F25="XXX",G25="XXX"),"Está desglosando menos estudiantes que los indicados en el Cuadro 11, ya sea Hombres o Mujeres, según se indica con XXX debajo de la respectiva columna.","")</f>
        <v/>
      </c>
      <c r="F26" s="527"/>
      <c r="G26" s="527"/>
      <c r="H26" s="43"/>
    </row>
    <row r="27" spans="1:8" s="22" customFormat="1" ht="37.5" customHeight="1" x14ac:dyDescent="0.25">
      <c r="A27" s="432">
        <v>27</v>
      </c>
      <c r="B27" s="527" t="str">
        <f>IF(OR(C7="***",C8="***",C9="***",C10="***",C11="***",C12="***",C15="***",C14="***",C16="***",C17="***",C18="***",C19="***",C20="***",C13="***",C22="***",C23="***"),"*** = La cifra de hombres indicada, no puede ser mayor al total de hombres que estudian y trabajan reportados en el Cuadro 11.","")</f>
        <v/>
      </c>
      <c r="C27" s="527"/>
      <c r="D27" s="527"/>
      <c r="E27" s="527"/>
      <c r="F27" s="527"/>
      <c r="G27" s="527"/>
      <c r="H27" s="43"/>
    </row>
    <row r="28" spans="1:8" s="22" customFormat="1" ht="37.5" customHeight="1" x14ac:dyDescent="0.25">
      <c r="A28" s="432">
        <v>28</v>
      </c>
      <c r="B28" s="527" t="str">
        <f>IF(OR(D7="xx",D8="xx",D9="xx",D10="xx",D11="xx",D12="xx",D15="xx",D14="xx",D16="xx",D17="xx",D18="xx",D19="xx",D20="xx",D13="xx",D22="xx",D23="xx"),"xx = La cifra de mujeres indicada, no puede ser mayor al total de mujeres que estudian y trabajan reportadas en el Cuadro 11.","")</f>
        <v/>
      </c>
      <c r="C28" s="527"/>
      <c r="D28" s="527"/>
      <c r="E28" s="527"/>
      <c r="F28" s="527"/>
      <c r="G28" s="527"/>
      <c r="H28" s="43"/>
    </row>
    <row r="29" spans="1:8" s="22" customFormat="1" ht="18" customHeight="1" x14ac:dyDescent="0.25">
      <c r="A29" s="432">
        <v>29</v>
      </c>
      <c r="B29" s="64" t="s">
        <v>12593</v>
      </c>
      <c r="C29" s="64"/>
      <c r="D29" s="64"/>
      <c r="E29" s="65"/>
      <c r="F29" s="66"/>
      <c r="G29" s="66"/>
      <c r="H29" s="43"/>
    </row>
    <row r="30" spans="1:8" s="22" customFormat="1" ht="18" customHeight="1" x14ac:dyDescent="0.25">
      <c r="A30" s="432">
        <v>30</v>
      </c>
      <c r="B30" s="591"/>
      <c r="C30" s="592"/>
      <c r="D30" s="592"/>
      <c r="E30" s="551"/>
      <c r="F30" s="551"/>
      <c r="G30" s="552"/>
      <c r="H30" s="43"/>
    </row>
    <row r="31" spans="1:8" s="22" customFormat="1" ht="18" customHeight="1" x14ac:dyDescent="0.25">
      <c r="A31" s="125"/>
      <c r="B31" s="553"/>
      <c r="C31" s="554"/>
      <c r="D31" s="554"/>
      <c r="E31" s="554"/>
      <c r="F31" s="554"/>
      <c r="G31" s="555"/>
      <c r="H31" s="43"/>
    </row>
    <row r="32" spans="1:8" s="22" customFormat="1" ht="18" customHeight="1" x14ac:dyDescent="0.25">
      <c r="A32" s="125"/>
      <c r="B32" s="553"/>
      <c r="C32" s="554"/>
      <c r="D32" s="554"/>
      <c r="E32" s="554"/>
      <c r="F32" s="554"/>
      <c r="G32" s="555"/>
      <c r="H32" s="43"/>
    </row>
    <row r="33" spans="1:8" s="22" customFormat="1" ht="18" customHeight="1" x14ac:dyDescent="0.25">
      <c r="A33" s="125"/>
      <c r="B33" s="553"/>
      <c r="C33" s="554"/>
      <c r="D33" s="554"/>
      <c r="E33" s="554"/>
      <c r="F33" s="554"/>
      <c r="G33" s="555"/>
      <c r="H33" s="43"/>
    </row>
    <row r="34" spans="1:8" s="22" customFormat="1" ht="18" customHeight="1" x14ac:dyDescent="0.25">
      <c r="A34" s="125"/>
      <c r="B34" s="556"/>
      <c r="C34" s="557"/>
      <c r="D34" s="557"/>
      <c r="E34" s="557"/>
      <c r="F34" s="557"/>
      <c r="G34" s="558"/>
      <c r="H34" s="43"/>
    </row>
    <row r="35" spans="1:8" s="22" customFormat="1" x14ac:dyDescent="0.25">
      <c r="A35" s="125"/>
      <c r="B35" s="42"/>
      <c r="C35" s="42"/>
      <c r="D35" s="42"/>
      <c r="E35" s="42"/>
      <c r="F35" s="67"/>
      <c r="G35" s="67"/>
      <c r="H35" s="43"/>
    </row>
  </sheetData>
  <sheetProtection algorithmName="SHA-512" hashValue="nw8MubuJ4fMmPBvgKMQE8vmW9VexIEwTWZ7HhVSY3QYgqZs9QR+kE1g9dnXKZ3UzLCNuudrkZnyyCDCPaBlSrg==" saltValue="chS8slhGmEhQH8JxBoZKgA==" spinCount="100000" sheet="1" objects="1" scenarios="1"/>
  <mergeCells count="8">
    <mergeCell ref="B30:G34"/>
    <mergeCell ref="B6:D6"/>
    <mergeCell ref="B25:D25"/>
    <mergeCell ref="B26:D26"/>
    <mergeCell ref="E26:G28"/>
    <mergeCell ref="B27:D27"/>
    <mergeCell ref="B28:D28"/>
    <mergeCell ref="B24:G24"/>
  </mergeCells>
  <conditionalFormatting sqref="B25:D26">
    <cfRule type="notContainsBlanks" dxfId="3" priority="5">
      <formula>LEN(TRIM(B25))&gt;0</formula>
    </cfRule>
  </conditionalFormatting>
  <conditionalFormatting sqref="E7:E23">
    <cfRule type="cellIs" dxfId="2" priority="2" operator="equal">
      <formula>0</formula>
    </cfRule>
  </conditionalFormatting>
  <conditionalFormatting sqref="E26:G28">
    <cfRule type="notContainsBlanks" dxfId="1" priority="3">
      <formula>LEN(TRIM(E26))&gt;0</formula>
    </cfRule>
  </conditionalFormatting>
  <conditionalFormatting sqref="F21:G21">
    <cfRule type="cellIs" dxfId="0" priority="1" operator="equal">
      <formula>0</formula>
    </cfRule>
  </conditionalFormatting>
  <dataValidations count="1">
    <dataValidation allowBlank="1" showErrorMessage="1" sqref="F21:G23" xr:uid="{5FB58764-23EE-41CE-A26F-9C50AE8E9483}"/>
  </dataValidations>
  <printOptions horizontalCentered="1" verticalCentered="1"/>
  <pageMargins left="0.39370078740157483" right="0.39370078740157483" top="0.82677165354330717" bottom="0.39370078740157483" header="0.31496062992125984" footer="0.19685039370078741"/>
  <pageSetup paperSize="172" scale="68" orientation="landscape" r:id="rId1"/>
  <headerFooter>
    <oddHeader>&amp;L&amp;G</oddHeader>
    <oddFooter>&amp;R&amp;"Carlito,Negrita"Educación Preescolar&amp;"Carlito,Normal",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3">
    <tabColor rgb="FFFF0000"/>
  </sheetPr>
  <dimension ref="A1:AB471"/>
  <sheetViews>
    <sheetView zoomScale="90" zoomScaleNormal="90" workbookViewId="0">
      <pane ySplit="2" topLeftCell="A433" activePane="bottomLeft" state="frozen"/>
      <selection activeCell="B4" sqref="B4:E4"/>
      <selection pane="bottomLeft" activeCell="B4" sqref="B4:E4"/>
    </sheetView>
  </sheetViews>
  <sheetFormatPr baseColWidth="10" defaultColWidth="11.42578125" defaultRowHeight="15" x14ac:dyDescent="0.25"/>
  <cols>
    <col min="1" max="1" width="10.5703125" style="5" bestFit="1" customWidth="1"/>
    <col min="2" max="2" width="51" style="5" bestFit="1" customWidth="1"/>
    <col min="3" max="3" width="10.28515625" style="5" bestFit="1" customWidth="1"/>
    <col min="4" max="4" width="10.5703125" style="5" customWidth="1"/>
    <col min="5" max="5" width="9.28515625" style="5" bestFit="1" customWidth="1"/>
    <col min="6" max="6" width="30.7109375" style="5" customWidth="1"/>
    <col min="7" max="7" width="17" style="5" bestFit="1" customWidth="1"/>
    <col min="8" max="8" width="7.42578125" style="5" bestFit="1" customWidth="1"/>
    <col min="9" max="9" width="5.28515625" style="5" bestFit="1" customWidth="1"/>
    <col min="10" max="10" width="6.7109375" style="5" bestFit="1" customWidth="1"/>
    <col min="11" max="11" width="5.7109375" style="5" bestFit="1" customWidth="1"/>
    <col min="12" max="12" width="9.7109375" style="5" bestFit="1" customWidth="1"/>
    <col min="13" max="13" width="9.7109375" style="5" customWidth="1"/>
    <col min="14" max="14" width="12" style="5" bestFit="1" customWidth="1"/>
    <col min="15" max="16" width="10.28515625" style="5" bestFit="1" customWidth="1"/>
    <col min="17" max="17" width="11" style="5" bestFit="1" customWidth="1"/>
    <col min="18" max="18" width="14.28515625" style="5" bestFit="1" customWidth="1"/>
    <col min="19" max="19" width="11.42578125" style="5" bestFit="1" customWidth="1"/>
    <col min="20" max="20" width="10" style="5" bestFit="1" customWidth="1"/>
    <col min="21" max="21" width="30.42578125" style="5" bestFit="1" customWidth="1"/>
    <col min="22" max="24" width="30.42578125" style="5" customWidth="1"/>
    <col min="25" max="25" width="9.28515625" style="5" bestFit="1" customWidth="1"/>
    <col min="26" max="26" width="10" bestFit="1" customWidth="1"/>
    <col min="27" max="28" width="41.28515625" bestFit="1" customWidth="1"/>
  </cols>
  <sheetData>
    <row r="1" spans="1:28" s="6" customFormat="1" x14ac:dyDescent="0.25">
      <c r="B1" s="2">
        <v>1</v>
      </c>
      <c r="C1" s="2">
        <v>2</v>
      </c>
      <c r="E1" s="2">
        <v>1</v>
      </c>
      <c r="F1" s="2">
        <v>2</v>
      </c>
      <c r="G1" s="2">
        <v>3</v>
      </c>
      <c r="H1" s="2">
        <v>4</v>
      </c>
      <c r="I1" s="2">
        <v>5</v>
      </c>
      <c r="J1" s="2">
        <v>6</v>
      </c>
      <c r="K1" s="2">
        <v>7</v>
      </c>
      <c r="L1" s="2">
        <v>8</v>
      </c>
      <c r="M1" s="2">
        <v>9</v>
      </c>
      <c r="N1" s="2">
        <v>10</v>
      </c>
      <c r="O1" s="2">
        <v>11</v>
      </c>
      <c r="P1" s="2">
        <v>12</v>
      </c>
      <c r="Q1" s="2">
        <v>13</v>
      </c>
      <c r="R1" s="2">
        <v>14</v>
      </c>
      <c r="S1" s="2">
        <v>15</v>
      </c>
      <c r="T1" s="2">
        <v>16</v>
      </c>
      <c r="U1" s="2">
        <v>17</v>
      </c>
      <c r="V1" s="2">
        <v>18</v>
      </c>
      <c r="W1" s="2">
        <v>19</v>
      </c>
      <c r="X1" s="2">
        <v>20</v>
      </c>
      <c r="Y1" s="2">
        <v>21</v>
      </c>
      <c r="Z1" s="2">
        <v>22</v>
      </c>
      <c r="AA1" s="2">
        <v>23</v>
      </c>
      <c r="AB1" s="2">
        <v>24</v>
      </c>
    </row>
    <row r="2" spans="1:28" s="9" customFormat="1" x14ac:dyDescent="0.25">
      <c r="A2" s="7" t="s">
        <v>19</v>
      </c>
      <c r="B2" s="7" t="s">
        <v>20</v>
      </c>
      <c r="C2" s="7" t="s">
        <v>18</v>
      </c>
      <c r="D2" s="7"/>
      <c r="E2" s="8" t="s">
        <v>18</v>
      </c>
      <c r="F2" s="8" t="s">
        <v>20</v>
      </c>
      <c r="G2" s="8" t="s">
        <v>21</v>
      </c>
      <c r="H2" s="8" t="s">
        <v>22</v>
      </c>
      <c r="I2" s="8" t="s">
        <v>23</v>
      </c>
      <c r="J2" s="8" t="s">
        <v>24</v>
      </c>
      <c r="K2" s="8" t="s">
        <v>25</v>
      </c>
      <c r="L2" s="8" t="s">
        <v>8104</v>
      </c>
      <c r="M2" s="8"/>
      <c r="N2" s="8" t="s">
        <v>26</v>
      </c>
      <c r="O2" s="8" t="s">
        <v>27</v>
      </c>
      <c r="P2" s="8" t="s">
        <v>28</v>
      </c>
      <c r="Q2" s="8" t="s">
        <v>29</v>
      </c>
      <c r="R2" s="8" t="s">
        <v>30</v>
      </c>
      <c r="S2" s="18" t="s">
        <v>14374</v>
      </c>
      <c r="T2" s="18" t="s">
        <v>14375</v>
      </c>
      <c r="U2" s="8" t="s">
        <v>31</v>
      </c>
      <c r="V2" s="18" t="s">
        <v>14376</v>
      </c>
      <c r="W2" s="19" t="s">
        <v>14377</v>
      </c>
      <c r="X2" s="18" t="s">
        <v>14378</v>
      </c>
      <c r="Y2" s="8" t="s">
        <v>7313</v>
      </c>
      <c r="Z2" s="8" t="s">
        <v>7314</v>
      </c>
      <c r="AA2" s="8" t="s">
        <v>8105</v>
      </c>
      <c r="AB2" s="8" t="s">
        <v>8105</v>
      </c>
    </row>
    <row r="3" spans="1:28" x14ac:dyDescent="0.25">
      <c r="A3" t="s">
        <v>8106</v>
      </c>
      <c r="B3" t="s">
        <v>12024</v>
      </c>
      <c r="C3" t="s">
        <v>12023</v>
      </c>
      <c r="E3" t="s">
        <v>8107</v>
      </c>
      <c r="F3" t="s">
        <v>9379</v>
      </c>
      <c r="G3" t="s">
        <v>9003</v>
      </c>
      <c r="H3" t="s">
        <v>5</v>
      </c>
      <c r="I3" t="s">
        <v>32</v>
      </c>
      <c r="J3" t="s">
        <v>11</v>
      </c>
      <c r="K3" t="s">
        <v>4</v>
      </c>
      <c r="L3">
        <v>10903</v>
      </c>
      <c r="M3" t="s">
        <v>12676</v>
      </c>
      <c r="N3" t="s">
        <v>33</v>
      </c>
      <c r="O3" t="s">
        <v>296</v>
      </c>
      <c r="P3" t="s">
        <v>10463</v>
      </c>
      <c r="Q3" t="s">
        <v>4658</v>
      </c>
      <c r="R3" t="s">
        <v>8108</v>
      </c>
      <c r="S3">
        <v>22036474</v>
      </c>
      <c r="T3">
        <v>22821609</v>
      </c>
      <c r="U3" t="s">
        <v>13549</v>
      </c>
      <c r="V3">
        <v>22036474</v>
      </c>
      <c r="W3" t="s">
        <v>14409</v>
      </c>
      <c r="X3">
        <v>25821525</v>
      </c>
      <c r="Y3" t="s">
        <v>32</v>
      </c>
      <c r="Z3" t="s">
        <v>6335</v>
      </c>
      <c r="AA3" t="str">
        <f t="shared" ref="AA3:AA66" si="0">CONCATENATE(Z3,"--",AB3)</f>
        <v>03215--CATOLICA ACTIVA</v>
      </c>
      <c r="AB3" t="s">
        <v>9379</v>
      </c>
    </row>
    <row r="4" spans="1:28" x14ac:dyDescent="0.25">
      <c r="A4" t="s">
        <v>8106</v>
      </c>
      <c r="B4" t="s">
        <v>8116</v>
      </c>
      <c r="C4" t="s">
        <v>6481</v>
      </c>
      <c r="E4" t="s">
        <v>8109</v>
      </c>
      <c r="F4" t="s">
        <v>8110</v>
      </c>
      <c r="G4" t="s">
        <v>9004</v>
      </c>
      <c r="H4" t="s">
        <v>2</v>
      </c>
      <c r="I4" t="s">
        <v>32</v>
      </c>
      <c r="J4" t="s">
        <v>2</v>
      </c>
      <c r="K4" t="s">
        <v>4</v>
      </c>
      <c r="L4">
        <v>10103</v>
      </c>
      <c r="M4" t="s">
        <v>12602</v>
      </c>
      <c r="N4" t="s">
        <v>33</v>
      </c>
      <c r="O4" t="s">
        <v>33</v>
      </c>
      <c r="P4" t="s">
        <v>12834</v>
      </c>
      <c r="Q4" t="s">
        <v>10430</v>
      </c>
      <c r="R4" t="s">
        <v>8108</v>
      </c>
      <c r="S4">
        <v>22335489</v>
      </c>
      <c r="T4">
        <v>22572114</v>
      </c>
      <c r="U4" t="s">
        <v>10104</v>
      </c>
      <c r="V4">
        <v>22335489</v>
      </c>
      <c r="W4" t="s">
        <v>14492</v>
      </c>
      <c r="X4">
        <v>22551257</v>
      </c>
      <c r="Y4" t="s">
        <v>32</v>
      </c>
      <c r="Z4" t="s">
        <v>8815</v>
      </c>
      <c r="AA4" t="str">
        <f t="shared" si="0"/>
        <v>03472--EL CARMELO</v>
      </c>
      <c r="AB4" t="s">
        <v>8110</v>
      </c>
    </row>
    <row r="5" spans="1:28" x14ac:dyDescent="0.25">
      <c r="A5" t="s">
        <v>8106</v>
      </c>
      <c r="B5" t="s">
        <v>19314</v>
      </c>
      <c r="C5" t="s">
        <v>6550</v>
      </c>
      <c r="E5" t="s">
        <v>7357</v>
      </c>
      <c r="F5" t="s">
        <v>8112</v>
      </c>
      <c r="G5" t="s">
        <v>9004</v>
      </c>
      <c r="H5" t="s">
        <v>4</v>
      </c>
      <c r="I5" t="s">
        <v>32</v>
      </c>
      <c r="J5" t="s">
        <v>86</v>
      </c>
      <c r="K5" t="s">
        <v>2</v>
      </c>
      <c r="L5">
        <v>11801</v>
      </c>
      <c r="M5" t="s">
        <v>12726</v>
      </c>
      <c r="N5" t="s">
        <v>33</v>
      </c>
      <c r="O5" t="s">
        <v>10439</v>
      </c>
      <c r="P5" t="s">
        <v>10439</v>
      </c>
      <c r="Q5" t="s">
        <v>119</v>
      </c>
      <c r="R5" t="s">
        <v>8108</v>
      </c>
      <c r="S5">
        <v>22725464</v>
      </c>
      <c r="T5">
        <v>22725410</v>
      </c>
      <c r="U5" t="s">
        <v>19271</v>
      </c>
      <c r="V5">
        <v>40363580</v>
      </c>
      <c r="W5" t="s">
        <v>12988</v>
      </c>
      <c r="X5">
        <v>22271729</v>
      </c>
      <c r="Y5" t="s">
        <v>32</v>
      </c>
      <c r="Z5" t="s">
        <v>8113</v>
      </c>
      <c r="AA5" t="str">
        <f t="shared" si="0"/>
        <v>03210--SEK DE COSTA RICA</v>
      </c>
      <c r="AB5" t="s">
        <v>8112</v>
      </c>
    </row>
    <row r="6" spans="1:28" x14ac:dyDescent="0.25">
      <c r="A6" t="s">
        <v>8106</v>
      </c>
      <c r="B6" t="s">
        <v>8118</v>
      </c>
      <c r="C6" t="s">
        <v>7402</v>
      </c>
      <c r="E6" t="s">
        <v>7359</v>
      </c>
      <c r="F6" t="s">
        <v>8114</v>
      </c>
      <c r="G6" t="s">
        <v>9004</v>
      </c>
      <c r="H6" t="s">
        <v>3</v>
      </c>
      <c r="I6" t="s">
        <v>32</v>
      </c>
      <c r="J6" t="s">
        <v>2</v>
      </c>
      <c r="K6" t="s">
        <v>5</v>
      </c>
      <c r="L6">
        <v>10104</v>
      </c>
      <c r="M6" t="s">
        <v>12603</v>
      </c>
      <c r="N6" t="s">
        <v>33</v>
      </c>
      <c r="O6" t="s">
        <v>33</v>
      </c>
      <c r="P6" t="s">
        <v>12836</v>
      </c>
      <c r="Q6" t="s">
        <v>11282</v>
      </c>
      <c r="R6" t="s">
        <v>8108</v>
      </c>
      <c r="S6">
        <v>22250029</v>
      </c>
      <c r="T6">
        <v>22831839</v>
      </c>
      <c r="U6" t="s">
        <v>19272</v>
      </c>
      <c r="V6">
        <v>22250029</v>
      </c>
      <c r="W6" t="s">
        <v>19273</v>
      </c>
      <c r="X6" t="s">
        <v>19274</v>
      </c>
      <c r="Y6" t="s">
        <v>32</v>
      </c>
      <c r="Z6" t="s">
        <v>6336</v>
      </c>
      <c r="AA6" t="str">
        <f t="shared" si="0"/>
        <v>03216--SAGRADO CORAZON</v>
      </c>
      <c r="AB6" t="s">
        <v>8114</v>
      </c>
    </row>
    <row r="7" spans="1:28" x14ac:dyDescent="0.25">
      <c r="A7" t="s">
        <v>8106</v>
      </c>
      <c r="B7" t="s">
        <v>8122</v>
      </c>
      <c r="C7" t="s">
        <v>7385</v>
      </c>
      <c r="E7" t="s">
        <v>8117</v>
      </c>
      <c r="F7" t="s">
        <v>13393</v>
      </c>
      <c r="G7" t="s">
        <v>9004</v>
      </c>
      <c r="H7" t="s">
        <v>4</v>
      </c>
      <c r="I7" t="s">
        <v>32</v>
      </c>
      <c r="J7" t="s">
        <v>86</v>
      </c>
      <c r="K7" t="s">
        <v>3</v>
      </c>
      <c r="L7">
        <v>11802</v>
      </c>
      <c r="M7" t="s">
        <v>12727</v>
      </c>
      <c r="N7" t="s">
        <v>33</v>
      </c>
      <c r="O7" t="s">
        <v>10439</v>
      </c>
      <c r="P7" t="s">
        <v>12873</v>
      </c>
      <c r="Q7" t="s">
        <v>11283</v>
      </c>
      <c r="R7" t="s">
        <v>8108</v>
      </c>
      <c r="S7">
        <v>22734271</v>
      </c>
      <c r="T7">
        <v>22733414</v>
      </c>
      <c r="U7" t="s">
        <v>8751</v>
      </c>
      <c r="V7">
        <v>22734271</v>
      </c>
      <c r="W7" t="s">
        <v>12988</v>
      </c>
      <c r="X7">
        <v>22271729</v>
      </c>
      <c r="Y7" t="s">
        <v>32</v>
      </c>
      <c r="Z7" t="s">
        <v>6339</v>
      </c>
      <c r="AA7" t="str">
        <f t="shared" si="0"/>
        <v>03220--INSTITUTO EDUCATIVO MODERNO</v>
      </c>
      <c r="AB7" t="s">
        <v>13393</v>
      </c>
    </row>
    <row r="8" spans="1:28" x14ac:dyDescent="0.25">
      <c r="A8" t="s">
        <v>8106</v>
      </c>
      <c r="B8" t="s">
        <v>8126</v>
      </c>
      <c r="C8" t="s">
        <v>8127</v>
      </c>
      <c r="E8" t="s">
        <v>8119</v>
      </c>
      <c r="F8" t="s">
        <v>8120</v>
      </c>
      <c r="G8" t="s">
        <v>9004</v>
      </c>
      <c r="H8" t="s">
        <v>4</v>
      </c>
      <c r="I8" t="s">
        <v>32</v>
      </c>
      <c r="J8" t="s">
        <v>86</v>
      </c>
      <c r="K8" t="s">
        <v>5</v>
      </c>
      <c r="L8">
        <v>11804</v>
      </c>
      <c r="M8" t="s">
        <v>12730</v>
      </c>
      <c r="N8" t="s">
        <v>33</v>
      </c>
      <c r="O8" t="s">
        <v>10439</v>
      </c>
      <c r="P8" t="s">
        <v>10442</v>
      </c>
      <c r="Q8" t="s">
        <v>5242</v>
      </c>
      <c r="R8" t="s">
        <v>8108</v>
      </c>
      <c r="S8">
        <v>22768342</v>
      </c>
      <c r="T8">
        <v>84518240</v>
      </c>
      <c r="U8" t="s">
        <v>8121</v>
      </c>
      <c r="V8">
        <v>88662060</v>
      </c>
      <c r="W8" t="s">
        <v>12988</v>
      </c>
      <c r="X8">
        <v>22271729</v>
      </c>
      <c r="Y8" t="s">
        <v>35</v>
      </c>
      <c r="Z8" t="s">
        <v>12230</v>
      </c>
    </row>
    <row r="9" spans="1:28" x14ac:dyDescent="0.25">
      <c r="A9" t="s">
        <v>8106</v>
      </c>
      <c r="B9" t="s">
        <v>8130</v>
      </c>
      <c r="C9" t="s">
        <v>6911</v>
      </c>
      <c r="E9" t="s">
        <v>8123</v>
      </c>
      <c r="F9" t="s">
        <v>8124</v>
      </c>
      <c r="G9" t="s">
        <v>9004</v>
      </c>
      <c r="H9" t="s">
        <v>4</v>
      </c>
      <c r="I9" t="s">
        <v>32</v>
      </c>
      <c r="J9" t="s">
        <v>86</v>
      </c>
      <c r="K9" t="s">
        <v>2</v>
      </c>
      <c r="L9">
        <v>11801</v>
      </c>
      <c r="M9" t="s">
        <v>12726</v>
      </c>
      <c r="N9" t="s">
        <v>33</v>
      </c>
      <c r="O9" t="s">
        <v>10439</v>
      </c>
      <c r="P9" t="s">
        <v>10439</v>
      </c>
      <c r="Q9" t="s">
        <v>10439</v>
      </c>
      <c r="R9" t="s">
        <v>8108</v>
      </c>
      <c r="S9">
        <v>22725792</v>
      </c>
      <c r="T9">
        <v>89377151</v>
      </c>
      <c r="U9" t="s">
        <v>8125</v>
      </c>
      <c r="V9">
        <v>89377151</v>
      </c>
      <c r="W9" t="s">
        <v>12988</v>
      </c>
      <c r="X9">
        <v>22271729</v>
      </c>
      <c r="Y9" t="s">
        <v>32</v>
      </c>
      <c r="Z9" t="s">
        <v>8816</v>
      </c>
      <c r="AA9" t="str">
        <f t="shared" si="0"/>
        <v>03460--BETHABA</v>
      </c>
      <c r="AB9" t="s">
        <v>8124</v>
      </c>
    </row>
    <row r="10" spans="1:28" x14ac:dyDescent="0.25">
      <c r="A10" t="s">
        <v>8106</v>
      </c>
      <c r="B10" t="s">
        <v>8135</v>
      </c>
      <c r="C10" t="s">
        <v>6576</v>
      </c>
      <c r="E10" t="s">
        <v>8128</v>
      </c>
      <c r="F10" t="s">
        <v>10176</v>
      </c>
      <c r="G10" t="s">
        <v>9004</v>
      </c>
      <c r="H10" t="s">
        <v>4</v>
      </c>
      <c r="I10" t="s">
        <v>32</v>
      </c>
      <c r="J10" t="s">
        <v>2</v>
      </c>
      <c r="K10" t="s">
        <v>7</v>
      </c>
      <c r="L10">
        <v>10106</v>
      </c>
      <c r="M10" t="s">
        <v>12605</v>
      </c>
      <c r="N10" t="s">
        <v>33</v>
      </c>
      <c r="O10" t="s">
        <v>33</v>
      </c>
      <c r="P10" t="s">
        <v>10441</v>
      </c>
      <c r="Q10" t="s">
        <v>470</v>
      </c>
      <c r="R10" t="s">
        <v>8108</v>
      </c>
      <c r="S10">
        <v>22262627</v>
      </c>
      <c r="T10">
        <v>22269213</v>
      </c>
      <c r="U10" t="s">
        <v>19275</v>
      </c>
      <c r="V10">
        <v>60528552</v>
      </c>
      <c r="W10" t="s">
        <v>12988</v>
      </c>
      <c r="X10">
        <v>22271729</v>
      </c>
      <c r="Y10" t="s">
        <v>35</v>
      </c>
      <c r="Z10" t="s">
        <v>12230</v>
      </c>
    </row>
    <row r="11" spans="1:28" x14ac:dyDescent="0.25">
      <c r="A11" t="s">
        <v>8106</v>
      </c>
      <c r="B11" t="s">
        <v>8136</v>
      </c>
      <c r="C11" t="s">
        <v>6485</v>
      </c>
      <c r="E11" t="s">
        <v>8131</v>
      </c>
      <c r="F11" t="s">
        <v>19276</v>
      </c>
      <c r="G11" t="s">
        <v>79</v>
      </c>
      <c r="H11" t="s">
        <v>6</v>
      </c>
      <c r="I11" t="s">
        <v>35</v>
      </c>
      <c r="J11" t="s">
        <v>2</v>
      </c>
      <c r="K11" t="s">
        <v>3</v>
      </c>
      <c r="L11">
        <v>20102</v>
      </c>
      <c r="M11" t="s">
        <v>12688</v>
      </c>
      <c r="N11" t="s">
        <v>79</v>
      </c>
      <c r="O11" t="s">
        <v>79</v>
      </c>
      <c r="P11" t="s">
        <v>33</v>
      </c>
      <c r="Q11" t="s">
        <v>10501</v>
      </c>
      <c r="R11" t="s">
        <v>8108</v>
      </c>
      <c r="S11">
        <v>24335449</v>
      </c>
      <c r="T11" t="s">
        <v>15386</v>
      </c>
      <c r="U11" t="s">
        <v>11284</v>
      </c>
      <c r="V11">
        <v>24335449</v>
      </c>
      <c r="W11" t="s">
        <v>14447</v>
      </c>
      <c r="X11">
        <v>24303446</v>
      </c>
      <c r="Y11" t="s">
        <v>32</v>
      </c>
      <c r="Z11" t="s">
        <v>8817</v>
      </c>
      <c r="AA11" t="str">
        <f t="shared" si="0"/>
        <v>03774--CENTRO EDUCATIVO AGUSTINO</v>
      </c>
      <c r="AB11" t="s">
        <v>19276</v>
      </c>
    </row>
    <row r="12" spans="1:28" x14ac:dyDescent="0.25">
      <c r="A12" t="s">
        <v>8106</v>
      </c>
      <c r="B12" t="s">
        <v>8139</v>
      </c>
      <c r="C12" t="s">
        <v>6552</v>
      </c>
      <c r="E12" t="s">
        <v>7840</v>
      </c>
      <c r="F12" t="s">
        <v>8137</v>
      </c>
      <c r="G12" t="s">
        <v>9004</v>
      </c>
      <c r="H12" t="s">
        <v>5</v>
      </c>
      <c r="I12" t="s">
        <v>32</v>
      </c>
      <c r="J12" t="s">
        <v>86</v>
      </c>
      <c r="K12" t="s">
        <v>5</v>
      </c>
      <c r="L12">
        <v>11804</v>
      </c>
      <c r="M12" t="s">
        <v>12730</v>
      </c>
      <c r="N12" t="s">
        <v>33</v>
      </c>
      <c r="O12" t="s">
        <v>10439</v>
      </c>
      <c r="P12" t="s">
        <v>10442</v>
      </c>
      <c r="Q12" t="s">
        <v>5242</v>
      </c>
      <c r="R12" t="s">
        <v>8108</v>
      </c>
      <c r="S12">
        <v>22767718</v>
      </c>
      <c r="T12">
        <v>83950895</v>
      </c>
      <c r="U12" t="s">
        <v>8138</v>
      </c>
      <c r="V12">
        <v>83950895</v>
      </c>
      <c r="W12" t="s">
        <v>14388</v>
      </c>
      <c r="X12">
        <v>21002108</v>
      </c>
      <c r="Y12" t="s">
        <v>35</v>
      </c>
      <c r="Z12" t="s">
        <v>12230</v>
      </c>
    </row>
    <row r="13" spans="1:28" x14ac:dyDescent="0.25">
      <c r="A13" t="s">
        <v>8106</v>
      </c>
      <c r="B13" t="s">
        <v>11999</v>
      </c>
      <c r="C13" t="s">
        <v>8734</v>
      </c>
      <c r="E13" t="s">
        <v>7345</v>
      </c>
      <c r="F13" t="s">
        <v>8140</v>
      </c>
      <c r="G13" t="s">
        <v>9004</v>
      </c>
      <c r="H13" t="s">
        <v>5</v>
      </c>
      <c r="I13" t="s">
        <v>32</v>
      </c>
      <c r="J13" t="s">
        <v>86</v>
      </c>
      <c r="K13" t="s">
        <v>3</v>
      </c>
      <c r="L13">
        <v>11802</v>
      </c>
      <c r="M13" t="s">
        <v>12727</v>
      </c>
      <c r="N13" t="s">
        <v>33</v>
      </c>
      <c r="O13" t="s">
        <v>10439</v>
      </c>
      <c r="P13" t="s">
        <v>12873</v>
      </c>
      <c r="Q13" t="s">
        <v>11285</v>
      </c>
      <c r="R13" t="s">
        <v>8108</v>
      </c>
      <c r="S13">
        <v>22736373</v>
      </c>
      <c r="T13">
        <v>22736380</v>
      </c>
      <c r="U13" t="s">
        <v>19277</v>
      </c>
      <c r="V13">
        <v>22736373</v>
      </c>
      <c r="W13" t="s">
        <v>14388</v>
      </c>
      <c r="X13">
        <v>83097774</v>
      </c>
      <c r="Y13" t="s">
        <v>32</v>
      </c>
      <c r="Z13" t="s">
        <v>8134</v>
      </c>
      <c r="AA13" t="str">
        <f t="shared" si="0"/>
        <v>00035--FRANCO COSTARRICENSE</v>
      </c>
      <c r="AB13" t="s">
        <v>8140</v>
      </c>
    </row>
    <row r="14" spans="1:28" x14ac:dyDescent="0.25">
      <c r="A14" t="s">
        <v>8106</v>
      </c>
      <c r="B14" t="s">
        <v>8141</v>
      </c>
      <c r="C14" t="s">
        <v>7367</v>
      </c>
      <c r="E14" t="s">
        <v>7339</v>
      </c>
      <c r="F14" t="s">
        <v>8142</v>
      </c>
      <c r="G14" t="s">
        <v>41</v>
      </c>
      <c r="H14" t="s">
        <v>5</v>
      </c>
      <c r="I14" t="s">
        <v>32</v>
      </c>
      <c r="J14" t="s">
        <v>17</v>
      </c>
      <c r="K14" t="s">
        <v>2</v>
      </c>
      <c r="L14">
        <v>11301</v>
      </c>
      <c r="M14" t="s">
        <v>15391</v>
      </c>
      <c r="N14" t="s">
        <v>33</v>
      </c>
      <c r="O14" t="s">
        <v>133</v>
      </c>
      <c r="P14" t="s">
        <v>156</v>
      </c>
      <c r="Q14" t="s">
        <v>9396</v>
      </c>
      <c r="R14" t="s">
        <v>8108</v>
      </c>
      <c r="S14">
        <v>22408890</v>
      </c>
      <c r="T14">
        <v>83121491</v>
      </c>
      <c r="U14" t="s">
        <v>13394</v>
      </c>
      <c r="V14">
        <v>22408890</v>
      </c>
      <c r="W14" t="s">
        <v>14391</v>
      </c>
      <c r="X14">
        <v>22407361</v>
      </c>
      <c r="Y14" t="s">
        <v>32</v>
      </c>
      <c r="Z14" t="s">
        <v>8818</v>
      </c>
      <c r="AA14" t="str">
        <f t="shared" si="0"/>
        <v>03567--SAINT GABRIEL ELEMENTARY</v>
      </c>
      <c r="AB14" t="s">
        <v>13597</v>
      </c>
    </row>
    <row r="15" spans="1:28" x14ac:dyDescent="0.25">
      <c r="A15" t="s">
        <v>8106</v>
      </c>
      <c r="B15" t="s">
        <v>12513</v>
      </c>
      <c r="C15" t="s">
        <v>8937</v>
      </c>
      <c r="E15" t="s">
        <v>8146</v>
      </c>
      <c r="F15" t="s">
        <v>8147</v>
      </c>
      <c r="G15" t="s">
        <v>41</v>
      </c>
      <c r="H15" t="s">
        <v>5</v>
      </c>
      <c r="I15" t="s">
        <v>32</v>
      </c>
      <c r="J15" t="s">
        <v>17</v>
      </c>
      <c r="K15" t="s">
        <v>2</v>
      </c>
      <c r="L15">
        <v>11301</v>
      </c>
      <c r="M15" t="s">
        <v>15391</v>
      </c>
      <c r="N15" t="s">
        <v>33</v>
      </c>
      <c r="O15" t="s">
        <v>133</v>
      </c>
      <c r="P15" t="s">
        <v>156</v>
      </c>
      <c r="Q15" t="s">
        <v>156</v>
      </c>
      <c r="R15" t="s">
        <v>8108</v>
      </c>
      <c r="S15">
        <v>22367120</v>
      </c>
      <c r="T15">
        <v>22413193</v>
      </c>
      <c r="U15" t="s">
        <v>11286</v>
      </c>
      <c r="V15">
        <v>22367120</v>
      </c>
      <c r="W15" t="s">
        <v>14391</v>
      </c>
      <c r="X15">
        <v>22407361</v>
      </c>
      <c r="Y15" t="s">
        <v>32</v>
      </c>
      <c r="Z15" t="s">
        <v>8819</v>
      </c>
      <c r="AA15" t="str">
        <f t="shared" si="0"/>
        <v>03462--MONTE VERDE SCHOOL</v>
      </c>
      <c r="AB15" t="s">
        <v>13598</v>
      </c>
    </row>
    <row r="16" spans="1:28" x14ac:dyDescent="0.25">
      <c r="A16" t="s">
        <v>8106</v>
      </c>
      <c r="B16" t="s">
        <v>8743</v>
      </c>
      <c r="C16" t="s">
        <v>6470</v>
      </c>
      <c r="E16" t="s">
        <v>8148</v>
      </c>
      <c r="F16" t="s">
        <v>8149</v>
      </c>
      <c r="G16" t="s">
        <v>41</v>
      </c>
      <c r="H16" t="s">
        <v>5</v>
      </c>
      <c r="I16" t="s">
        <v>32</v>
      </c>
      <c r="J16" t="s">
        <v>17</v>
      </c>
      <c r="K16" t="s">
        <v>2</v>
      </c>
      <c r="L16">
        <v>11301</v>
      </c>
      <c r="M16" t="s">
        <v>15391</v>
      </c>
      <c r="N16" t="s">
        <v>33</v>
      </c>
      <c r="O16" t="s">
        <v>133</v>
      </c>
      <c r="P16" t="s">
        <v>156</v>
      </c>
      <c r="Q16" t="s">
        <v>168</v>
      </c>
      <c r="R16" t="s">
        <v>8108</v>
      </c>
      <c r="S16">
        <v>22403460</v>
      </c>
      <c r="T16">
        <v>22403460</v>
      </c>
      <c r="U16" t="s">
        <v>10105</v>
      </c>
      <c r="V16">
        <v>88268962</v>
      </c>
      <c r="W16" t="s">
        <v>14391</v>
      </c>
      <c r="X16">
        <v>22407361</v>
      </c>
      <c r="Y16" t="s">
        <v>35</v>
      </c>
      <c r="Z16" t="s">
        <v>12230</v>
      </c>
    </row>
    <row r="17" spans="1:28" x14ac:dyDescent="0.25">
      <c r="A17" t="s">
        <v>8106</v>
      </c>
      <c r="B17" t="s">
        <v>8143</v>
      </c>
      <c r="C17" t="s">
        <v>8144</v>
      </c>
      <c r="E17" t="s">
        <v>8151</v>
      </c>
      <c r="F17" t="s">
        <v>8152</v>
      </c>
      <c r="G17" t="s">
        <v>41</v>
      </c>
      <c r="H17" t="s">
        <v>5</v>
      </c>
      <c r="I17" t="s">
        <v>32</v>
      </c>
      <c r="J17" t="s">
        <v>17</v>
      </c>
      <c r="K17" t="s">
        <v>4</v>
      </c>
      <c r="L17">
        <v>11303</v>
      </c>
      <c r="M17" t="s">
        <v>12702</v>
      </c>
      <c r="N17" t="s">
        <v>33</v>
      </c>
      <c r="O17" t="s">
        <v>133</v>
      </c>
      <c r="P17" t="s">
        <v>12848</v>
      </c>
      <c r="Q17" t="s">
        <v>11287</v>
      </c>
      <c r="R17" t="s">
        <v>8108</v>
      </c>
      <c r="S17">
        <v>22400440</v>
      </c>
      <c r="T17" t="s">
        <v>15386</v>
      </c>
      <c r="U17" t="s">
        <v>8153</v>
      </c>
      <c r="V17" t="s">
        <v>19278</v>
      </c>
      <c r="W17" t="s">
        <v>14391</v>
      </c>
      <c r="X17">
        <v>22407361</v>
      </c>
      <c r="Y17" t="s">
        <v>32</v>
      </c>
      <c r="Z17" t="s">
        <v>8820</v>
      </c>
      <c r="AA17" t="str">
        <f t="shared" si="0"/>
        <v>03702--KAMUK</v>
      </c>
      <c r="AB17" t="s">
        <v>8152</v>
      </c>
    </row>
    <row r="18" spans="1:28" x14ac:dyDescent="0.25">
      <c r="A18" t="s">
        <v>8106</v>
      </c>
      <c r="B18" t="s">
        <v>8145</v>
      </c>
      <c r="C18" t="s">
        <v>7956</v>
      </c>
      <c r="E18" t="s">
        <v>8741</v>
      </c>
      <c r="F18" t="s">
        <v>8742</v>
      </c>
      <c r="G18" t="s">
        <v>41</v>
      </c>
      <c r="H18" t="s">
        <v>5</v>
      </c>
      <c r="I18" t="s">
        <v>32</v>
      </c>
      <c r="J18" t="s">
        <v>17</v>
      </c>
      <c r="K18" t="s">
        <v>4</v>
      </c>
      <c r="L18">
        <v>11303</v>
      </c>
      <c r="M18" t="s">
        <v>12702</v>
      </c>
      <c r="N18" t="s">
        <v>33</v>
      </c>
      <c r="O18" t="s">
        <v>133</v>
      </c>
      <c r="P18" t="s">
        <v>12848</v>
      </c>
      <c r="Q18" t="s">
        <v>470</v>
      </c>
      <c r="R18" t="s">
        <v>8108</v>
      </c>
      <c r="S18">
        <v>22410425</v>
      </c>
      <c r="T18">
        <v>83770184</v>
      </c>
      <c r="U18" t="s">
        <v>19279</v>
      </c>
      <c r="V18">
        <v>83770184</v>
      </c>
      <c r="W18" t="s">
        <v>14391</v>
      </c>
      <c r="X18">
        <v>88882851</v>
      </c>
      <c r="Y18" t="s">
        <v>32</v>
      </c>
      <c r="Z18" t="s">
        <v>6234</v>
      </c>
      <c r="AA18" t="str">
        <f t="shared" si="0"/>
        <v>00128--NUEVOS HORIZONTES ESCOLARES</v>
      </c>
      <c r="AB18" t="s">
        <v>13599</v>
      </c>
    </row>
    <row r="19" spans="1:28" x14ac:dyDescent="0.25">
      <c r="A19" t="s">
        <v>8106</v>
      </c>
      <c r="B19" t="s">
        <v>12529</v>
      </c>
      <c r="C19" t="s">
        <v>12528</v>
      </c>
      <c r="E19" t="s">
        <v>6445</v>
      </c>
      <c r="F19" t="s">
        <v>10177</v>
      </c>
      <c r="G19" t="s">
        <v>9003</v>
      </c>
      <c r="H19" t="s">
        <v>6</v>
      </c>
      <c r="I19" t="s">
        <v>32</v>
      </c>
      <c r="J19" t="s">
        <v>17</v>
      </c>
      <c r="K19" t="s">
        <v>6</v>
      </c>
      <c r="L19">
        <v>11305</v>
      </c>
      <c r="M19" t="s">
        <v>12704</v>
      </c>
      <c r="N19" t="s">
        <v>33</v>
      </c>
      <c r="O19" t="s">
        <v>133</v>
      </c>
      <c r="P19" t="s">
        <v>10443</v>
      </c>
      <c r="Q19" t="s">
        <v>5643</v>
      </c>
      <c r="R19" t="s">
        <v>8108</v>
      </c>
      <c r="S19">
        <v>22365757</v>
      </c>
      <c r="T19">
        <v>22412762</v>
      </c>
      <c r="U19" t="s">
        <v>9397</v>
      </c>
      <c r="V19">
        <v>88270587</v>
      </c>
      <c r="W19" t="s">
        <v>19280</v>
      </c>
      <c r="X19">
        <v>22310578</v>
      </c>
      <c r="Y19" t="s">
        <v>35</v>
      </c>
      <c r="Z19" t="s">
        <v>12230</v>
      </c>
    </row>
    <row r="20" spans="1:28" x14ac:dyDescent="0.25">
      <c r="A20" t="s">
        <v>8106</v>
      </c>
      <c r="B20" t="s">
        <v>8150</v>
      </c>
      <c r="C20" t="s">
        <v>6450</v>
      </c>
      <c r="E20" t="s">
        <v>8159</v>
      </c>
      <c r="F20" t="s">
        <v>8160</v>
      </c>
      <c r="G20" t="s">
        <v>9003</v>
      </c>
      <c r="H20" t="s">
        <v>6</v>
      </c>
      <c r="I20" t="s">
        <v>32</v>
      </c>
      <c r="J20" t="s">
        <v>2</v>
      </c>
      <c r="K20" t="s">
        <v>8</v>
      </c>
      <c r="L20">
        <v>10107</v>
      </c>
      <c r="M20" t="s">
        <v>12607</v>
      </c>
      <c r="N20" t="s">
        <v>33</v>
      </c>
      <c r="O20" t="s">
        <v>33</v>
      </c>
      <c r="P20" t="s">
        <v>12845</v>
      </c>
      <c r="Q20" t="s">
        <v>11288</v>
      </c>
      <c r="R20" t="s">
        <v>8108</v>
      </c>
      <c r="S20">
        <v>22907300</v>
      </c>
      <c r="T20" t="s">
        <v>15386</v>
      </c>
      <c r="U20" t="s">
        <v>9398</v>
      </c>
      <c r="V20">
        <v>87147420</v>
      </c>
      <c r="W20" t="s">
        <v>14392</v>
      </c>
      <c r="X20">
        <v>22310578</v>
      </c>
      <c r="Y20" t="s">
        <v>35</v>
      </c>
      <c r="Z20" t="s">
        <v>12230</v>
      </c>
    </row>
    <row r="21" spans="1:28" x14ac:dyDescent="0.25">
      <c r="A21" t="s">
        <v>8106</v>
      </c>
      <c r="B21" t="s">
        <v>8154</v>
      </c>
      <c r="C21" t="s">
        <v>8155</v>
      </c>
      <c r="E21" t="s">
        <v>7342</v>
      </c>
      <c r="F21" t="s">
        <v>69</v>
      </c>
      <c r="G21" t="s">
        <v>9003</v>
      </c>
      <c r="H21" t="s">
        <v>2</v>
      </c>
      <c r="I21" t="s">
        <v>32</v>
      </c>
      <c r="J21" t="s">
        <v>2</v>
      </c>
      <c r="K21" t="s">
        <v>10</v>
      </c>
      <c r="L21">
        <v>10108</v>
      </c>
      <c r="M21" t="s">
        <v>12609</v>
      </c>
      <c r="N21" t="s">
        <v>33</v>
      </c>
      <c r="O21" t="s">
        <v>33</v>
      </c>
      <c r="P21" t="s">
        <v>12977</v>
      </c>
      <c r="Q21" t="s">
        <v>3460</v>
      </c>
      <c r="R21" t="s">
        <v>8108</v>
      </c>
      <c r="S21">
        <v>22320122</v>
      </c>
      <c r="T21" t="s">
        <v>15386</v>
      </c>
      <c r="U21" t="s">
        <v>9399</v>
      </c>
      <c r="V21">
        <v>40700122</v>
      </c>
      <c r="W21" t="s">
        <v>14382</v>
      </c>
      <c r="X21">
        <v>22901167</v>
      </c>
      <c r="Y21" t="s">
        <v>32</v>
      </c>
      <c r="Z21" t="s">
        <v>8821</v>
      </c>
      <c r="AA21" t="str">
        <f t="shared" si="0"/>
        <v>03231--LOS ANGELES</v>
      </c>
      <c r="AB21" t="s">
        <v>69</v>
      </c>
    </row>
    <row r="22" spans="1:28" x14ac:dyDescent="0.25">
      <c r="A22" t="s">
        <v>8106</v>
      </c>
      <c r="B22" t="s">
        <v>9392</v>
      </c>
      <c r="C22" t="s">
        <v>8156</v>
      </c>
      <c r="E22" t="s">
        <v>7351</v>
      </c>
      <c r="F22" t="s">
        <v>13395</v>
      </c>
      <c r="G22" t="s">
        <v>9003</v>
      </c>
      <c r="H22" t="s">
        <v>3</v>
      </c>
      <c r="I22" t="s">
        <v>32</v>
      </c>
      <c r="J22" t="s">
        <v>2</v>
      </c>
      <c r="K22" t="s">
        <v>11</v>
      </c>
      <c r="L22">
        <v>10109</v>
      </c>
      <c r="M22" t="s">
        <v>12611</v>
      </c>
      <c r="N22" t="s">
        <v>33</v>
      </c>
      <c r="O22" t="s">
        <v>33</v>
      </c>
      <c r="P22" t="s">
        <v>193</v>
      </c>
      <c r="Q22" t="s">
        <v>9400</v>
      </c>
      <c r="R22" t="s">
        <v>8108</v>
      </c>
      <c r="S22">
        <v>22321455</v>
      </c>
      <c r="T22" t="s">
        <v>15386</v>
      </c>
      <c r="U22" t="s">
        <v>13396</v>
      </c>
      <c r="V22">
        <v>60529515</v>
      </c>
      <c r="W22" t="s">
        <v>14396</v>
      </c>
      <c r="X22">
        <v>22914842</v>
      </c>
      <c r="Y22" t="s">
        <v>32</v>
      </c>
      <c r="Z22" t="s">
        <v>8822</v>
      </c>
      <c r="AA22" t="str">
        <f t="shared" si="0"/>
        <v>03232--COLEGIO HUMBOLDT</v>
      </c>
      <c r="AB22" t="s">
        <v>13395</v>
      </c>
    </row>
    <row r="23" spans="1:28" x14ac:dyDescent="0.25">
      <c r="A23" t="s">
        <v>8106</v>
      </c>
      <c r="B23" t="s">
        <v>8157</v>
      </c>
      <c r="C23" t="s">
        <v>8158</v>
      </c>
      <c r="E23" t="s">
        <v>8167</v>
      </c>
      <c r="F23" t="s">
        <v>13397</v>
      </c>
      <c r="G23" t="s">
        <v>9003</v>
      </c>
      <c r="H23" t="s">
        <v>2</v>
      </c>
      <c r="I23" t="s">
        <v>32</v>
      </c>
      <c r="J23" t="s">
        <v>2</v>
      </c>
      <c r="K23" t="s">
        <v>10</v>
      </c>
      <c r="L23">
        <v>10108</v>
      </c>
      <c r="M23" t="s">
        <v>12609</v>
      </c>
      <c r="N23" t="s">
        <v>33</v>
      </c>
      <c r="O23" t="s">
        <v>33</v>
      </c>
      <c r="P23" t="s">
        <v>12977</v>
      </c>
      <c r="Q23" t="s">
        <v>1542</v>
      </c>
      <c r="R23" t="s">
        <v>8108</v>
      </c>
      <c r="S23">
        <v>22201050</v>
      </c>
      <c r="T23">
        <v>22917871</v>
      </c>
      <c r="U23" t="s">
        <v>15259</v>
      </c>
      <c r="V23">
        <v>22201050</v>
      </c>
      <c r="W23" t="s">
        <v>14382</v>
      </c>
      <c r="X23">
        <v>22901136</v>
      </c>
      <c r="Y23" t="s">
        <v>32</v>
      </c>
      <c r="Z23" t="s">
        <v>8823</v>
      </c>
      <c r="AA23" t="str">
        <f t="shared" si="0"/>
        <v>03228--INSTITUTO DR. JAIM WEIZMAN</v>
      </c>
      <c r="AB23" t="s">
        <v>13397</v>
      </c>
    </row>
    <row r="24" spans="1:28" x14ac:dyDescent="0.25">
      <c r="A24" t="s">
        <v>8106</v>
      </c>
      <c r="B24" t="s">
        <v>8161</v>
      </c>
      <c r="C24" t="s">
        <v>8162</v>
      </c>
      <c r="E24" t="s">
        <v>8168</v>
      </c>
      <c r="F24" t="s">
        <v>9380</v>
      </c>
      <c r="G24" t="s">
        <v>9003</v>
      </c>
      <c r="H24" t="s">
        <v>3</v>
      </c>
      <c r="I24" t="s">
        <v>32</v>
      </c>
      <c r="J24" t="s">
        <v>2</v>
      </c>
      <c r="K24" t="s">
        <v>11</v>
      </c>
      <c r="L24">
        <v>10109</v>
      </c>
      <c r="M24" t="s">
        <v>12611</v>
      </c>
      <c r="N24" t="s">
        <v>33</v>
      </c>
      <c r="O24" t="s">
        <v>33</v>
      </c>
      <c r="P24" t="s">
        <v>193</v>
      </c>
      <c r="Q24" t="s">
        <v>11289</v>
      </c>
      <c r="R24" t="s">
        <v>8108</v>
      </c>
      <c r="S24">
        <v>22200131</v>
      </c>
      <c r="T24">
        <v>22327833</v>
      </c>
      <c r="U24" t="s">
        <v>8169</v>
      </c>
      <c r="V24">
        <v>22200131</v>
      </c>
      <c r="W24" t="s">
        <v>14396</v>
      </c>
      <c r="X24">
        <v>22914901</v>
      </c>
      <c r="Y24" t="s">
        <v>32</v>
      </c>
      <c r="Z24" t="s">
        <v>8170</v>
      </c>
      <c r="AA24" t="str">
        <f t="shared" si="0"/>
        <v>03233--BRITANICO DE COSTA RICA</v>
      </c>
      <c r="AB24" t="s">
        <v>9380</v>
      </c>
    </row>
    <row r="25" spans="1:28" x14ac:dyDescent="0.25">
      <c r="A25" t="s">
        <v>8106</v>
      </c>
      <c r="B25" t="s">
        <v>8163</v>
      </c>
      <c r="C25" t="s">
        <v>6673</v>
      </c>
      <c r="E25" t="s">
        <v>8171</v>
      </c>
      <c r="F25" t="s">
        <v>13398</v>
      </c>
      <c r="G25" t="s">
        <v>9003</v>
      </c>
      <c r="H25" t="s">
        <v>2</v>
      </c>
      <c r="I25" t="s">
        <v>32</v>
      </c>
      <c r="J25" t="s">
        <v>2</v>
      </c>
      <c r="K25" t="s">
        <v>10</v>
      </c>
      <c r="L25">
        <v>10108</v>
      </c>
      <c r="M25" t="s">
        <v>12609</v>
      </c>
      <c r="N25" t="s">
        <v>33</v>
      </c>
      <c r="O25" t="s">
        <v>33</v>
      </c>
      <c r="P25" t="s">
        <v>12977</v>
      </c>
      <c r="Q25" t="s">
        <v>19281</v>
      </c>
      <c r="R25" t="s">
        <v>8108</v>
      </c>
      <c r="S25">
        <v>22911633</v>
      </c>
      <c r="T25">
        <v>22325179</v>
      </c>
      <c r="U25" t="s">
        <v>13399</v>
      </c>
      <c r="V25">
        <v>22911633</v>
      </c>
      <c r="W25" t="s">
        <v>14382</v>
      </c>
      <c r="X25">
        <v>22901136</v>
      </c>
      <c r="Y25" t="s">
        <v>32</v>
      </c>
      <c r="Z25" t="s">
        <v>6345</v>
      </c>
      <c r="AA25" t="str">
        <f t="shared" si="0"/>
        <v>03234--COLEGIO LA SALLE</v>
      </c>
      <c r="AB25" t="s">
        <v>13398</v>
      </c>
    </row>
    <row r="26" spans="1:28" x14ac:dyDescent="0.25">
      <c r="A26" t="s">
        <v>8106</v>
      </c>
      <c r="B26" t="s">
        <v>8164</v>
      </c>
      <c r="C26" t="s">
        <v>8165</v>
      </c>
      <c r="E26" t="s">
        <v>8172</v>
      </c>
      <c r="F26" t="s">
        <v>8173</v>
      </c>
      <c r="G26" t="s">
        <v>9003</v>
      </c>
      <c r="H26" t="s">
        <v>3</v>
      </c>
      <c r="I26" t="s">
        <v>32</v>
      </c>
      <c r="J26" t="s">
        <v>2</v>
      </c>
      <c r="K26" t="s">
        <v>11</v>
      </c>
      <c r="L26">
        <v>10109</v>
      </c>
      <c r="M26" t="s">
        <v>12611</v>
      </c>
      <c r="N26" t="s">
        <v>33</v>
      </c>
      <c r="O26" t="s">
        <v>33</v>
      </c>
      <c r="P26" t="s">
        <v>193</v>
      </c>
      <c r="Q26" t="s">
        <v>11289</v>
      </c>
      <c r="R26" t="s">
        <v>8108</v>
      </c>
      <c r="S26">
        <v>22312070</v>
      </c>
      <c r="T26">
        <v>22312070</v>
      </c>
      <c r="U26" t="s">
        <v>9401</v>
      </c>
      <c r="V26">
        <v>22312070</v>
      </c>
      <c r="W26" t="s">
        <v>14396</v>
      </c>
      <c r="X26">
        <v>22914901</v>
      </c>
      <c r="Y26" t="s">
        <v>32</v>
      </c>
      <c r="Z26" t="s">
        <v>8824</v>
      </c>
      <c r="AA26" t="str">
        <f t="shared" si="0"/>
        <v>03230--SANTA CATALINA DE SENA</v>
      </c>
      <c r="AB26" t="s">
        <v>8173</v>
      </c>
    </row>
    <row r="27" spans="1:28" x14ac:dyDescent="0.25">
      <c r="A27" t="s">
        <v>8106</v>
      </c>
      <c r="B27" t="s">
        <v>8166</v>
      </c>
      <c r="C27" t="s">
        <v>6714</v>
      </c>
      <c r="E27" t="s">
        <v>7341</v>
      </c>
      <c r="F27" t="s">
        <v>8175</v>
      </c>
      <c r="G27" t="s">
        <v>9004</v>
      </c>
      <c r="H27" t="s">
        <v>6</v>
      </c>
      <c r="I27" t="s">
        <v>32</v>
      </c>
      <c r="J27" t="s">
        <v>2</v>
      </c>
      <c r="K27" t="s">
        <v>12</v>
      </c>
      <c r="L27">
        <v>10110</v>
      </c>
      <c r="M27" t="s">
        <v>12613</v>
      </c>
      <c r="N27" t="s">
        <v>33</v>
      </c>
      <c r="O27" t="s">
        <v>33</v>
      </c>
      <c r="P27" t="s">
        <v>246</v>
      </c>
      <c r="Q27" t="s">
        <v>10456</v>
      </c>
      <c r="R27" t="s">
        <v>8108</v>
      </c>
      <c r="S27">
        <v>22543651</v>
      </c>
      <c r="T27" t="s">
        <v>15386</v>
      </c>
      <c r="U27" t="s">
        <v>9402</v>
      </c>
      <c r="V27">
        <v>22543651</v>
      </c>
      <c r="W27" t="s">
        <v>14399</v>
      </c>
      <c r="X27">
        <v>22544090</v>
      </c>
      <c r="Y27" t="s">
        <v>32</v>
      </c>
      <c r="Z27" t="s">
        <v>6347</v>
      </c>
      <c r="AA27" t="str">
        <f t="shared" si="0"/>
        <v>03236--INSTITUTO DE DESARROLLO DE INTELIGENCIA</v>
      </c>
      <c r="AB27" t="s">
        <v>8175</v>
      </c>
    </row>
    <row r="28" spans="1:28" x14ac:dyDescent="0.25">
      <c r="A28" t="s">
        <v>8106</v>
      </c>
      <c r="B28" t="s">
        <v>13586</v>
      </c>
      <c r="C28" t="s">
        <v>12509</v>
      </c>
      <c r="E28" t="s">
        <v>8178</v>
      </c>
      <c r="F28" t="s">
        <v>13551</v>
      </c>
      <c r="G28" t="s">
        <v>9004</v>
      </c>
      <c r="H28" t="s">
        <v>6</v>
      </c>
      <c r="I28" t="s">
        <v>32</v>
      </c>
      <c r="J28" t="s">
        <v>2</v>
      </c>
      <c r="K28" t="s">
        <v>12</v>
      </c>
      <c r="L28">
        <v>10110</v>
      </c>
      <c r="M28" t="s">
        <v>12613</v>
      </c>
      <c r="N28" t="s">
        <v>33</v>
      </c>
      <c r="O28" t="s">
        <v>33</v>
      </c>
      <c r="P28" t="s">
        <v>246</v>
      </c>
      <c r="Q28" t="s">
        <v>10454</v>
      </c>
      <c r="R28" t="s">
        <v>8108</v>
      </c>
      <c r="S28">
        <v>40019261</v>
      </c>
      <c r="T28" t="s">
        <v>15386</v>
      </c>
      <c r="U28" t="s">
        <v>19282</v>
      </c>
      <c r="V28">
        <v>40019261</v>
      </c>
      <c r="W28" t="s">
        <v>14399</v>
      </c>
      <c r="X28">
        <v>22544090</v>
      </c>
      <c r="Y28" t="s">
        <v>32</v>
      </c>
      <c r="Z28" t="s">
        <v>8825</v>
      </c>
      <c r="AA28" t="str">
        <f t="shared" si="0"/>
        <v>03640--LIVING HOPE</v>
      </c>
      <c r="AB28" t="s">
        <v>13551</v>
      </c>
    </row>
    <row r="29" spans="1:28" x14ac:dyDescent="0.25">
      <c r="A29" t="s">
        <v>8106</v>
      </c>
      <c r="B29" t="s">
        <v>9388</v>
      </c>
      <c r="C29" t="s">
        <v>6611</v>
      </c>
      <c r="E29" t="s">
        <v>7385</v>
      </c>
      <c r="F29" t="s">
        <v>8122</v>
      </c>
      <c r="G29" t="s">
        <v>9004</v>
      </c>
      <c r="H29" t="s">
        <v>6</v>
      </c>
      <c r="I29" t="s">
        <v>32</v>
      </c>
      <c r="J29" t="s">
        <v>2</v>
      </c>
      <c r="K29" t="s">
        <v>12</v>
      </c>
      <c r="L29">
        <v>10110</v>
      </c>
      <c r="M29" t="s">
        <v>12613</v>
      </c>
      <c r="N29" t="s">
        <v>33</v>
      </c>
      <c r="O29" t="s">
        <v>33</v>
      </c>
      <c r="P29" t="s">
        <v>246</v>
      </c>
      <c r="Q29" t="s">
        <v>10456</v>
      </c>
      <c r="R29" t="s">
        <v>8108</v>
      </c>
      <c r="S29">
        <v>22543555</v>
      </c>
      <c r="T29" t="s">
        <v>15386</v>
      </c>
      <c r="U29" t="s">
        <v>11290</v>
      </c>
      <c r="V29">
        <v>85788608</v>
      </c>
      <c r="W29" t="s">
        <v>14399</v>
      </c>
      <c r="X29">
        <v>22544090</v>
      </c>
      <c r="Y29" t="s">
        <v>32</v>
      </c>
      <c r="Z29" t="s">
        <v>6348</v>
      </c>
      <c r="AA29" t="str">
        <f t="shared" si="0"/>
        <v>03237--ADVENTISTA DE COSTA RICA</v>
      </c>
      <c r="AB29" t="s">
        <v>8122</v>
      </c>
    </row>
    <row r="30" spans="1:28" x14ac:dyDescent="0.25">
      <c r="A30" t="s">
        <v>8106</v>
      </c>
      <c r="B30" t="s">
        <v>8124</v>
      </c>
      <c r="C30" t="s">
        <v>8123</v>
      </c>
      <c r="E30" t="s">
        <v>8182</v>
      </c>
      <c r="F30" t="s">
        <v>1923</v>
      </c>
      <c r="G30" t="s">
        <v>9004</v>
      </c>
      <c r="H30" t="s">
        <v>7</v>
      </c>
      <c r="I30" t="s">
        <v>32</v>
      </c>
      <c r="J30" t="s">
        <v>12</v>
      </c>
      <c r="K30" t="s">
        <v>2</v>
      </c>
      <c r="L30">
        <v>11001</v>
      </c>
      <c r="M30" t="s">
        <v>12672</v>
      </c>
      <c r="N30" t="s">
        <v>33</v>
      </c>
      <c r="O30" t="s">
        <v>10457</v>
      </c>
      <c r="P30" t="s">
        <v>10457</v>
      </c>
      <c r="Q30" t="s">
        <v>112</v>
      </c>
      <c r="R30" t="s">
        <v>8108</v>
      </c>
      <c r="S30">
        <v>22545206</v>
      </c>
      <c r="T30">
        <v>83803771</v>
      </c>
      <c r="U30" t="s">
        <v>8183</v>
      </c>
      <c r="V30">
        <v>22545206</v>
      </c>
      <c r="W30" t="s">
        <v>15396</v>
      </c>
      <c r="X30">
        <v>22754085</v>
      </c>
      <c r="Y30" t="s">
        <v>32</v>
      </c>
      <c r="Z30" t="s">
        <v>8826</v>
      </c>
      <c r="AA30" t="str">
        <f t="shared" si="0"/>
        <v>03737--SANTA RITA</v>
      </c>
      <c r="AB30" t="s">
        <v>1923</v>
      </c>
    </row>
    <row r="31" spans="1:28" x14ac:dyDescent="0.25">
      <c r="A31" t="s">
        <v>8106</v>
      </c>
      <c r="B31" t="s">
        <v>11249</v>
      </c>
      <c r="C31" t="s">
        <v>8174</v>
      </c>
      <c r="E31" t="s">
        <v>7350</v>
      </c>
      <c r="F31" t="s">
        <v>8185</v>
      </c>
      <c r="G31" t="s">
        <v>9004</v>
      </c>
      <c r="H31" t="s">
        <v>2</v>
      </c>
      <c r="I31" t="s">
        <v>32</v>
      </c>
      <c r="J31" t="s">
        <v>2</v>
      </c>
      <c r="K31" t="s">
        <v>2</v>
      </c>
      <c r="L31">
        <v>10101</v>
      </c>
      <c r="M31" t="s">
        <v>12600</v>
      </c>
      <c r="N31" t="s">
        <v>33</v>
      </c>
      <c r="O31" t="s">
        <v>33</v>
      </c>
      <c r="P31" t="s">
        <v>12835</v>
      </c>
      <c r="Q31" t="s">
        <v>10460</v>
      </c>
      <c r="R31" t="s">
        <v>8108</v>
      </c>
      <c r="S31">
        <v>22268123</v>
      </c>
      <c r="T31">
        <v>70040605</v>
      </c>
      <c r="U31" t="s">
        <v>9403</v>
      </c>
      <c r="V31">
        <v>22268123</v>
      </c>
      <c r="W31" t="s">
        <v>14492</v>
      </c>
      <c r="X31">
        <v>22551257</v>
      </c>
      <c r="Y31" t="s">
        <v>32</v>
      </c>
      <c r="Z31" t="s">
        <v>8827</v>
      </c>
      <c r="AA31" t="str">
        <f t="shared" si="0"/>
        <v>03935--BILINGÜE SAN ESTEBAN</v>
      </c>
      <c r="AB31" t="s">
        <v>19283</v>
      </c>
    </row>
    <row r="32" spans="1:28" x14ac:dyDescent="0.25">
      <c r="A32" t="s">
        <v>8106</v>
      </c>
      <c r="B32" t="s">
        <v>19346</v>
      </c>
      <c r="C32" t="s">
        <v>7279</v>
      </c>
      <c r="E32" t="s">
        <v>7362</v>
      </c>
      <c r="F32" t="s">
        <v>8186</v>
      </c>
      <c r="G32" t="s">
        <v>47</v>
      </c>
      <c r="H32" t="s">
        <v>3</v>
      </c>
      <c r="I32" t="s">
        <v>32</v>
      </c>
      <c r="J32" t="s">
        <v>4</v>
      </c>
      <c r="K32" t="s">
        <v>3</v>
      </c>
      <c r="L32">
        <v>10302</v>
      </c>
      <c r="M32" t="s">
        <v>12620</v>
      </c>
      <c r="N32" t="s">
        <v>33</v>
      </c>
      <c r="O32" t="s">
        <v>47</v>
      </c>
      <c r="P32" t="s">
        <v>51</v>
      </c>
      <c r="Q32" t="s">
        <v>11291</v>
      </c>
      <c r="R32" t="s">
        <v>8108</v>
      </c>
      <c r="S32">
        <v>40361299</v>
      </c>
      <c r="T32">
        <v>40361295</v>
      </c>
      <c r="U32" t="s">
        <v>8187</v>
      </c>
      <c r="V32">
        <v>88565779</v>
      </c>
      <c r="W32" t="s">
        <v>15398</v>
      </c>
      <c r="X32">
        <v>22700885</v>
      </c>
      <c r="Y32" t="s">
        <v>32</v>
      </c>
      <c r="Z32" t="s">
        <v>9179</v>
      </c>
      <c r="AA32" t="str">
        <f t="shared" si="0"/>
        <v>03475--SAN MIGUEL ARCANGEL</v>
      </c>
      <c r="AB32" t="s">
        <v>13600</v>
      </c>
    </row>
    <row r="33" spans="1:28" x14ac:dyDescent="0.25">
      <c r="A33" t="s">
        <v>8106</v>
      </c>
      <c r="B33" t="s">
        <v>8176</v>
      </c>
      <c r="C33" t="s">
        <v>8177</v>
      </c>
      <c r="E33" t="s">
        <v>7387</v>
      </c>
      <c r="F33" t="s">
        <v>9381</v>
      </c>
      <c r="G33" t="s">
        <v>79</v>
      </c>
      <c r="H33" t="s">
        <v>5</v>
      </c>
      <c r="I33" t="s">
        <v>35</v>
      </c>
      <c r="J33" t="s">
        <v>2</v>
      </c>
      <c r="K33" t="s">
        <v>10</v>
      </c>
      <c r="L33">
        <v>20108</v>
      </c>
      <c r="M33" t="s">
        <v>11470</v>
      </c>
      <c r="N33" t="s">
        <v>79</v>
      </c>
      <c r="O33" t="s">
        <v>79</v>
      </c>
      <c r="P33" t="s">
        <v>143</v>
      </c>
      <c r="Q33" t="s">
        <v>11292</v>
      </c>
      <c r="R33" t="s">
        <v>8108</v>
      </c>
      <c r="S33">
        <v>22890919</v>
      </c>
      <c r="T33">
        <v>22282076</v>
      </c>
      <c r="U33" t="s">
        <v>19284</v>
      </c>
      <c r="V33">
        <v>22890919</v>
      </c>
      <c r="W33" t="s">
        <v>7725</v>
      </c>
      <c r="X33">
        <v>24302406</v>
      </c>
      <c r="Y33" t="s">
        <v>32</v>
      </c>
      <c r="Z33" t="s">
        <v>8189</v>
      </c>
      <c r="AA33" t="str">
        <f t="shared" si="0"/>
        <v>03241--COUNTRY DAY SCHOOL</v>
      </c>
      <c r="AB33" t="s">
        <v>9381</v>
      </c>
    </row>
    <row r="34" spans="1:28" x14ac:dyDescent="0.25">
      <c r="A34" t="s">
        <v>8106</v>
      </c>
      <c r="B34" t="s">
        <v>8179</v>
      </c>
      <c r="C34" t="s">
        <v>8180</v>
      </c>
      <c r="E34" t="s">
        <v>7381</v>
      </c>
      <c r="F34" t="s">
        <v>13517</v>
      </c>
      <c r="G34" t="s">
        <v>9003</v>
      </c>
      <c r="H34" t="s">
        <v>4</v>
      </c>
      <c r="I34" t="s">
        <v>32</v>
      </c>
      <c r="J34" t="s">
        <v>3</v>
      </c>
      <c r="K34" t="s">
        <v>2</v>
      </c>
      <c r="L34">
        <v>10201</v>
      </c>
      <c r="M34" t="s">
        <v>12608</v>
      </c>
      <c r="N34" t="s">
        <v>33</v>
      </c>
      <c r="O34" t="s">
        <v>11293</v>
      </c>
      <c r="P34" t="s">
        <v>11293</v>
      </c>
      <c r="Q34" t="s">
        <v>11293</v>
      </c>
      <c r="R34" t="s">
        <v>8108</v>
      </c>
      <c r="S34">
        <v>83429939</v>
      </c>
      <c r="T34" t="s">
        <v>15386</v>
      </c>
      <c r="U34" t="s">
        <v>10106</v>
      </c>
      <c r="V34">
        <v>83429939</v>
      </c>
      <c r="W34" t="s">
        <v>13149</v>
      </c>
      <c r="X34">
        <v>22284630</v>
      </c>
      <c r="Y34" t="s">
        <v>35</v>
      </c>
      <c r="Z34" t="s">
        <v>12230</v>
      </c>
    </row>
    <row r="35" spans="1:28" x14ac:dyDescent="0.25">
      <c r="A35" t="s">
        <v>8106</v>
      </c>
      <c r="B35" t="s">
        <v>8181</v>
      </c>
      <c r="C35" t="s">
        <v>6649</v>
      </c>
      <c r="E35" t="s">
        <v>7376</v>
      </c>
      <c r="F35" t="s">
        <v>15258</v>
      </c>
      <c r="G35" t="s">
        <v>9003</v>
      </c>
      <c r="H35" t="s">
        <v>4</v>
      </c>
      <c r="I35" t="s">
        <v>32</v>
      </c>
      <c r="J35" t="s">
        <v>3</v>
      </c>
      <c r="K35" t="s">
        <v>4</v>
      </c>
      <c r="L35">
        <v>10203</v>
      </c>
      <c r="M35" t="s">
        <v>12618</v>
      </c>
      <c r="N35" t="s">
        <v>33</v>
      </c>
      <c r="O35" t="s">
        <v>11293</v>
      </c>
      <c r="P35" t="s">
        <v>143</v>
      </c>
      <c r="Q35" t="s">
        <v>9010</v>
      </c>
      <c r="R35" t="s">
        <v>8108</v>
      </c>
      <c r="S35">
        <v>40366010</v>
      </c>
      <c r="T35">
        <v>40366017</v>
      </c>
      <c r="U35" t="s">
        <v>19285</v>
      </c>
      <c r="V35">
        <v>40366017</v>
      </c>
      <c r="W35" t="s">
        <v>13149</v>
      </c>
      <c r="X35">
        <v>22902857</v>
      </c>
      <c r="Y35" t="s">
        <v>32</v>
      </c>
      <c r="Z35" t="s">
        <v>6350</v>
      </c>
      <c r="AA35" t="str">
        <f t="shared" si="0"/>
        <v>03240--SAINT MARY PRIMARY SCHOOL</v>
      </c>
      <c r="AB35" t="s">
        <v>15258</v>
      </c>
    </row>
    <row r="36" spans="1:28" x14ac:dyDescent="0.25">
      <c r="A36" t="s">
        <v>8106</v>
      </c>
      <c r="B36" t="s">
        <v>19306</v>
      </c>
      <c r="C36" t="s">
        <v>7426</v>
      </c>
      <c r="E36" t="s">
        <v>7382</v>
      </c>
      <c r="F36" t="s">
        <v>12010</v>
      </c>
      <c r="G36" t="s">
        <v>9003</v>
      </c>
      <c r="H36" t="s">
        <v>5</v>
      </c>
      <c r="I36" t="s">
        <v>183</v>
      </c>
      <c r="J36" t="s">
        <v>8</v>
      </c>
      <c r="K36" t="s">
        <v>2</v>
      </c>
      <c r="L36">
        <v>40701</v>
      </c>
      <c r="M36" t="s">
        <v>12656</v>
      </c>
      <c r="N36" t="s">
        <v>184</v>
      </c>
      <c r="O36" t="s">
        <v>3626</v>
      </c>
      <c r="P36" t="s">
        <v>221</v>
      </c>
      <c r="Q36" t="s">
        <v>221</v>
      </c>
      <c r="R36" t="s">
        <v>8108</v>
      </c>
      <c r="S36">
        <v>22937393</v>
      </c>
      <c r="T36">
        <v>22937392</v>
      </c>
      <c r="U36" t="s">
        <v>12540</v>
      </c>
      <c r="V36">
        <v>22985714</v>
      </c>
      <c r="W36" t="s">
        <v>14409</v>
      </c>
      <c r="X36">
        <v>25821525</v>
      </c>
      <c r="Y36" t="s">
        <v>32</v>
      </c>
      <c r="Z36" t="s">
        <v>6349</v>
      </c>
      <c r="AA36" t="str">
        <f t="shared" si="0"/>
        <v>03239--PAN AMERICAN SCHOOL</v>
      </c>
      <c r="AB36" t="s">
        <v>12010</v>
      </c>
    </row>
    <row r="37" spans="1:28" x14ac:dyDescent="0.25">
      <c r="A37" t="s">
        <v>8106</v>
      </c>
      <c r="B37" t="s">
        <v>8188</v>
      </c>
      <c r="C37" t="s">
        <v>6636</v>
      </c>
      <c r="E37" t="s">
        <v>8193</v>
      </c>
      <c r="F37" t="s">
        <v>8194</v>
      </c>
      <c r="G37" t="s">
        <v>9003</v>
      </c>
      <c r="H37" t="s">
        <v>5</v>
      </c>
      <c r="I37" t="s">
        <v>32</v>
      </c>
      <c r="J37" t="s">
        <v>11</v>
      </c>
      <c r="K37" t="s">
        <v>2</v>
      </c>
      <c r="L37">
        <v>10901</v>
      </c>
      <c r="M37" t="s">
        <v>12667</v>
      </c>
      <c r="N37" t="s">
        <v>33</v>
      </c>
      <c r="O37" t="s">
        <v>296</v>
      </c>
      <c r="P37" t="s">
        <v>296</v>
      </c>
      <c r="Q37" t="s">
        <v>1241</v>
      </c>
      <c r="R37" t="s">
        <v>8108</v>
      </c>
      <c r="S37">
        <v>22033246</v>
      </c>
      <c r="T37">
        <v>22034676</v>
      </c>
      <c r="U37" t="s">
        <v>8195</v>
      </c>
      <c r="V37">
        <v>83856808</v>
      </c>
      <c r="W37" t="s">
        <v>14409</v>
      </c>
      <c r="X37" t="s">
        <v>15648</v>
      </c>
      <c r="Y37" t="s">
        <v>32</v>
      </c>
      <c r="Z37" t="s">
        <v>8828</v>
      </c>
      <c r="AA37" t="str">
        <f t="shared" si="0"/>
        <v>03970--COMPLEJO EDUCATIVO CEDIC</v>
      </c>
      <c r="AB37" t="s">
        <v>8194</v>
      </c>
    </row>
    <row r="38" spans="1:28" x14ac:dyDescent="0.25">
      <c r="A38" t="s">
        <v>8106</v>
      </c>
      <c r="B38" t="s">
        <v>13425</v>
      </c>
      <c r="C38" t="s">
        <v>8190</v>
      </c>
      <c r="E38" t="s">
        <v>7375</v>
      </c>
      <c r="F38" t="s">
        <v>15247</v>
      </c>
      <c r="G38" t="s">
        <v>9003</v>
      </c>
      <c r="H38" t="s">
        <v>4</v>
      </c>
      <c r="I38" t="s">
        <v>32</v>
      </c>
      <c r="J38" t="s">
        <v>3</v>
      </c>
      <c r="K38" t="s">
        <v>2</v>
      </c>
      <c r="L38">
        <v>10201</v>
      </c>
      <c r="M38" t="s">
        <v>12608</v>
      </c>
      <c r="N38" t="s">
        <v>33</v>
      </c>
      <c r="O38" t="s">
        <v>11293</v>
      </c>
      <c r="P38" t="s">
        <v>11293</v>
      </c>
      <c r="Q38" t="s">
        <v>11293</v>
      </c>
      <c r="R38" t="s">
        <v>8108</v>
      </c>
      <c r="S38">
        <v>22898889</v>
      </c>
      <c r="T38" t="s">
        <v>15386</v>
      </c>
      <c r="U38" t="s">
        <v>9404</v>
      </c>
      <c r="V38">
        <v>22898889</v>
      </c>
      <c r="W38" t="s">
        <v>13149</v>
      </c>
      <c r="X38">
        <v>22284630</v>
      </c>
      <c r="Y38" t="s">
        <v>32</v>
      </c>
      <c r="Z38" t="s">
        <v>8829</v>
      </c>
      <c r="AA38" t="str">
        <f t="shared" si="0"/>
        <v>03242--COLEGIO NUESTRA SEÑORA DEL PILAR</v>
      </c>
      <c r="AB38" t="s">
        <v>15247</v>
      </c>
    </row>
    <row r="39" spans="1:28" x14ac:dyDescent="0.25">
      <c r="A39" t="s">
        <v>8106</v>
      </c>
      <c r="B39" t="s">
        <v>8191</v>
      </c>
      <c r="C39" t="s">
        <v>6561</v>
      </c>
      <c r="E39" t="s">
        <v>7372</v>
      </c>
      <c r="F39" t="s">
        <v>8199</v>
      </c>
      <c r="G39" t="s">
        <v>47</v>
      </c>
      <c r="H39" t="s">
        <v>2</v>
      </c>
      <c r="I39" t="s">
        <v>32</v>
      </c>
      <c r="J39" t="s">
        <v>4</v>
      </c>
      <c r="K39" t="s">
        <v>2</v>
      </c>
      <c r="L39">
        <v>10301</v>
      </c>
      <c r="M39" t="s">
        <v>12619</v>
      </c>
      <c r="N39" t="s">
        <v>33</v>
      </c>
      <c r="O39" t="s">
        <v>47</v>
      </c>
      <c r="P39" t="s">
        <v>47</v>
      </c>
      <c r="Q39" t="s">
        <v>1363</v>
      </c>
      <c r="R39" t="s">
        <v>8108</v>
      </c>
      <c r="S39">
        <v>22597148</v>
      </c>
      <c r="T39">
        <v>85204747</v>
      </c>
      <c r="U39" t="s">
        <v>8200</v>
      </c>
      <c r="V39">
        <v>22597148</v>
      </c>
      <c r="W39" t="s">
        <v>14411</v>
      </c>
      <c r="X39">
        <v>21010915</v>
      </c>
      <c r="Y39" t="s">
        <v>32</v>
      </c>
      <c r="Z39" t="s">
        <v>6235</v>
      </c>
      <c r="AA39" t="str">
        <f t="shared" si="0"/>
        <v>00129--VIRGEN MARIA DEL MILAGRO</v>
      </c>
      <c r="AB39" t="s">
        <v>8199</v>
      </c>
    </row>
    <row r="40" spans="1:28" x14ac:dyDescent="0.25">
      <c r="A40" t="s">
        <v>8106</v>
      </c>
      <c r="B40" t="s">
        <v>13420</v>
      </c>
      <c r="C40" t="s">
        <v>8192</v>
      </c>
      <c r="E40" t="s">
        <v>6447</v>
      </c>
      <c r="F40" t="s">
        <v>10178</v>
      </c>
      <c r="G40" t="s">
        <v>9003</v>
      </c>
      <c r="H40" t="s">
        <v>4</v>
      </c>
      <c r="I40" t="s">
        <v>32</v>
      </c>
      <c r="J40" t="s">
        <v>3</v>
      </c>
      <c r="K40" t="s">
        <v>4</v>
      </c>
      <c r="L40">
        <v>10203</v>
      </c>
      <c r="M40" t="s">
        <v>12618</v>
      </c>
      <c r="N40" t="s">
        <v>33</v>
      </c>
      <c r="O40" t="s">
        <v>11293</v>
      </c>
      <c r="P40" t="s">
        <v>143</v>
      </c>
      <c r="Q40" t="s">
        <v>11294</v>
      </c>
      <c r="R40" t="s">
        <v>8108</v>
      </c>
      <c r="S40">
        <v>22280562</v>
      </c>
      <c r="T40">
        <v>22280562</v>
      </c>
      <c r="U40" t="s">
        <v>12083</v>
      </c>
      <c r="V40">
        <v>22280562</v>
      </c>
      <c r="W40" t="s">
        <v>13149</v>
      </c>
      <c r="X40">
        <v>22284630</v>
      </c>
      <c r="Y40" t="s">
        <v>32</v>
      </c>
      <c r="Z40" t="s">
        <v>8830</v>
      </c>
      <c r="AA40" t="str">
        <f t="shared" si="0"/>
        <v>04253--CENTRO EDUCATIVO SAN AGUSTIN</v>
      </c>
      <c r="AB40" t="s">
        <v>10178</v>
      </c>
    </row>
    <row r="41" spans="1:28" x14ac:dyDescent="0.25">
      <c r="A41" t="s">
        <v>8106</v>
      </c>
      <c r="B41" t="s">
        <v>8196</v>
      </c>
      <c r="C41" t="s">
        <v>8197</v>
      </c>
      <c r="E41" t="s">
        <v>8202</v>
      </c>
      <c r="F41" t="s">
        <v>8203</v>
      </c>
      <c r="G41" t="s">
        <v>41</v>
      </c>
      <c r="H41" t="s">
        <v>3</v>
      </c>
      <c r="I41" t="s">
        <v>32</v>
      </c>
      <c r="J41" t="s">
        <v>10</v>
      </c>
      <c r="K41" t="s">
        <v>8</v>
      </c>
      <c r="L41">
        <v>10807</v>
      </c>
      <c r="M41" t="s">
        <v>12673</v>
      </c>
      <c r="N41" t="s">
        <v>33</v>
      </c>
      <c r="O41" t="s">
        <v>12863</v>
      </c>
      <c r="P41" t="s">
        <v>12865</v>
      </c>
      <c r="Q41" t="s">
        <v>10651</v>
      </c>
      <c r="R41" t="s">
        <v>8108</v>
      </c>
      <c r="S41">
        <v>22292249</v>
      </c>
      <c r="T41">
        <v>22292249</v>
      </c>
      <c r="U41" t="s">
        <v>15260</v>
      </c>
      <c r="V41">
        <v>88558805</v>
      </c>
      <c r="W41" t="s">
        <v>14416</v>
      </c>
      <c r="X41">
        <v>22450450</v>
      </c>
      <c r="Y41" t="s">
        <v>32</v>
      </c>
      <c r="Z41" t="s">
        <v>8831</v>
      </c>
      <c r="AA41" t="str">
        <f t="shared" si="0"/>
        <v>00201--COLEGIO CRISTIANO ASAMBLEAS DE DIOS</v>
      </c>
      <c r="AB41" t="s">
        <v>8203</v>
      </c>
    </row>
    <row r="42" spans="1:28" x14ac:dyDescent="0.25">
      <c r="A42" t="s">
        <v>8106</v>
      </c>
      <c r="B42" t="s">
        <v>19325</v>
      </c>
      <c r="C42" t="s">
        <v>8198</v>
      </c>
      <c r="E42" t="s">
        <v>7348</v>
      </c>
      <c r="F42" t="s">
        <v>8204</v>
      </c>
      <c r="G42" t="s">
        <v>9004</v>
      </c>
      <c r="H42" t="s">
        <v>4</v>
      </c>
      <c r="I42" t="s">
        <v>32</v>
      </c>
      <c r="J42" t="s">
        <v>86</v>
      </c>
      <c r="K42" t="s">
        <v>4</v>
      </c>
      <c r="L42">
        <v>11803</v>
      </c>
      <c r="M42" t="s">
        <v>12728</v>
      </c>
      <c r="N42" t="s">
        <v>33</v>
      </c>
      <c r="O42" t="s">
        <v>10439</v>
      </c>
      <c r="P42" t="s">
        <v>12843</v>
      </c>
      <c r="Q42" t="s">
        <v>11295</v>
      </c>
      <c r="R42" t="s">
        <v>8108</v>
      </c>
      <c r="S42">
        <v>40008990</v>
      </c>
      <c r="T42" t="s">
        <v>15386</v>
      </c>
      <c r="U42" t="s">
        <v>15261</v>
      </c>
      <c r="V42">
        <v>40008990</v>
      </c>
      <c r="W42" t="s">
        <v>12988</v>
      </c>
      <c r="X42">
        <v>22271729</v>
      </c>
      <c r="Y42" t="s">
        <v>35</v>
      </c>
      <c r="Z42" t="s">
        <v>12230</v>
      </c>
    </row>
    <row r="43" spans="1:28" x14ac:dyDescent="0.25">
      <c r="A43" t="s">
        <v>8106</v>
      </c>
      <c r="B43" t="s">
        <v>13418</v>
      </c>
      <c r="C43" t="s">
        <v>6539</v>
      </c>
      <c r="E43" t="s">
        <v>7370</v>
      </c>
      <c r="F43" t="s">
        <v>8206</v>
      </c>
      <c r="G43" t="s">
        <v>41</v>
      </c>
      <c r="H43" t="s">
        <v>2</v>
      </c>
      <c r="I43" t="s">
        <v>32</v>
      </c>
      <c r="J43" t="s">
        <v>10</v>
      </c>
      <c r="K43" t="s">
        <v>4</v>
      </c>
      <c r="L43">
        <v>10803</v>
      </c>
      <c r="M43" t="s">
        <v>12668</v>
      </c>
      <c r="N43" t="s">
        <v>33</v>
      </c>
      <c r="O43" t="s">
        <v>12863</v>
      </c>
      <c r="P43" t="s">
        <v>555</v>
      </c>
      <c r="Q43" t="s">
        <v>7662</v>
      </c>
      <c r="R43" t="s">
        <v>8108</v>
      </c>
      <c r="S43">
        <v>88139459</v>
      </c>
      <c r="T43" t="s">
        <v>15386</v>
      </c>
      <c r="U43" t="s">
        <v>19286</v>
      </c>
      <c r="V43">
        <v>88139459</v>
      </c>
      <c r="W43" t="s">
        <v>14415</v>
      </c>
      <c r="X43">
        <v>22533717</v>
      </c>
      <c r="Y43" t="s">
        <v>32</v>
      </c>
      <c r="Z43" t="s">
        <v>6238</v>
      </c>
      <c r="AA43" t="str">
        <f t="shared" si="0"/>
        <v>00194--SANTA MONICA</v>
      </c>
      <c r="AB43" t="s">
        <v>8206</v>
      </c>
    </row>
    <row r="44" spans="1:28" x14ac:dyDescent="0.25">
      <c r="A44" t="s">
        <v>8106</v>
      </c>
      <c r="B44" t="s">
        <v>8201</v>
      </c>
      <c r="C44" t="s">
        <v>7796</v>
      </c>
      <c r="E44" t="s">
        <v>7366</v>
      </c>
      <c r="F44" t="s">
        <v>8208</v>
      </c>
      <c r="G44" t="s">
        <v>41</v>
      </c>
      <c r="H44" t="s">
        <v>6</v>
      </c>
      <c r="I44" t="s">
        <v>183</v>
      </c>
      <c r="J44" t="s">
        <v>4</v>
      </c>
      <c r="K44" t="s">
        <v>4</v>
      </c>
      <c r="L44">
        <v>40303</v>
      </c>
      <c r="M44" t="s">
        <v>11487</v>
      </c>
      <c r="N44" t="s">
        <v>184</v>
      </c>
      <c r="O44" t="s">
        <v>1431</v>
      </c>
      <c r="P44" t="s">
        <v>51</v>
      </c>
      <c r="Q44" t="s">
        <v>1443</v>
      </c>
      <c r="R44" t="s">
        <v>8108</v>
      </c>
      <c r="S44">
        <v>22476612</v>
      </c>
      <c r="T44">
        <v>22476686</v>
      </c>
      <c r="U44" t="s">
        <v>13400</v>
      </c>
      <c r="V44">
        <v>22476612</v>
      </c>
      <c r="W44" t="s">
        <v>14418</v>
      </c>
      <c r="X44">
        <v>22352880</v>
      </c>
      <c r="Y44" t="s">
        <v>32</v>
      </c>
      <c r="Z44" t="s">
        <v>6241</v>
      </c>
      <c r="AA44" t="str">
        <f t="shared" si="0"/>
        <v>00232--LINCOLN</v>
      </c>
      <c r="AB44" t="s">
        <v>8208</v>
      </c>
    </row>
    <row r="45" spans="1:28" x14ac:dyDescent="0.25">
      <c r="A45" t="s">
        <v>8106</v>
      </c>
      <c r="B45" t="s">
        <v>8205</v>
      </c>
      <c r="C45" t="s">
        <v>6509</v>
      </c>
      <c r="E45" t="s">
        <v>8209</v>
      </c>
      <c r="F45" t="s">
        <v>8210</v>
      </c>
      <c r="G45" t="s">
        <v>41</v>
      </c>
      <c r="H45" t="s">
        <v>6</v>
      </c>
      <c r="I45" t="s">
        <v>32</v>
      </c>
      <c r="J45" t="s">
        <v>198</v>
      </c>
      <c r="K45" t="s">
        <v>2</v>
      </c>
      <c r="L45">
        <v>11401</v>
      </c>
      <c r="M45" t="s">
        <v>12706</v>
      </c>
      <c r="N45" t="s">
        <v>33</v>
      </c>
      <c r="O45" t="s">
        <v>10954</v>
      </c>
      <c r="P45" t="s">
        <v>598</v>
      </c>
      <c r="Q45" t="s">
        <v>606</v>
      </c>
      <c r="R45" t="s">
        <v>8108</v>
      </c>
      <c r="S45">
        <v>22407511</v>
      </c>
      <c r="T45">
        <v>22369796</v>
      </c>
      <c r="U45" t="s">
        <v>12073</v>
      </c>
      <c r="V45">
        <v>22407511</v>
      </c>
      <c r="W45" t="s">
        <v>14418</v>
      </c>
      <c r="X45">
        <v>22352880</v>
      </c>
      <c r="Y45" t="s">
        <v>32</v>
      </c>
      <c r="Z45" t="s">
        <v>6239</v>
      </c>
      <c r="AA45" t="str">
        <f t="shared" si="0"/>
        <v>00211--LAS AMERICAS</v>
      </c>
      <c r="AB45" t="s">
        <v>3460</v>
      </c>
    </row>
    <row r="46" spans="1:28" x14ac:dyDescent="0.25">
      <c r="A46" t="s">
        <v>8106</v>
      </c>
      <c r="B46" t="s">
        <v>8207</v>
      </c>
      <c r="C46" t="s">
        <v>6633</v>
      </c>
      <c r="E46" t="s">
        <v>7349</v>
      </c>
      <c r="F46" t="s">
        <v>8212</v>
      </c>
      <c r="G46" t="s">
        <v>41</v>
      </c>
      <c r="H46" t="s">
        <v>6</v>
      </c>
      <c r="I46" t="s">
        <v>32</v>
      </c>
      <c r="J46" t="s">
        <v>198</v>
      </c>
      <c r="K46" t="s">
        <v>2</v>
      </c>
      <c r="L46">
        <v>11401</v>
      </c>
      <c r="M46" t="s">
        <v>12706</v>
      </c>
      <c r="N46" t="s">
        <v>33</v>
      </c>
      <c r="O46" t="s">
        <v>10954</v>
      </c>
      <c r="P46" t="s">
        <v>598</v>
      </c>
      <c r="Q46" t="s">
        <v>3460</v>
      </c>
      <c r="R46" t="s">
        <v>8108</v>
      </c>
      <c r="S46">
        <v>25079874</v>
      </c>
      <c r="T46">
        <v>25079812</v>
      </c>
      <c r="U46" t="s">
        <v>19287</v>
      </c>
      <c r="V46">
        <v>60589420</v>
      </c>
      <c r="W46" t="s">
        <v>14418</v>
      </c>
      <c r="X46">
        <v>22352880</v>
      </c>
      <c r="Y46" t="s">
        <v>32</v>
      </c>
      <c r="Z46" t="s">
        <v>7704</v>
      </c>
      <c r="AA46" t="str">
        <f t="shared" si="0"/>
        <v>03344--OASIS DE ESPERANZA</v>
      </c>
      <c r="AB46" t="s">
        <v>8212</v>
      </c>
    </row>
    <row r="47" spans="1:28" x14ac:dyDescent="0.25">
      <c r="A47" t="s">
        <v>8106</v>
      </c>
      <c r="B47" t="s">
        <v>8211</v>
      </c>
      <c r="C47" t="s">
        <v>6461</v>
      </c>
      <c r="E47" t="s">
        <v>8214</v>
      </c>
      <c r="F47" t="s">
        <v>8215</v>
      </c>
      <c r="G47" t="s">
        <v>41</v>
      </c>
      <c r="H47" t="s">
        <v>6</v>
      </c>
      <c r="I47" t="s">
        <v>32</v>
      </c>
      <c r="J47" t="s">
        <v>198</v>
      </c>
      <c r="K47" t="s">
        <v>2</v>
      </c>
      <c r="L47">
        <v>11401</v>
      </c>
      <c r="M47" t="s">
        <v>12706</v>
      </c>
      <c r="N47" t="s">
        <v>33</v>
      </c>
      <c r="O47" t="s">
        <v>10954</v>
      </c>
      <c r="P47" t="s">
        <v>598</v>
      </c>
      <c r="Q47" t="s">
        <v>1238</v>
      </c>
      <c r="R47" t="s">
        <v>8108</v>
      </c>
      <c r="S47">
        <v>22410874</v>
      </c>
      <c r="T47">
        <v>22357214</v>
      </c>
      <c r="U47" t="s">
        <v>13401</v>
      </c>
      <c r="V47">
        <v>22410874</v>
      </c>
      <c r="W47" t="s">
        <v>14418</v>
      </c>
      <c r="X47">
        <v>22352880</v>
      </c>
      <c r="Y47" t="s">
        <v>32</v>
      </c>
      <c r="Z47" t="s">
        <v>8216</v>
      </c>
      <c r="AA47" t="str">
        <f t="shared" si="0"/>
        <v>00228--SAINT JOSEPH'S PRIMARY</v>
      </c>
      <c r="AB47" t="s">
        <v>8215</v>
      </c>
    </row>
    <row r="48" spans="1:28" x14ac:dyDescent="0.25">
      <c r="A48" t="s">
        <v>8106</v>
      </c>
      <c r="B48" t="s">
        <v>8213</v>
      </c>
      <c r="C48" t="s">
        <v>7396</v>
      </c>
      <c r="E48" t="s">
        <v>7365</v>
      </c>
      <c r="F48" t="s">
        <v>8217</v>
      </c>
      <c r="G48" t="s">
        <v>41</v>
      </c>
      <c r="H48" t="s">
        <v>6</v>
      </c>
      <c r="I48" t="s">
        <v>32</v>
      </c>
      <c r="J48" t="s">
        <v>198</v>
      </c>
      <c r="K48" t="s">
        <v>2</v>
      </c>
      <c r="L48">
        <v>11401</v>
      </c>
      <c r="M48" t="s">
        <v>12706</v>
      </c>
      <c r="N48" t="s">
        <v>33</v>
      </c>
      <c r="O48" t="s">
        <v>10954</v>
      </c>
      <c r="P48" t="s">
        <v>598</v>
      </c>
      <c r="Q48" t="s">
        <v>11296</v>
      </c>
      <c r="R48" t="s">
        <v>8108</v>
      </c>
      <c r="S48">
        <v>22974500</v>
      </c>
      <c r="T48">
        <v>22974503</v>
      </c>
      <c r="U48" t="s">
        <v>8218</v>
      </c>
      <c r="V48">
        <v>22974500</v>
      </c>
      <c r="W48" t="s">
        <v>14418</v>
      </c>
      <c r="X48">
        <v>22352880</v>
      </c>
      <c r="Y48" t="s">
        <v>32</v>
      </c>
      <c r="Z48" t="s">
        <v>8209</v>
      </c>
      <c r="AA48" t="str">
        <f t="shared" si="0"/>
        <v>00221--SAINT ANTHONY SCHOOL</v>
      </c>
      <c r="AB48" t="s">
        <v>8217</v>
      </c>
    </row>
    <row r="49" spans="1:28" x14ac:dyDescent="0.25">
      <c r="A49" t="s">
        <v>8106</v>
      </c>
      <c r="B49" t="s">
        <v>13409</v>
      </c>
      <c r="C49" t="s">
        <v>6497</v>
      </c>
      <c r="E49" t="s">
        <v>7367</v>
      </c>
      <c r="F49" t="s">
        <v>8141</v>
      </c>
      <c r="G49" t="s">
        <v>41</v>
      </c>
      <c r="H49" t="s">
        <v>7</v>
      </c>
      <c r="I49" t="s">
        <v>32</v>
      </c>
      <c r="J49" t="s">
        <v>15</v>
      </c>
      <c r="K49" t="s">
        <v>2</v>
      </c>
      <c r="L49">
        <v>11101</v>
      </c>
      <c r="M49" t="s">
        <v>12678</v>
      </c>
      <c r="N49" t="s">
        <v>33</v>
      </c>
      <c r="O49" t="s">
        <v>12868</v>
      </c>
      <c r="P49" t="s">
        <v>239</v>
      </c>
      <c r="Q49" t="s">
        <v>4801</v>
      </c>
      <c r="R49" t="s">
        <v>8108</v>
      </c>
      <c r="S49">
        <v>22293462</v>
      </c>
      <c r="T49">
        <v>22299249</v>
      </c>
      <c r="U49" t="s">
        <v>8219</v>
      </c>
      <c r="V49">
        <v>22293462</v>
      </c>
      <c r="W49" t="s">
        <v>14420</v>
      </c>
      <c r="X49">
        <v>22942049</v>
      </c>
      <c r="Y49" t="s">
        <v>32</v>
      </c>
      <c r="Z49" t="s">
        <v>6240</v>
      </c>
      <c r="AA49" t="str">
        <f t="shared" si="0"/>
        <v>00212--AMADITA ROJAS DE MALAVASSI</v>
      </c>
      <c r="AB49" t="s">
        <v>8141</v>
      </c>
    </row>
    <row r="50" spans="1:28" x14ac:dyDescent="0.25">
      <c r="A50" t="s">
        <v>8106</v>
      </c>
      <c r="B50" t="s">
        <v>13610</v>
      </c>
      <c r="C50" t="s">
        <v>6598</v>
      </c>
      <c r="E50" t="s">
        <v>8222</v>
      </c>
      <c r="F50" t="s">
        <v>3445</v>
      </c>
      <c r="G50" t="s">
        <v>41</v>
      </c>
      <c r="H50" t="s">
        <v>6</v>
      </c>
      <c r="I50" t="s">
        <v>32</v>
      </c>
      <c r="J50" t="s">
        <v>198</v>
      </c>
      <c r="K50" t="s">
        <v>2</v>
      </c>
      <c r="L50">
        <v>11401</v>
      </c>
      <c r="M50" t="s">
        <v>12706</v>
      </c>
      <c r="N50" t="s">
        <v>33</v>
      </c>
      <c r="O50" t="s">
        <v>10954</v>
      </c>
      <c r="P50" t="s">
        <v>598</v>
      </c>
      <c r="Q50" t="s">
        <v>11297</v>
      </c>
      <c r="R50" t="s">
        <v>8108</v>
      </c>
      <c r="S50">
        <v>22414151</v>
      </c>
      <c r="T50" t="s">
        <v>15386</v>
      </c>
      <c r="U50" t="s">
        <v>19288</v>
      </c>
      <c r="V50">
        <v>22414151</v>
      </c>
      <c r="W50" t="s">
        <v>14418</v>
      </c>
      <c r="X50">
        <v>22352880</v>
      </c>
      <c r="Y50" t="s">
        <v>32</v>
      </c>
      <c r="Z50" t="s">
        <v>8223</v>
      </c>
      <c r="AA50" t="str">
        <f t="shared" si="0"/>
        <v>00227--NUESTRA SEÑORA DE SION</v>
      </c>
      <c r="AB50" t="s">
        <v>3445</v>
      </c>
    </row>
    <row r="51" spans="1:28" x14ac:dyDescent="0.25">
      <c r="A51" t="s">
        <v>8106</v>
      </c>
      <c r="B51" t="s">
        <v>8220</v>
      </c>
      <c r="C51" t="s">
        <v>8221</v>
      </c>
      <c r="E51" t="s">
        <v>8223</v>
      </c>
      <c r="F51" t="s">
        <v>8225</v>
      </c>
      <c r="G51" t="s">
        <v>41</v>
      </c>
      <c r="H51" t="s">
        <v>6</v>
      </c>
      <c r="I51" t="s">
        <v>32</v>
      </c>
      <c r="J51" t="s">
        <v>198</v>
      </c>
      <c r="K51" t="s">
        <v>2</v>
      </c>
      <c r="L51">
        <v>11401</v>
      </c>
      <c r="M51" t="s">
        <v>12706</v>
      </c>
      <c r="N51" t="s">
        <v>33</v>
      </c>
      <c r="O51" t="s">
        <v>10954</v>
      </c>
      <c r="P51" t="s">
        <v>598</v>
      </c>
      <c r="Q51" t="s">
        <v>11297</v>
      </c>
      <c r="R51" t="s">
        <v>8108</v>
      </c>
      <c r="S51">
        <v>22971704</v>
      </c>
      <c r="T51">
        <v>22409672</v>
      </c>
      <c r="U51" t="s">
        <v>13553</v>
      </c>
      <c r="V51">
        <v>22971704</v>
      </c>
      <c r="W51" t="s">
        <v>14418</v>
      </c>
      <c r="X51">
        <v>22352880</v>
      </c>
      <c r="Y51" t="s">
        <v>32</v>
      </c>
      <c r="Z51" t="s">
        <v>8222</v>
      </c>
      <c r="AA51" t="str">
        <f t="shared" si="0"/>
        <v>00226--SAINT FRANCIS PRIMARY</v>
      </c>
      <c r="AB51" t="s">
        <v>8225</v>
      </c>
    </row>
    <row r="52" spans="1:28" x14ac:dyDescent="0.25">
      <c r="A52" t="s">
        <v>8106</v>
      </c>
      <c r="B52" t="s">
        <v>11988</v>
      </c>
      <c r="C52" t="s">
        <v>11975</v>
      </c>
      <c r="E52" t="s">
        <v>8216</v>
      </c>
      <c r="F52" t="s">
        <v>13552</v>
      </c>
      <c r="G52" t="s">
        <v>41</v>
      </c>
      <c r="H52" t="s">
        <v>6</v>
      </c>
      <c r="I52" t="s">
        <v>32</v>
      </c>
      <c r="J52" t="s">
        <v>198</v>
      </c>
      <c r="K52" t="s">
        <v>2</v>
      </c>
      <c r="L52">
        <v>11401</v>
      </c>
      <c r="M52" t="s">
        <v>12706</v>
      </c>
      <c r="N52" t="s">
        <v>33</v>
      </c>
      <c r="O52" t="s">
        <v>10954</v>
      </c>
      <c r="P52" t="s">
        <v>598</v>
      </c>
      <c r="Q52" t="s">
        <v>129</v>
      </c>
      <c r="R52" t="s">
        <v>8108</v>
      </c>
      <c r="S52">
        <v>22406034</v>
      </c>
      <c r="T52">
        <v>22367022</v>
      </c>
      <c r="U52" t="s">
        <v>8752</v>
      </c>
      <c r="V52">
        <v>63113333</v>
      </c>
      <c r="W52" t="s">
        <v>14418</v>
      </c>
      <c r="X52">
        <v>22353333</v>
      </c>
      <c r="Y52" t="s">
        <v>32</v>
      </c>
      <c r="Z52" t="s">
        <v>8832</v>
      </c>
      <c r="AA52" t="str">
        <f t="shared" si="0"/>
        <v>03246--INSTITUTO DE PSICOPEDAGOGIA INTEGRAL</v>
      </c>
      <c r="AB52" t="s">
        <v>13552</v>
      </c>
    </row>
    <row r="53" spans="1:28" x14ac:dyDescent="0.25">
      <c r="A53" t="s">
        <v>8106</v>
      </c>
      <c r="B53" t="s">
        <v>12533</v>
      </c>
      <c r="C53" t="s">
        <v>7260</v>
      </c>
      <c r="E53" t="s">
        <v>453</v>
      </c>
      <c r="F53" t="s">
        <v>11240</v>
      </c>
      <c r="G53" t="s">
        <v>41</v>
      </c>
      <c r="H53" t="s">
        <v>4</v>
      </c>
      <c r="I53" t="s">
        <v>32</v>
      </c>
      <c r="J53" t="s">
        <v>179</v>
      </c>
      <c r="K53" t="s">
        <v>2</v>
      </c>
      <c r="L53">
        <v>11501</v>
      </c>
      <c r="M53" t="s">
        <v>12711</v>
      </c>
      <c r="N53" t="s">
        <v>33</v>
      </c>
      <c r="O53" t="s">
        <v>12871</v>
      </c>
      <c r="P53" t="s">
        <v>590</v>
      </c>
      <c r="Q53" t="s">
        <v>10483</v>
      </c>
      <c r="R53" t="s">
        <v>8108</v>
      </c>
      <c r="S53">
        <v>22240833</v>
      </c>
      <c r="T53">
        <v>22243326</v>
      </c>
      <c r="U53" t="s">
        <v>15262</v>
      </c>
      <c r="V53">
        <v>22240833</v>
      </c>
      <c r="W53" t="s">
        <v>6423</v>
      </c>
      <c r="X53">
        <v>22340456</v>
      </c>
      <c r="Y53" t="s">
        <v>32</v>
      </c>
      <c r="Z53" t="s">
        <v>744</v>
      </c>
      <c r="AA53" t="str">
        <f t="shared" si="0"/>
        <v>00288--MONTERREY CHRISTIAN SCHOOL</v>
      </c>
      <c r="AB53" t="s">
        <v>11240</v>
      </c>
    </row>
    <row r="54" spans="1:28" x14ac:dyDescent="0.25">
      <c r="A54" t="s">
        <v>8106</v>
      </c>
      <c r="B54" t="s">
        <v>8224</v>
      </c>
      <c r="C54" t="s">
        <v>6487</v>
      </c>
      <c r="E54" t="s">
        <v>6450</v>
      </c>
      <c r="F54" t="s">
        <v>8150</v>
      </c>
      <c r="G54" t="s">
        <v>41</v>
      </c>
      <c r="H54" t="s">
        <v>4</v>
      </c>
      <c r="I54" t="s">
        <v>64</v>
      </c>
      <c r="J54" t="s">
        <v>4</v>
      </c>
      <c r="K54" t="s">
        <v>6</v>
      </c>
      <c r="L54">
        <v>30305</v>
      </c>
      <c r="M54" t="s">
        <v>12802</v>
      </c>
      <c r="N54" t="s">
        <v>214</v>
      </c>
      <c r="O54" t="s">
        <v>215</v>
      </c>
      <c r="P54" t="s">
        <v>216</v>
      </c>
      <c r="Q54" t="s">
        <v>216</v>
      </c>
      <c r="R54" t="s">
        <v>8108</v>
      </c>
      <c r="S54">
        <v>22792626</v>
      </c>
      <c r="T54">
        <v>22797894</v>
      </c>
      <c r="U54" t="s">
        <v>9405</v>
      </c>
      <c r="V54">
        <v>22792626</v>
      </c>
      <c r="W54" t="s">
        <v>6423</v>
      </c>
      <c r="X54">
        <v>22340456</v>
      </c>
      <c r="Y54" t="s">
        <v>32</v>
      </c>
      <c r="Z54" t="s">
        <v>6228</v>
      </c>
      <c r="AA54" t="str">
        <f t="shared" si="0"/>
        <v>00004--ANGLOAMERICANA</v>
      </c>
      <c r="AB54" t="s">
        <v>8150</v>
      </c>
    </row>
    <row r="55" spans="1:28" x14ac:dyDescent="0.25">
      <c r="A55" t="s">
        <v>8106</v>
      </c>
      <c r="B55" t="s">
        <v>13491</v>
      </c>
      <c r="C55" t="s">
        <v>8088</v>
      </c>
      <c r="E55" t="s">
        <v>8228</v>
      </c>
      <c r="F55" t="s">
        <v>8229</v>
      </c>
      <c r="G55" t="s">
        <v>41</v>
      </c>
      <c r="H55" t="s">
        <v>4</v>
      </c>
      <c r="I55" t="s">
        <v>32</v>
      </c>
      <c r="J55" t="s">
        <v>179</v>
      </c>
      <c r="K55" t="s">
        <v>2</v>
      </c>
      <c r="L55">
        <v>11501</v>
      </c>
      <c r="M55" t="s">
        <v>12711</v>
      </c>
      <c r="N55" t="s">
        <v>33</v>
      </c>
      <c r="O55" t="s">
        <v>12871</v>
      </c>
      <c r="P55" t="s">
        <v>590</v>
      </c>
      <c r="Q55" t="s">
        <v>590</v>
      </c>
      <c r="R55" t="s">
        <v>8108</v>
      </c>
      <c r="S55">
        <v>22834730</v>
      </c>
      <c r="T55">
        <v>22831890</v>
      </c>
      <c r="U55" t="s">
        <v>10107</v>
      </c>
      <c r="V55">
        <v>25285340</v>
      </c>
      <c r="W55" t="s">
        <v>6423</v>
      </c>
      <c r="X55">
        <v>22340456</v>
      </c>
      <c r="Y55" t="s">
        <v>32</v>
      </c>
      <c r="Z55" t="s">
        <v>6245</v>
      </c>
      <c r="AA55" t="str">
        <f t="shared" si="0"/>
        <v>00290--CALASANZ</v>
      </c>
      <c r="AB55" t="s">
        <v>8229</v>
      </c>
    </row>
    <row r="56" spans="1:28" x14ac:dyDescent="0.25">
      <c r="A56" t="s">
        <v>8106</v>
      </c>
      <c r="B56" t="s">
        <v>9380</v>
      </c>
      <c r="C56" t="s">
        <v>8168</v>
      </c>
      <c r="E56" t="s">
        <v>7384</v>
      </c>
      <c r="F56" t="s">
        <v>12008</v>
      </c>
      <c r="G56" t="s">
        <v>184</v>
      </c>
      <c r="H56" t="s">
        <v>6</v>
      </c>
      <c r="I56" t="s">
        <v>183</v>
      </c>
      <c r="J56" t="s">
        <v>4</v>
      </c>
      <c r="K56" t="s">
        <v>4</v>
      </c>
      <c r="L56">
        <v>40303</v>
      </c>
      <c r="M56" t="s">
        <v>11487</v>
      </c>
      <c r="N56" t="s">
        <v>184</v>
      </c>
      <c r="O56" t="s">
        <v>1431</v>
      </c>
      <c r="P56" t="s">
        <v>51</v>
      </c>
      <c r="Q56" t="s">
        <v>51</v>
      </c>
      <c r="R56" t="s">
        <v>8108</v>
      </c>
      <c r="S56">
        <v>22411445</v>
      </c>
      <c r="T56">
        <v>22411445</v>
      </c>
      <c r="U56" t="s">
        <v>19289</v>
      </c>
      <c r="V56">
        <v>22411445</v>
      </c>
      <c r="W56" t="s">
        <v>14503</v>
      </c>
      <c r="X56">
        <v>25660341</v>
      </c>
      <c r="Y56" t="s">
        <v>32</v>
      </c>
      <c r="Z56" t="s">
        <v>6243</v>
      </c>
      <c r="AA56" t="str">
        <f t="shared" si="0"/>
        <v>00278--ICS INTERNATIONAL CHRISTIAN SCHOOL</v>
      </c>
      <c r="AB56" t="s">
        <v>12008</v>
      </c>
    </row>
    <row r="57" spans="1:28" x14ac:dyDescent="0.25">
      <c r="A57" t="s">
        <v>8106</v>
      </c>
      <c r="B57" t="s">
        <v>8226</v>
      </c>
      <c r="C57" t="s">
        <v>8227</v>
      </c>
      <c r="E57" t="s">
        <v>8232</v>
      </c>
      <c r="F57" t="s">
        <v>8233</v>
      </c>
      <c r="G57" t="s">
        <v>41</v>
      </c>
      <c r="H57" t="s">
        <v>4</v>
      </c>
      <c r="I57" t="s">
        <v>64</v>
      </c>
      <c r="J57" t="s">
        <v>4</v>
      </c>
      <c r="K57" t="s">
        <v>4</v>
      </c>
      <c r="L57">
        <v>30303</v>
      </c>
      <c r="M57" t="s">
        <v>12764</v>
      </c>
      <c r="N57" t="s">
        <v>214</v>
      </c>
      <c r="O57" t="s">
        <v>215</v>
      </c>
      <c r="P57" t="s">
        <v>156</v>
      </c>
      <c r="Q57" t="s">
        <v>156</v>
      </c>
      <c r="R57" t="s">
        <v>8108</v>
      </c>
      <c r="S57">
        <v>22794444</v>
      </c>
      <c r="T57" t="s">
        <v>15386</v>
      </c>
      <c r="U57" t="s">
        <v>19290</v>
      </c>
      <c r="V57">
        <v>22794444</v>
      </c>
      <c r="W57" t="s">
        <v>6423</v>
      </c>
      <c r="X57">
        <v>22340456</v>
      </c>
      <c r="Y57" t="s">
        <v>32</v>
      </c>
      <c r="Z57" t="s">
        <v>7701</v>
      </c>
      <c r="AA57" t="str">
        <f t="shared" si="0"/>
        <v>03341--SAINT GREGORY</v>
      </c>
      <c r="AB57" t="s">
        <v>8233</v>
      </c>
    </row>
    <row r="58" spans="1:28" x14ac:dyDescent="0.25">
      <c r="A58" t="s">
        <v>8106</v>
      </c>
      <c r="B58" t="s">
        <v>8230</v>
      </c>
      <c r="C58" t="s">
        <v>8231</v>
      </c>
      <c r="E58" t="s">
        <v>6451</v>
      </c>
      <c r="F58" t="s">
        <v>8234</v>
      </c>
      <c r="G58" t="s">
        <v>41</v>
      </c>
      <c r="H58" t="s">
        <v>4</v>
      </c>
      <c r="I58" t="s">
        <v>32</v>
      </c>
      <c r="J58" t="s">
        <v>179</v>
      </c>
      <c r="K58" t="s">
        <v>3</v>
      </c>
      <c r="L58">
        <v>11502</v>
      </c>
      <c r="M58" t="s">
        <v>12712</v>
      </c>
      <c r="N58" t="s">
        <v>33</v>
      </c>
      <c r="O58" t="s">
        <v>12871</v>
      </c>
      <c r="P58" t="s">
        <v>742</v>
      </c>
      <c r="Q58" t="s">
        <v>742</v>
      </c>
      <c r="R58" t="s">
        <v>8108</v>
      </c>
      <c r="S58">
        <v>22801220</v>
      </c>
      <c r="T58">
        <v>22801220</v>
      </c>
      <c r="U58" t="s">
        <v>19291</v>
      </c>
      <c r="V58">
        <v>40363100</v>
      </c>
      <c r="W58" t="s">
        <v>6423</v>
      </c>
      <c r="X58">
        <v>22340456</v>
      </c>
      <c r="Y58" t="s">
        <v>32</v>
      </c>
      <c r="Z58" t="s">
        <v>6244</v>
      </c>
      <c r="AA58" t="str">
        <f t="shared" si="0"/>
        <v>00287--METODISTA</v>
      </c>
      <c r="AB58" t="s">
        <v>8234</v>
      </c>
    </row>
    <row r="59" spans="1:28" x14ac:dyDescent="0.25">
      <c r="A59" t="s">
        <v>8106</v>
      </c>
      <c r="B59" t="s">
        <v>8968</v>
      </c>
      <c r="C59" t="s">
        <v>6681</v>
      </c>
      <c r="E59" t="s">
        <v>6452</v>
      </c>
      <c r="F59" t="s">
        <v>8236</v>
      </c>
      <c r="G59" t="s">
        <v>41</v>
      </c>
      <c r="H59" t="s">
        <v>4</v>
      </c>
      <c r="I59" t="s">
        <v>32</v>
      </c>
      <c r="J59" t="s">
        <v>86</v>
      </c>
      <c r="K59" t="s">
        <v>2</v>
      </c>
      <c r="L59">
        <v>11801</v>
      </c>
      <c r="M59" t="s">
        <v>12726</v>
      </c>
      <c r="N59" t="s">
        <v>33</v>
      </c>
      <c r="O59" t="s">
        <v>10439</v>
      </c>
      <c r="P59" t="s">
        <v>10439</v>
      </c>
      <c r="Q59" t="s">
        <v>11298</v>
      </c>
      <c r="R59" t="s">
        <v>8108</v>
      </c>
      <c r="S59">
        <v>22248475</v>
      </c>
      <c r="T59" t="s">
        <v>15386</v>
      </c>
      <c r="U59" t="s">
        <v>8237</v>
      </c>
      <c r="V59">
        <v>83165544</v>
      </c>
      <c r="W59" t="s">
        <v>6423</v>
      </c>
      <c r="X59">
        <v>22340456</v>
      </c>
      <c r="Y59" t="s">
        <v>35</v>
      </c>
      <c r="Z59" t="s">
        <v>12230</v>
      </c>
    </row>
    <row r="60" spans="1:28" x14ac:dyDescent="0.25">
      <c r="A60" t="s">
        <v>8106</v>
      </c>
      <c r="B60" t="s">
        <v>8229</v>
      </c>
      <c r="C60" t="s">
        <v>8228</v>
      </c>
      <c r="E60" t="s">
        <v>8238</v>
      </c>
      <c r="F60" t="s">
        <v>1248</v>
      </c>
      <c r="G60" t="s">
        <v>41</v>
      </c>
      <c r="H60" t="s">
        <v>4</v>
      </c>
      <c r="I60" t="s">
        <v>32</v>
      </c>
      <c r="J60" t="s">
        <v>179</v>
      </c>
      <c r="K60" t="s">
        <v>2</v>
      </c>
      <c r="L60">
        <v>11501</v>
      </c>
      <c r="M60" t="s">
        <v>12711</v>
      </c>
      <c r="N60" t="s">
        <v>33</v>
      </c>
      <c r="O60" t="s">
        <v>12871</v>
      </c>
      <c r="P60" t="s">
        <v>590</v>
      </c>
      <c r="Q60" t="s">
        <v>112</v>
      </c>
      <c r="R60" t="s">
        <v>8108</v>
      </c>
      <c r="S60">
        <v>22342133</v>
      </c>
      <c r="T60">
        <v>22342123</v>
      </c>
      <c r="U60" t="s">
        <v>15263</v>
      </c>
      <c r="V60">
        <v>22342133</v>
      </c>
      <c r="W60" t="s">
        <v>6423</v>
      </c>
      <c r="X60">
        <v>22340456</v>
      </c>
      <c r="Y60" t="s">
        <v>32</v>
      </c>
      <c r="Z60" t="s">
        <v>6342</v>
      </c>
      <c r="AA60" t="str">
        <f t="shared" si="0"/>
        <v>03224--SAN LORENZO</v>
      </c>
      <c r="AB60" t="s">
        <v>1248</v>
      </c>
    </row>
    <row r="61" spans="1:28" x14ac:dyDescent="0.25">
      <c r="A61" t="s">
        <v>8106</v>
      </c>
      <c r="B61" t="s">
        <v>12005</v>
      </c>
      <c r="C61" t="s">
        <v>8941</v>
      </c>
      <c r="E61" t="s">
        <v>6453</v>
      </c>
      <c r="F61" t="s">
        <v>8235</v>
      </c>
      <c r="G61" t="s">
        <v>41</v>
      </c>
      <c r="H61" t="s">
        <v>4</v>
      </c>
      <c r="I61" t="s">
        <v>32</v>
      </c>
      <c r="J61" t="s">
        <v>179</v>
      </c>
      <c r="K61" t="s">
        <v>3</v>
      </c>
      <c r="L61">
        <v>11502</v>
      </c>
      <c r="M61" t="s">
        <v>12712</v>
      </c>
      <c r="N61" t="s">
        <v>33</v>
      </c>
      <c r="O61" t="s">
        <v>12871</v>
      </c>
      <c r="P61" t="s">
        <v>742</v>
      </c>
      <c r="Q61" t="s">
        <v>11299</v>
      </c>
      <c r="R61" t="s">
        <v>8108</v>
      </c>
      <c r="S61">
        <v>22245080</v>
      </c>
      <c r="T61">
        <v>22346329</v>
      </c>
      <c r="U61" t="s">
        <v>15264</v>
      </c>
      <c r="V61">
        <v>71665390</v>
      </c>
      <c r="W61" t="s">
        <v>6423</v>
      </c>
      <c r="X61">
        <v>22340456</v>
      </c>
      <c r="Y61" t="s">
        <v>32</v>
      </c>
      <c r="Z61" t="s">
        <v>8833</v>
      </c>
      <c r="AA61" t="str">
        <f t="shared" si="0"/>
        <v>03477--CAMPESTRE</v>
      </c>
      <c r="AB61" t="s">
        <v>8235</v>
      </c>
    </row>
    <row r="62" spans="1:28" x14ac:dyDescent="0.25">
      <c r="A62" t="s">
        <v>8106</v>
      </c>
      <c r="B62" t="s">
        <v>8160</v>
      </c>
      <c r="C62" t="s">
        <v>8159</v>
      </c>
      <c r="E62" t="s">
        <v>8242</v>
      </c>
      <c r="F62" t="s">
        <v>8243</v>
      </c>
      <c r="G62" t="s">
        <v>3000</v>
      </c>
      <c r="H62" t="s">
        <v>2</v>
      </c>
      <c r="I62" t="s">
        <v>83</v>
      </c>
      <c r="J62" t="s">
        <v>3</v>
      </c>
      <c r="K62" t="s">
        <v>2</v>
      </c>
      <c r="L62">
        <v>70201</v>
      </c>
      <c r="M62" t="s">
        <v>12617</v>
      </c>
      <c r="N62" t="s">
        <v>82</v>
      </c>
      <c r="O62" t="s">
        <v>3001</v>
      </c>
      <c r="P62" t="s">
        <v>3000</v>
      </c>
      <c r="Q62" t="s">
        <v>11300</v>
      </c>
      <c r="R62" t="s">
        <v>8108</v>
      </c>
      <c r="S62">
        <v>27104827</v>
      </c>
      <c r="T62">
        <v>27103043</v>
      </c>
      <c r="U62" t="s">
        <v>8244</v>
      </c>
      <c r="V62">
        <v>89281049</v>
      </c>
      <c r="W62" t="s">
        <v>12460</v>
      </c>
      <c r="X62">
        <v>27111497</v>
      </c>
      <c r="Y62" t="s">
        <v>32</v>
      </c>
      <c r="Z62" t="s">
        <v>6352</v>
      </c>
      <c r="AA62" t="str">
        <f t="shared" si="0"/>
        <v>03269--GREEN VALLEY</v>
      </c>
      <c r="AB62" t="s">
        <v>8243</v>
      </c>
    </row>
    <row r="63" spans="1:28" x14ac:dyDescent="0.25">
      <c r="A63" t="s">
        <v>8106</v>
      </c>
      <c r="B63" t="s">
        <v>8235</v>
      </c>
      <c r="C63" t="s">
        <v>6453</v>
      </c>
      <c r="E63" t="s">
        <v>7852</v>
      </c>
      <c r="F63" t="s">
        <v>8245</v>
      </c>
      <c r="G63" t="s">
        <v>79</v>
      </c>
      <c r="H63" t="s">
        <v>5</v>
      </c>
      <c r="I63" t="s">
        <v>35</v>
      </c>
      <c r="J63" t="s">
        <v>2</v>
      </c>
      <c r="K63" t="s">
        <v>10</v>
      </c>
      <c r="L63">
        <v>20108</v>
      </c>
      <c r="M63" t="s">
        <v>11470</v>
      </c>
      <c r="N63" t="s">
        <v>79</v>
      </c>
      <c r="O63" t="s">
        <v>79</v>
      </c>
      <c r="P63" t="s">
        <v>143</v>
      </c>
      <c r="Q63" t="s">
        <v>143</v>
      </c>
      <c r="R63" t="s">
        <v>8108</v>
      </c>
      <c r="S63">
        <v>22390282</v>
      </c>
      <c r="T63">
        <v>22930440</v>
      </c>
      <c r="U63" t="s">
        <v>15265</v>
      </c>
      <c r="V63">
        <v>22390282</v>
      </c>
      <c r="W63" t="s">
        <v>7725</v>
      </c>
      <c r="X63">
        <v>24433095</v>
      </c>
      <c r="Y63" t="s">
        <v>32</v>
      </c>
      <c r="Z63" t="s">
        <v>8834</v>
      </c>
      <c r="AA63" t="str">
        <f t="shared" si="0"/>
        <v>03741--CRISTIANO BILINGÜE LA PALABRA DE VIDA</v>
      </c>
      <c r="AB63" t="s">
        <v>8245</v>
      </c>
    </row>
    <row r="64" spans="1:28" x14ac:dyDescent="0.25">
      <c r="A64" t="s">
        <v>8106</v>
      </c>
      <c r="B64" t="s">
        <v>15240</v>
      </c>
      <c r="C64" t="s">
        <v>8982</v>
      </c>
      <c r="E64" t="s">
        <v>6454</v>
      </c>
      <c r="F64" t="s">
        <v>8246</v>
      </c>
      <c r="G64" t="s">
        <v>9019</v>
      </c>
      <c r="H64" t="s">
        <v>2</v>
      </c>
      <c r="I64" t="s">
        <v>124</v>
      </c>
      <c r="J64" t="s">
        <v>4</v>
      </c>
      <c r="K64" t="s">
        <v>2</v>
      </c>
      <c r="L64">
        <v>60301</v>
      </c>
      <c r="M64" t="s">
        <v>11410</v>
      </c>
      <c r="N64" t="s">
        <v>125</v>
      </c>
      <c r="O64" t="s">
        <v>1490</v>
      </c>
      <c r="P64" t="s">
        <v>1490</v>
      </c>
      <c r="Q64" t="s">
        <v>11301</v>
      </c>
      <c r="R64" t="s">
        <v>8108</v>
      </c>
      <c r="S64">
        <v>27300097</v>
      </c>
      <c r="T64">
        <v>88429993</v>
      </c>
      <c r="U64" t="s">
        <v>8247</v>
      </c>
      <c r="V64">
        <v>27300097</v>
      </c>
      <c r="W64" t="s">
        <v>15418</v>
      </c>
      <c r="X64">
        <v>27300722</v>
      </c>
      <c r="Y64" t="s">
        <v>32</v>
      </c>
      <c r="Z64" t="s">
        <v>6253</v>
      </c>
      <c r="AA64" t="str">
        <f t="shared" si="0"/>
        <v>00612--PINDECO</v>
      </c>
      <c r="AB64" t="s">
        <v>8246</v>
      </c>
    </row>
    <row r="65" spans="1:28" x14ac:dyDescent="0.25">
      <c r="A65" t="s">
        <v>8106</v>
      </c>
      <c r="B65" t="s">
        <v>8240</v>
      </c>
      <c r="C65" t="s">
        <v>8241</v>
      </c>
      <c r="E65" t="s">
        <v>8248</v>
      </c>
      <c r="F65" t="s">
        <v>2756</v>
      </c>
      <c r="G65" t="s">
        <v>79</v>
      </c>
      <c r="H65" t="s">
        <v>3</v>
      </c>
      <c r="I65" t="s">
        <v>35</v>
      </c>
      <c r="J65" t="s">
        <v>2</v>
      </c>
      <c r="K65" t="s">
        <v>12</v>
      </c>
      <c r="L65">
        <v>20110</v>
      </c>
      <c r="M65" t="s">
        <v>11473</v>
      </c>
      <c r="N65" t="s">
        <v>79</v>
      </c>
      <c r="O65" t="s">
        <v>79</v>
      </c>
      <c r="P65" t="s">
        <v>47</v>
      </c>
      <c r="Q65" t="s">
        <v>11302</v>
      </c>
      <c r="R65" t="s">
        <v>8108</v>
      </c>
      <c r="S65">
        <v>24435050</v>
      </c>
      <c r="T65">
        <v>24435050</v>
      </c>
      <c r="U65" t="s">
        <v>8249</v>
      </c>
      <c r="V65">
        <v>89241478</v>
      </c>
      <c r="W65" t="s">
        <v>19292</v>
      </c>
      <c r="X65">
        <v>24302389</v>
      </c>
      <c r="Y65" t="s">
        <v>32</v>
      </c>
      <c r="Z65" t="s">
        <v>8835</v>
      </c>
      <c r="AA65" t="str">
        <f t="shared" si="0"/>
        <v>03444--SAN DIEGO BILINGUAL HIGH SCHOOL</v>
      </c>
      <c r="AB65" t="s">
        <v>13601</v>
      </c>
    </row>
    <row r="66" spans="1:28" x14ac:dyDescent="0.25">
      <c r="A66" t="s">
        <v>8106</v>
      </c>
      <c r="B66" t="s">
        <v>8250</v>
      </c>
      <c r="C66" t="s">
        <v>7263</v>
      </c>
      <c r="E66" t="s">
        <v>8252</v>
      </c>
      <c r="F66" t="s">
        <v>8253</v>
      </c>
      <c r="G66" t="s">
        <v>79</v>
      </c>
      <c r="H66" t="s">
        <v>3</v>
      </c>
      <c r="I66" t="s">
        <v>35</v>
      </c>
      <c r="J66" t="s">
        <v>2</v>
      </c>
      <c r="K66" t="s">
        <v>12</v>
      </c>
      <c r="L66">
        <v>20110</v>
      </c>
      <c r="M66" t="s">
        <v>11473</v>
      </c>
      <c r="N66" t="s">
        <v>79</v>
      </c>
      <c r="O66" t="s">
        <v>79</v>
      </c>
      <c r="P66" t="s">
        <v>47</v>
      </c>
      <c r="Q66" t="s">
        <v>47</v>
      </c>
      <c r="R66" t="s">
        <v>8108</v>
      </c>
      <c r="S66">
        <v>24408200</v>
      </c>
      <c r="T66">
        <v>24411669</v>
      </c>
      <c r="U66" t="s">
        <v>8254</v>
      </c>
      <c r="V66">
        <v>24408200</v>
      </c>
      <c r="W66" t="s">
        <v>14444</v>
      </c>
      <c r="X66">
        <v>24302389</v>
      </c>
      <c r="Y66" t="s">
        <v>32</v>
      </c>
      <c r="Z66" t="s">
        <v>8255</v>
      </c>
      <c r="AA66" t="str">
        <f t="shared" si="0"/>
        <v>00731--SAINT JOHN BAPTIST</v>
      </c>
      <c r="AB66" t="s">
        <v>8253</v>
      </c>
    </row>
    <row r="67" spans="1:28" x14ac:dyDescent="0.25">
      <c r="A67" t="s">
        <v>8106</v>
      </c>
      <c r="B67" t="s">
        <v>12537</v>
      </c>
      <c r="C67" t="s">
        <v>12536</v>
      </c>
      <c r="E67" t="s">
        <v>6456</v>
      </c>
      <c r="F67" t="s">
        <v>8257</v>
      </c>
      <c r="G67" t="s">
        <v>79</v>
      </c>
      <c r="H67" t="s">
        <v>3</v>
      </c>
      <c r="I67" t="s">
        <v>35</v>
      </c>
      <c r="J67" t="s">
        <v>2</v>
      </c>
      <c r="K67" t="s">
        <v>2</v>
      </c>
      <c r="L67">
        <v>20101</v>
      </c>
      <c r="M67" t="s">
        <v>11400</v>
      </c>
      <c r="N67" t="s">
        <v>79</v>
      </c>
      <c r="O67" t="s">
        <v>79</v>
      </c>
      <c r="P67" t="s">
        <v>79</v>
      </c>
      <c r="Q67" t="s">
        <v>11303</v>
      </c>
      <c r="R67" t="s">
        <v>8108</v>
      </c>
      <c r="S67">
        <v>24402424</v>
      </c>
      <c r="T67">
        <v>24423063</v>
      </c>
      <c r="U67" t="s">
        <v>13554</v>
      </c>
      <c r="V67">
        <v>24402424</v>
      </c>
      <c r="W67" t="s">
        <v>14444</v>
      </c>
      <c r="X67">
        <v>24302389</v>
      </c>
      <c r="Y67" t="s">
        <v>32</v>
      </c>
      <c r="Z67" t="s">
        <v>8127</v>
      </c>
      <c r="AA67" t="str">
        <f t="shared" ref="AA67:AA130" si="1">CONCATENATE(Z67,"--",AB67)</f>
        <v>00730--MARISTA</v>
      </c>
      <c r="AB67" t="s">
        <v>8257</v>
      </c>
    </row>
    <row r="68" spans="1:28" x14ac:dyDescent="0.25">
      <c r="A68" t="s">
        <v>8106</v>
      </c>
      <c r="B68" t="s">
        <v>8251</v>
      </c>
      <c r="C68" t="s">
        <v>6645</v>
      </c>
      <c r="E68" t="s">
        <v>8165</v>
      </c>
      <c r="F68" t="s">
        <v>8164</v>
      </c>
      <c r="G68" t="s">
        <v>79</v>
      </c>
      <c r="H68" t="s">
        <v>4</v>
      </c>
      <c r="I68" t="s">
        <v>35</v>
      </c>
      <c r="J68" t="s">
        <v>2</v>
      </c>
      <c r="K68" t="s">
        <v>7</v>
      </c>
      <c r="L68">
        <v>20106</v>
      </c>
      <c r="M68" t="s">
        <v>11467</v>
      </c>
      <c r="N68" t="s">
        <v>79</v>
      </c>
      <c r="O68" t="s">
        <v>79</v>
      </c>
      <c r="P68" t="s">
        <v>239</v>
      </c>
      <c r="Q68" t="s">
        <v>2046</v>
      </c>
      <c r="R68" t="s">
        <v>8108</v>
      </c>
      <c r="S68">
        <v>24413820</v>
      </c>
      <c r="T68" t="s">
        <v>15386</v>
      </c>
      <c r="U68" t="s">
        <v>15266</v>
      </c>
      <c r="V68">
        <v>24413820</v>
      </c>
      <c r="W68" t="s">
        <v>14438</v>
      </c>
      <c r="X68">
        <v>24303339</v>
      </c>
      <c r="Y68" t="s">
        <v>32</v>
      </c>
      <c r="Z68" t="s">
        <v>6258</v>
      </c>
      <c r="AA68" t="str">
        <f t="shared" si="1"/>
        <v>00751--AUTUMN MILLER</v>
      </c>
      <c r="AB68" t="s">
        <v>8164</v>
      </c>
    </row>
    <row r="69" spans="1:28" x14ac:dyDescent="0.25">
      <c r="A69" t="s">
        <v>8106</v>
      </c>
      <c r="B69" t="s">
        <v>8748</v>
      </c>
      <c r="C69" t="s">
        <v>8747</v>
      </c>
      <c r="E69" t="s">
        <v>8259</v>
      </c>
      <c r="F69" t="s">
        <v>8260</v>
      </c>
      <c r="G69" t="s">
        <v>79</v>
      </c>
      <c r="H69" t="s">
        <v>5</v>
      </c>
      <c r="I69" t="s">
        <v>35</v>
      </c>
      <c r="J69" t="s">
        <v>2</v>
      </c>
      <c r="K69" t="s">
        <v>10</v>
      </c>
      <c r="L69">
        <v>20108</v>
      </c>
      <c r="M69" t="s">
        <v>11470</v>
      </c>
      <c r="N69" t="s">
        <v>79</v>
      </c>
      <c r="O69" t="s">
        <v>79</v>
      </c>
      <c r="P69" t="s">
        <v>143</v>
      </c>
      <c r="Q69" t="s">
        <v>4367</v>
      </c>
      <c r="R69" t="s">
        <v>8108</v>
      </c>
      <c r="S69">
        <v>24380834</v>
      </c>
      <c r="T69">
        <v>24382125</v>
      </c>
      <c r="U69" t="s">
        <v>13555</v>
      </c>
      <c r="V69" t="s">
        <v>19293</v>
      </c>
      <c r="W69" t="s">
        <v>7725</v>
      </c>
      <c r="X69">
        <v>24302406</v>
      </c>
      <c r="Y69" t="s">
        <v>32</v>
      </c>
      <c r="Z69" t="s">
        <v>6259</v>
      </c>
      <c r="AA69" t="str">
        <f t="shared" si="1"/>
        <v>00764--SAINT PAUL PRIMARY SCHOOL</v>
      </c>
      <c r="AB69" t="s">
        <v>8260</v>
      </c>
    </row>
    <row r="70" spans="1:28" x14ac:dyDescent="0.25">
      <c r="A70" t="s">
        <v>8106</v>
      </c>
      <c r="B70" t="s">
        <v>11994</v>
      </c>
      <c r="C70" t="s">
        <v>7166</v>
      </c>
      <c r="E70" t="s">
        <v>7395</v>
      </c>
      <c r="F70" t="s">
        <v>8261</v>
      </c>
      <c r="G70" t="s">
        <v>79</v>
      </c>
      <c r="H70" t="s">
        <v>7</v>
      </c>
      <c r="I70" t="s">
        <v>35</v>
      </c>
      <c r="J70" t="s">
        <v>4</v>
      </c>
      <c r="K70" t="s">
        <v>2</v>
      </c>
      <c r="L70">
        <v>20301</v>
      </c>
      <c r="M70" t="s">
        <v>11407</v>
      </c>
      <c r="N70" t="s">
        <v>79</v>
      </c>
      <c r="O70" t="s">
        <v>10510</v>
      </c>
      <c r="P70" t="s">
        <v>10510</v>
      </c>
      <c r="Q70" t="s">
        <v>10510</v>
      </c>
      <c r="R70" t="s">
        <v>8108</v>
      </c>
      <c r="S70">
        <v>24948240</v>
      </c>
      <c r="T70">
        <v>24948240</v>
      </c>
      <c r="U70" t="s">
        <v>12541</v>
      </c>
      <c r="V70">
        <v>24948240</v>
      </c>
      <c r="W70" t="s">
        <v>15427</v>
      </c>
      <c r="X70">
        <v>24941124</v>
      </c>
      <c r="Y70" t="s">
        <v>35</v>
      </c>
      <c r="Z70" t="s">
        <v>12230</v>
      </c>
    </row>
    <row r="71" spans="1:28" x14ac:dyDescent="0.25">
      <c r="A71" t="s">
        <v>8106</v>
      </c>
      <c r="B71" t="s">
        <v>9379</v>
      </c>
      <c r="C71" t="s">
        <v>8107</v>
      </c>
      <c r="E71" t="s">
        <v>8263</v>
      </c>
      <c r="F71" t="s">
        <v>9382</v>
      </c>
      <c r="G71" t="s">
        <v>78</v>
      </c>
      <c r="H71" t="s">
        <v>4</v>
      </c>
      <c r="I71" t="s">
        <v>35</v>
      </c>
      <c r="J71" t="s">
        <v>3</v>
      </c>
      <c r="K71" t="s">
        <v>11</v>
      </c>
      <c r="L71">
        <v>20209</v>
      </c>
      <c r="M71" t="s">
        <v>12757</v>
      </c>
      <c r="N71" t="s">
        <v>79</v>
      </c>
      <c r="O71" t="s">
        <v>80</v>
      </c>
      <c r="P71" t="s">
        <v>12895</v>
      </c>
      <c r="Q71" t="s">
        <v>11007</v>
      </c>
      <c r="R71" t="s">
        <v>8108</v>
      </c>
      <c r="S71">
        <v>24456454</v>
      </c>
      <c r="T71">
        <v>24456454</v>
      </c>
      <c r="U71" t="s">
        <v>9406</v>
      </c>
      <c r="V71" t="s">
        <v>15386</v>
      </c>
      <c r="W71" t="s">
        <v>14462</v>
      </c>
      <c r="X71">
        <v>24560275</v>
      </c>
      <c r="Y71" t="s">
        <v>32</v>
      </c>
      <c r="Z71" t="s">
        <v>6709</v>
      </c>
      <c r="AA71" t="str">
        <f t="shared" si="1"/>
        <v>03308--COLEGIO BILINGÜE SAN RAMON</v>
      </c>
      <c r="AB71" t="s">
        <v>9382</v>
      </c>
    </row>
    <row r="72" spans="1:28" x14ac:dyDescent="0.25">
      <c r="A72" t="s">
        <v>8106</v>
      </c>
      <c r="B72" t="s">
        <v>8258</v>
      </c>
      <c r="C72" t="s">
        <v>6513</v>
      </c>
      <c r="E72" t="s">
        <v>8265</v>
      </c>
      <c r="F72" t="s">
        <v>10179</v>
      </c>
      <c r="G72" t="s">
        <v>197</v>
      </c>
      <c r="H72" t="s">
        <v>4</v>
      </c>
      <c r="I72" t="s">
        <v>35</v>
      </c>
      <c r="J72" t="s">
        <v>12</v>
      </c>
      <c r="K72" t="s">
        <v>2</v>
      </c>
      <c r="L72">
        <v>21001</v>
      </c>
      <c r="M72" t="s">
        <v>11434</v>
      </c>
      <c r="N72" t="s">
        <v>79</v>
      </c>
      <c r="O72" t="s">
        <v>197</v>
      </c>
      <c r="P72" t="s">
        <v>11356</v>
      </c>
      <c r="Q72" t="s">
        <v>13556</v>
      </c>
      <c r="R72" t="s">
        <v>8108</v>
      </c>
      <c r="S72" t="s">
        <v>19294</v>
      </c>
      <c r="T72" t="s">
        <v>19294</v>
      </c>
      <c r="U72" t="s">
        <v>13557</v>
      </c>
      <c r="V72">
        <v>83470130</v>
      </c>
      <c r="W72" t="s">
        <v>14473</v>
      </c>
      <c r="X72">
        <v>24601238</v>
      </c>
      <c r="Y72" t="s">
        <v>32</v>
      </c>
      <c r="Z72" t="s">
        <v>8837</v>
      </c>
      <c r="AA72" t="str">
        <f t="shared" si="1"/>
        <v>03530--CENTRO EDUCATIVO SAN FRANCISCO DE ASIS</v>
      </c>
      <c r="AB72" t="s">
        <v>10179</v>
      </c>
    </row>
    <row r="73" spans="1:28" x14ac:dyDescent="0.25">
      <c r="A73" t="s">
        <v>8106</v>
      </c>
      <c r="B73" t="s">
        <v>12035</v>
      </c>
      <c r="C73" t="s">
        <v>12034</v>
      </c>
      <c r="E73" t="s">
        <v>7402</v>
      </c>
      <c r="F73" t="s">
        <v>8118</v>
      </c>
      <c r="G73" t="s">
        <v>214</v>
      </c>
      <c r="H73" t="s">
        <v>2</v>
      </c>
      <c r="I73" t="s">
        <v>64</v>
      </c>
      <c r="J73" t="s">
        <v>2</v>
      </c>
      <c r="K73" t="s">
        <v>4</v>
      </c>
      <c r="L73">
        <v>30103</v>
      </c>
      <c r="M73" t="s">
        <v>11478</v>
      </c>
      <c r="N73" t="s">
        <v>214</v>
      </c>
      <c r="O73" t="s">
        <v>214</v>
      </c>
      <c r="P73" t="s">
        <v>12835</v>
      </c>
      <c r="Q73" t="s">
        <v>606</v>
      </c>
      <c r="R73" t="s">
        <v>8108</v>
      </c>
      <c r="S73">
        <v>25532617</v>
      </c>
      <c r="T73">
        <v>83069777</v>
      </c>
      <c r="U73" t="s">
        <v>12542</v>
      </c>
      <c r="V73">
        <v>64749205</v>
      </c>
      <c r="W73" t="s">
        <v>14484</v>
      </c>
      <c r="X73">
        <v>25520752</v>
      </c>
      <c r="Y73" t="s">
        <v>32</v>
      </c>
      <c r="Z73" t="s">
        <v>6271</v>
      </c>
      <c r="AA73" t="str">
        <f t="shared" si="1"/>
        <v>01379--ADVENTISTA DE CARTAGO</v>
      </c>
      <c r="AB73" t="s">
        <v>8118</v>
      </c>
    </row>
    <row r="74" spans="1:28" x14ac:dyDescent="0.25">
      <c r="A74" t="s">
        <v>8106</v>
      </c>
      <c r="B74" t="s">
        <v>19357</v>
      </c>
      <c r="C74" t="s">
        <v>13270</v>
      </c>
      <c r="E74" t="s">
        <v>6461</v>
      </c>
      <c r="F74" t="s">
        <v>8211</v>
      </c>
      <c r="G74" t="s">
        <v>214</v>
      </c>
      <c r="H74" t="s">
        <v>2</v>
      </c>
      <c r="I74" t="s">
        <v>64</v>
      </c>
      <c r="J74" t="s">
        <v>2</v>
      </c>
      <c r="K74" t="s">
        <v>2</v>
      </c>
      <c r="L74">
        <v>30101</v>
      </c>
      <c r="M74" t="s">
        <v>11401</v>
      </c>
      <c r="N74" t="s">
        <v>214</v>
      </c>
      <c r="O74" t="s">
        <v>214</v>
      </c>
      <c r="P74" t="s">
        <v>12902</v>
      </c>
      <c r="Q74" t="s">
        <v>7662</v>
      </c>
      <c r="R74" t="s">
        <v>8108</v>
      </c>
      <c r="S74">
        <v>25511140</v>
      </c>
      <c r="T74">
        <v>25922507</v>
      </c>
      <c r="U74" t="s">
        <v>19295</v>
      </c>
      <c r="V74">
        <v>25511140</v>
      </c>
      <c r="W74" t="s">
        <v>14484</v>
      </c>
      <c r="X74">
        <v>25520752</v>
      </c>
      <c r="Y74" t="s">
        <v>32</v>
      </c>
      <c r="Z74" t="s">
        <v>6270</v>
      </c>
      <c r="AA74" t="str">
        <f t="shared" si="1"/>
        <v>01375--BILINGÜE SONNY</v>
      </c>
      <c r="AB74" t="s">
        <v>8211</v>
      </c>
    </row>
    <row r="75" spans="1:28" x14ac:dyDescent="0.25">
      <c r="A75" t="s">
        <v>8106</v>
      </c>
      <c r="B75" t="s">
        <v>13441</v>
      </c>
      <c r="C75" t="s">
        <v>6787</v>
      </c>
      <c r="E75" t="s">
        <v>7405</v>
      </c>
      <c r="F75" t="s">
        <v>8269</v>
      </c>
      <c r="G75" t="s">
        <v>214</v>
      </c>
      <c r="H75" t="s">
        <v>2</v>
      </c>
      <c r="I75" t="s">
        <v>64</v>
      </c>
      <c r="J75" t="s">
        <v>2</v>
      </c>
      <c r="K75" t="s">
        <v>3</v>
      </c>
      <c r="L75">
        <v>30102</v>
      </c>
      <c r="M75" t="s">
        <v>11439</v>
      </c>
      <c r="N75" t="s">
        <v>214</v>
      </c>
      <c r="O75" t="s">
        <v>214</v>
      </c>
      <c r="P75" t="s">
        <v>12903</v>
      </c>
      <c r="Q75" t="s">
        <v>11304</v>
      </c>
      <c r="R75" t="s">
        <v>8108</v>
      </c>
      <c r="S75">
        <v>25911575</v>
      </c>
      <c r="T75">
        <v>25911575</v>
      </c>
      <c r="U75" t="s">
        <v>19296</v>
      </c>
      <c r="V75">
        <v>25736784</v>
      </c>
      <c r="W75" t="s">
        <v>14484</v>
      </c>
      <c r="X75">
        <v>25520752</v>
      </c>
      <c r="Y75" t="s">
        <v>32</v>
      </c>
      <c r="Z75" t="s">
        <v>6706</v>
      </c>
      <c r="AA75" t="str">
        <f t="shared" si="1"/>
        <v>03307--MARIA MONTESSORI</v>
      </c>
      <c r="AB75" t="s">
        <v>8269</v>
      </c>
    </row>
    <row r="76" spans="1:28" x14ac:dyDescent="0.25">
      <c r="A76" t="s">
        <v>8106</v>
      </c>
      <c r="B76" t="s">
        <v>10182</v>
      </c>
      <c r="C76" t="s">
        <v>8311</v>
      </c>
      <c r="E76" t="s">
        <v>6462</v>
      </c>
      <c r="F76" t="s">
        <v>8270</v>
      </c>
      <c r="G76" t="s">
        <v>214</v>
      </c>
      <c r="H76" t="s">
        <v>2</v>
      </c>
      <c r="I76" t="s">
        <v>64</v>
      </c>
      <c r="J76" t="s">
        <v>2</v>
      </c>
      <c r="K76" t="s">
        <v>2</v>
      </c>
      <c r="L76">
        <v>30101</v>
      </c>
      <c r="M76" t="s">
        <v>11401</v>
      </c>
      <c r="N76" t="s">
        <v>214</v>
      </c>
      <c r="O76" t="s">
        <v>214</v>
      </c>
      <c r="P76" t="s">
        <v>12902</v>
      </c>
      <c r="Q76" t="s">
        <v>11305</v>
      </c>
      <c r="R76" t="s">
        <v>8108</v>
      </c>
      <c r="S76">
        <v>25502386</v>
      </c>
      <c r="T76">
        <v>25502386</v>
      </c>
      <c r="U76" t="s">
        <v>8753</v>
      </c>
      <c r="V76">
        <v>25502386</v>
      </c>
      <c r="W76" t="s">
        <v>14484</v>
      </c>
      <c r="X76">
        <v>25520752</v>
      </c>
      <c r="Y76" t="s">
        <v>35</v>
      </c>
      <c r="Z76" t="s">
        <v>12230</v>
      </c>
    </row>
    <row r="77" spans="1:28" x14ac:dyDescent="0.25">
      <c r="A77" t="s">
        <v>8106</v>
      </c>
      <c r="B77" t="s">
        <v>12525</v>
      </c>
      <c r="C77" t="s">
        <v>10055</v>
      </c>
      <c r="E77" t="s">
        <v>7396</v>
      </c>
      <c r="F77" t="s">
        <v>8213</v>
      </c>
      <c r="G77" t="s">
        <v>214</v>
      </c>
      <c r="H77" t="s">
        <v>6</v>
      </c>
      <c r="I77" t="s">
        <v>64</v>
      </c>
      <c r="J77" t="s">
        <v>3</v>
      </c>
      <c r="K77" t="s">
        <v>6</v>
      </c>
      <c r="L77">
        <v>30205</v>
      </c>
      <c r="M77" t="s">
        <v>12800</v>
      </c>
      <c r="N77" t="s">
        <v>214</v>
      </c>
      <c r="O77" t="s">
        <v>2848</v>
      </c>
      <c r="P77" t="s">
        <v>13530</v>
      </c>
      <c r="Q77" t="s">
        <v>11306</v>
      </c>
      <c r="R77" t="s">
        <v>8108</v>
      </c>
      <c r="S77">
        <v>25744728</v>
      </c>
      <c r="T77">
        <v>84572648</v>
      </c>
      <c r="U77" t="s">
        <v>13403</v>
      </c>
      <c r="V77">
        <v>84572648</v>
      </c>
      <c r="W77" t="s">
        <v>14496</v>
      </c>
      <c r="X77">
        <v>25750123</v>
      </c>
      <c r="Y77" t="s">
        <v>32</v>
      </c>
      <c r="Z77" t="s">
        <v>6351</v>
      </c>
      <c r="AA77" t="str">
        <f t="shared" si="1"/>
        <v>03268--BILINGÜE VILLA PARAISO</v>
      </c>
      <c r="AB77" t="s">
        <v>8213</v>
      </c>
    </row>
    <row r="78" spans="1:28" x14ac:dyDescent="0.25">
      <c r="A78" t="s">
        <v>8106</v>
      </c>
      <c r="B78" t="s">
        <v>19345</v>
      </c>
      <c r="C78" t="s">
        <v>12002</v>
      </c>
      <c r="E78" t="s">
        <v>7398</v>
      </c>
      <c r="F78" t="s">
        <v>8271</v>
      </c>
      <c r="G78" t="s">
        <v>3398</v>
      </c>
      <c r="H78" t="s">
        <v>3</v>
      </c>
      <c r="I78" t="s">
        <v>64</v>
      </c>
      <c r="J78" t="s">
        <v>6</v>
      </c>
      <c r="K78" t="s">
        <v>2</v>
      </c>
      <c r="L78">
        <v>30501</v>
      </c>
      <c r="M78" t="s">
        <v>11417</v>
      </c>
      <c r="N78" t="s">
        <v>214</v>
      </c>
      <c r="O78" t="s">
        <v>3398</v>
      </c>
      <c r="P78" t="s">
        <v>3398</v>
      </c>
      <c r="Q78" t="s">
        <v>11307</v>
      </c>
      <c r="R78" t="s">
        <v>8108</v>
      </c>
      <c r="S78">
        <v>25569962</v>
      </c>
      <c r="T78">
        <v>25560411</v>
      </c>
      <c r="U78" t="s">
        <v>15267</v>
      </c>
      <c r="V78">
        <v>25569962</v>
      </c>
      <c r="W78" t="s">
        <v>15458</v>
      </c>
      <c r="X78" t="s">
        <v>15461</v>
      </c>
      <c r="Y78" t="s">
        <v>32</v>
      </c>
      <c r="Z78" t="s">
        <v>6275</v>
      </c>
      <c r="AA78" t="str">
        <f t="shared" si="1"/>
        <v>01511--JORGE DEBRAVO</v>
      </c>
      <c r="AB78" t="s">
        <v>8271</v>
      </c>
    </row>
    <row r="79" spans="1:28" x14ac:dyDescent="0.25">
      <c r="A79" t="s">
        <v>8106</v>
      </c>
      <c r="B79" t="s">
        <v>15241</v>
      </c>
      <c r="C79" t="s">
        <v>6654</v>
      </c>
      <c r="E79" t="s">
        <v>6464</v>
      </c>
      <c r="F79" t="s">
        <v>8274</v>
      </c>
      <c r="G79" t="s">
        <v>3398</v>
      </c>
      <c r="H79" t="s">
        <v>3</v>
      </c>
      <c r="I79" t="s">
        <v>64</v>
      </c>
      <c r="J79" t="s">
        <v>6</v>
      </c>
      <c r="K79" t="s">
        <v>2</v>
      </c>
      <c r="L79">
        <v>30501</v>
      </c>
      <c r="M79" t="s">
        <v>11417</v>
      </c>
      <c r="N79" t="s">
        <v>214</v>
      </c>
      <c r="O79" t="s">
        <v>3398</v>
      </c>
      <c r="P79" t="s">
        <v>3398</v>
      </c>
      <c r="Q79" t="s">
        <v>11308</v>
      </c>
      <c r="R79" t="s">
        <v>8108</v>
      </c>
      <c r="S79">
        <v>25567942</v>
      </c>
      <c r="T79" t="s">
        <v>15386</v>
      </c>
      <c r="U79" t="s">
        <v>8275</v>
      </c>
      <c r="V79">
        <v>25567942</v>
      </c>
      <c r="W79" t="s">
        <v>15458</v>
      </c>
      <c r="X79" t="s">
        <v>15461</v>
      </c>
      <c r="Y79" t="s">
        <v>32</v>
      </c>
      <c r="Z79" t="s">
        <v>6276</v>
      </c>
      <c r="AA79" t="str">
        <f t="shared" si="1"/>
        <v>01513--INTERAMERICANA C.A.T.I.E.</v>
      </c>
      <c r="AB79" t="s">
        <v>8274</v>
      </c>
    </row>
    <row r="80" spans="1:28" x14ac:dyDescent="0.25">
      <c r="A80" t="s">
        <v>8106</v>
      </c>
      <c r="B80" t="s">
        <v>15242</v>
      </c>
      <c r="C80" t="s">
        <v>8999</v>
      </c>
      <c r="E80" t="s">
        <v>6467</v>
      </c>
      <c r="F80" t="s">
        <v>1089</v>
      </c>
      <c r="G80" t="s">
        <v>184</v>
      </c>
      <c r="H80" t="s">
        <v>2</v>
      </c>
      <c r="I80" t="s">
        <v>183</v>
      </c>
      <c r="J80" t="s">
        <v>2</v>
      </c>
      <c r="K80" t="s">
        <v>2</v>
      </c>
      <c r="L80">
        <v>40101</v>
      </c>
      <c r="M80" t="s">
        <v>11402</v>
      </c>
      <c r="N80" t="s">
        <v>184</v>
      </c>
      <c r="O80" t="s">
        <v>184</v>
      </c>
      <c r="P80" t="s">
        <v>184</v>
      </c>
      <c r="Q80" t="s">
        <v>364</v>
      </c>
      <c r="R80" t="s">
        <v>8108</v>
      </c>
      <c r="S80">
        <v>22383014</v>
      </c>
      <c r="T80">
        <v>22383014</v>
      </c>
      <c r="U80" t="s">
        <v>8278</v>
      </c>
      <c r="V80">
        <v>22383014</v>
      </c>
      <c r="W80" t="s">
        <v>13761</v>
      </c>
      <c r="X80">
        <v>22604275</v>
      </c>
      <c r="Y80" t="s">
        <v>32</v>
      </c>
      <c r="Z80" t="s">
        <v>8839</v>
      </c>
      <c r="AA80" t="str">
        <f t="shared" si="1"/>
        <v>03439--SANTA ROSA</v>
      </c>
      <c r="AB80" t="s">
        <v>1089</v>
      </c>
    </row>
    <row r="81" spans="1:28" x14ac:dyDescent="0.25">
      <c r="A81" t="s">
        <v>8106</v>
      </c>
      <c r="B81" t="s">
        <v>12026</v>
      </c>
      <c r="C81" t="s">
        <v>7136</v>
      </c>
      <c r="E81" t="s">
        <v>7401</v>
      </c>
      <c r="F81" t="s">
        <v>8279</v>
      </c>
      <c r="G81" t="s">
        <v>184</v>
      </c>
      <c r="H81" t="s">
        <v>3</v>
      </c>
      <c r="I81" t="s">
        <v>183</v>
      </c>
      <c r="J81" t="s">
        <v>2</v>
      </c>
      <c r="K81" t="s">
        <v>3</v>
      </c>
      <c r="L81">
        <v>40102</v>
      </c>
      <c r="M81" t="s">
        <v>11440</v>
      </c>
      <c r="N81" t="s">
        <v>184</v>
      </c>
      <c r="O81" t="s">
        <v>184</v>
      </c>
      <c r="P81" t="s">
        <v>733</v>
      </c>
      <c r="Q81" t="s">
        <v>11309</v>
      </c>
      <c r="R81" t="s">
        <v>8108</v>
      </c>
      <c r="S81">
        <v>22615368</v>
      </c>
      <c r="T81">
        <v>22604227</v>
      </c>
      <c r="U81" t="s">
        <v>13404</v>
      </c>
      <c r="V81" t="s">
        <v>19297</v>
      </c>
      <c r="W81" t="s">
        <v>14508</v>
      </c>
      <c r="X81">
        <v>22375839</v>
      </c>
      <c r="Y81" t="s">
        <v>32</v>
      </c>
      <c r="Z81" t="s">
        <v>7699</v>
      </c>
      <c r="AA81" t="str">
        <f t="shared" si="1"/>
        <v>03340--SANTA INES</v>
      </c>
      <c r="AB81" t="s">
        <v>13602</v>
      </c>
    </row>
    <row r="82" spans="1:28" x14ac:dyDescent="0.25">
      <c r="A82" t="s">
        <v>8106</v>
      </c>
      <c r="B82" t="s">
        <v>13524</v>
      </c>
      <c r="C82" t="s">
        <v>10082</v>
      </c>
      <c r="E82" t="s">
        <v>6468</v>
      </c>
      <c r="F82" t="s">
        <v>10180</v>
      </c>
      <c r="G82" t="s">
        <v>184</v>
      </c>
      <c r="H82" t="s">
        <v>2</v>
      </c>
      <c r="I82" t="s">
        <v>183</v>
      </c>
      <c r="J82" t="s">
        <v>2</v>
      </c>
      <c r="K82" t="s">
        <v>2</v>
      </c>
      <c r="L82">
        <v>40101</v>
      </c>
      <c r="M82" t="s">
        <v>11402</v>
      </c>
      <c r="N82" t="s">
        <v>184</v>
      </c>
      <c r="O82" t="s">
        <v>184</v>
      </c>
      <c r="P82" t="s">
        <v>184</v>
      </c>
      <c r="Q82" t="s">
        <v>62</v>
      </c>
      <c r="R82" t="s">
        <v>8108</v>
      </c>
      <c r="S82">
        <v>22610055</v>
      </c>
      <c r="T82">
        <v>22773445</v>
      </c>
      <c r="U82" t="s">
        <v>15268</v>
      </c>
      <c r="V82">
        <v>22610055</v>
      </c>
      <c r="W82" t="s">
        <v>13761</v>
      </c>
      <c r="X82">
        <v>22383504</v>
      </c>
      <c r="Y82" t="s">
        <v>35</v>
      </c>
      <c r="Z82" t="s">
        <v>12230</v>
      </c>
    </row>
    <row r="83" spans="1:28" x14ac:dyDescent="0.25">
      <c r="A83" t="s">
        <v>8106</v>
      </c>
      <c r="B83" t="s">
        <v>8744</v>
      </c>
      <c r="C83" t="s">
        <v>8262</v>
      </c>
      <c r="E83" t="s">
        <v>8283</v>
      </c>
      <c r="F83" t="s">
        <v>8284</v>
      </c>
      <c r="G83" t="s">
        <v>9004</v>
      </c>
      <c r="H83" t="s">
        <v>2</v>
      </c>
      <c r="I83" t="s">
        <v>32</v>
      </c>
      <c r="J83" t="s">
        <v>2</v>
      </c>
      <c r="K83" t="s">
        <v>15</v>
      </c>
      <c r="L83">
        <v>10111</v>
      </c>
      <c r="M83" t="s">
        <v>12614</v>
      </c>
      <c r="N83" t="s">
        <v>33</v>
      </c>
      <c r="O83" t="s">
        <v>33</v>
      </c>
      <c r="P83" t="s">
        <v>12854</v>
      </c>
      <c r="Q83" t="s">
        <v>10460</v>
      </c>
      <c r="R83" t="s">
        <v>8108</v>
      </c>
      <c r="S83">
        <v>22260892</v>
      </c>
      <c r="T83" t="s">
        <v>15386</v>
      </c>
      <c r="U83" t="s">
        <v>8285</v>
      </c>
      <c r="V83">
        <v>89825722</v>
      </c>
      <c r="W83" t="s">
        <v>14492</v>
      </c>
      <c r="X83">
        <v>22229137</v>
      </c>
      <c r="Y83" t="s">
        <v>35</v>
      </c>
      <c r="Z83" t="s">
        <v>12230</v>
      </c>
    </row>
    <row r="84" spans="1:28" x14ac:dyDescent="0.25">
      <c r="A84" t="s">
        <v>8106</v>
      </c>
      <c r="B84" t="s">
        <v>12518</v>
      </c>
      <c r="C84" t="s">
        <v>12517</v>
      </c>
      <c r="E84" t="s">
        <v>6470</v>
      </c>
      <c r="F84" t="s">
        <v>8743</v>
      </c>
      <c r="G84" t="s">
        <v>184</v>
      </c>
      <c r="H84" t="s">
        <v>8</v>
      </c>
      <c r="I84" t="s">
        <v>183</v>
      </c>
      <c r="J84" t="s">
        <v>8</v>
      </c>
      <c r="K84" t="s">
        <v>4</v>
      </c>
      <c r="L84">
        <v>40703</v>
      </c>
      <c r="M84" t="s">
        <v>15465</v>
      </c>
      <c r="N84" t="s">
        <v>184</v>
      </c>
      <c r="O84" t="s">
        <v>3626</v>
      </c>
      <c r="P84" t="s">
        <v>3251</v>
      </c>
      <c r="Q84" t="s">
        <v>11310</v>
      </c>
      <c r="R84" t="s">
        <v>8108</v>
      </c>
      <c r="S84">
        <v>22932567</v>
      </c>
      <c r="T84">
        <v>22390625</v>
      </c>
      <c r="U84" t="s">
        <v>13405</v>
      </c>
      <c r="V84">
        <v>22932567</v>
      </c>
      <c r="W84" t="s">
        <v>13577</v>
      </c>
      <c r="X84">
        <v>22654304</v>
      </c>
      <c r="Y84" t="s">
        <v>32</v>
      </c>
      <c r="Z84" t="s">
        <v>8840</v>
      </c>
      <c r="AA84" t="str">
        <f t="shared" si="1"/>
        <v>03303--AMERICAN INTERNACIONAL SCHOOL</v>
      </c>
      <c r="AB84" t="s">
        <v>8743</v>
      </c>
    </row>
    <row r="85" spans="1:28" x14ac:dyDescent="0.25">
      <c r="A85" t="s">
        <v>8106</v>
      </c>
      <c r="B85" t="s">
        <v>19377</v>
      </c>
      <c r="C85" t="s">
        <v>8959</v>
      </c>
      <c r="E85" t="s">
        <v>6472</v>
      </c>
      <c r="F85" t="s">
        <v>8290</v>
      </c>
      <c r="G85" t="s">
        <v>184</v>
      </c>
      <c r="H85" t="s">
        <v>3</v>
      </c>
      <c r="I85" t="s">
        <v>183</v>
      </c>
      <c r="J85" t="s">
        <v>2</v>
      </c>
      <c r="K85" t="s">
        <v>3</v>
      </c>
      <c r="L85">
        <v>40102</v>
      </c>
      <c r="M85" t="s">
        <v>11440</v>
      </c>
      <c r="N85" t="s">
        <v>184</v>
      </c>
      <c r="O85" t="s">
        <v>184</v>
      </c>
      <c r="P85" t="s">
        <v>733</v>
      </c>
      <c r="Q85" t="s">
        <v>312</v>
      </c>
      <c r="R85" t="s">
        <v>8108</v>
      </c>
      <c r="S85">
        <v>22383235</v>
      </c>
      <c r="T85">
        <v>22383235</v>
      </c>
      <c r="U85" t="s">
        <v>15269</v>
      </c>
      <c r="V85">
        <v>85452580</v>
      </c>
      <c r="W85" t="s">
        <v>14508</v>
      </c>
      <c r="X85">
        <v>22375839</v>
      </c>
      <c r="Y85" t="s">
        <v>35</v>
      </c>
      <c r="Z85" t="s">
        <v>12230</v>
      </c>
    </row>
    <row r="86" spans="1:28" x14ac:dyDescent="0.25">
      <c r="A86" t="s">
        <v>8106</v>
      </c>
      <c r="B86" t="s">
        <v>15243</v>
      </c>
      <c r="C86" t="s">
        <v>8981</v>
      </c>
      <c r="E86" t="s">
        <v>6473</v>
      </c>
      <c r="F86" t="s">
        <v>13558</v>
      </c>
      <c r="G86" t="s">
        <v>184</v>
      </c>
      <c r="H86" t="s">
        <v>8</v>
      </c>
      <c r="I86" t="s">
        <v>183</v>
      </c>
      <c r="J86" t="s">
        <v>10</v>
      </c>
      <c r="K86" t="s">
        <v>3</v>
      </c>
      <c r="L86">
        <v>40802</v>
      </c>
      <c r="M86" t="s">
        <v>11461</v>
      </c>
      <c r="N86" t="s">
        <v>184</v>
      </c>
      <c r="O86" t="s">
        <v>12921</v>
      </c>
      <c r="P86" t="s">
        <v>11311</v>
      </c>
      <c r="Q86" t="s">
        <v>13559</v>
      </c>
      <c r="R86" t="s">
        <v>8108</v>
      </c>
      <c r="S86">
        <v>22657391</v>
      </c>
      <c r="T86">
        <v>22658519</v>
      </c>
      <c r="U86" t="s">
        <v>19298</v>
      </c>
      <c r="V86">
        <v>85115333</v>
      </c>
      <c r="W86" t="s">
        <v>13577</v>
      </c>
      <c r="X86">
        <v>22654304</v>
      </c>
      <c r="Y86" t="s">
        <v>32</v>
      </c>
      <c r="Z86" t="s">
        <v>6279</v>
      </c>
      <c r="AA86" t="str">
        <f t="shared" si="1"/>
        <v>01618--COMPLEJO EDUCATIVO SANANGEL</v>
      </c>
      <c r="AB86" t="s">
        <v>13558</v>
      </c>
    </row>
    <row r="87" spans="1:28" x14ac:dyDescent="0.25">
      <c r="A87" t="s">
        <v>8106</v>
      </c>
      <c r="B87" t="s">
        <v>19276</v>
      </c>
      <c r="C87" t="s">
        <v>8131</v>
      </c>
      <c r="E87" t="s">
        <v>6480</v>
      </c>
      <c r="F87" t="s">
        <v>19299</v>
      </c>
      <c r="G87" t="s">
        <v>184</v>
      </c>
      <c r="H87" t="s">
        <v>6</v>
      </c>
      <c r="I87" t="s">
        <v>183</v>
      </c>
      <c r="J87" t="s">
        <v>4</v>
      </c>
      <c r="K87" t="s">
        <v>3</v>
      </c>
      <c r="L87">
        <v>40302</v>
      </c>
      <c r="M87" t="s">
        <v>11446</v>
      </c>
      <c r="N87" t="s">
        <v>184</v>
      </c>
      <c r="O87" t="s">
        <v>1431</v>
      </c>
      <c r="P87" t="s">
        <v>598</v>
      </c>
      <c r="Q87" t="s">
        <v>11312</v>
      </c>
      <c r="R87" t="s">
        <v>8108</v>
      </c>
      <c r="S87">
        <v>22448686</v>
      </c>
      <c r="T87">
        <v>22442900</v>
      </c>
      <c r="U87" t="s">
        <v>13560</v>
      </c>
      <c r="V87" t="s">
        <v>19300</v>
      </c>
      <c r="W87" t="s">
        <v>14503</v>
      </c>
      <c r="X87">
        <v>25660341</v>
      </c>
      <c r="Y87" t="s">
        <v>32</v>
      </c>
      <c r="Z87" t="s">
        <v>6722</v>
      </c>
      <c r="AA87" t="str">
        <f t="shared" si="1"/>
        <v>03333--COLEGIO YURUSTI</v>
      </c>
      <c r="AB87" t="s">
        <v>8806</v>
      </c>
    </row>
    <row r="88" spans="1:28" x14ac:dyDescent="0.25">
      <c r="A88" t="s">
        <v>8106</v>
      </c>
      <c r="B88" t="s">
        <v>12531</v>
      </c>
      <c r="C88" t="s">
        <v>10070</v>
      </c>
      <c r="E88" t="s">
        <v>7404</v>
      </c>
      <c r="F88" t="s">
        <v>10181</v>
      </c>
      <c r="G88" t="s">
        <v>184</v>
      </c>
      <c r="H88" t="s">
        <v>6</v>
      </c>
      <c r="I88" t="s">
        <v>183</v>
      </c>
      <c r="J88" t="s">
        <v>4</v>
      </c>
      <c r="K88" t="s">
        <v>2</v>
      </c>
      <c r="L88">
        <v>40301</v>
      </c>
      <c r="M88" t="s">
        <v>11408</v>
      </c>
      <c r="N88" t="s">
        <v>184</v>
      </c>
      <c r="O88" t="s">
        <v>1431</v>
      </c>
      <c r="P88" t="s">
        <v>1431</v>
      </c>
      <c r="Q88" t="s">
        <v>1431</v>
      </c>
      <c r="R88" t="s">
        <v>8108</v>
      </c>
      <c r="S88">
        <v>22442673</v>
      </c>
      <c r="T88" t="s">
        <v>15386</v>
      </c>
      <c r="U88" t="s">
        <v>13561</v>
      </c>
      <c r="V88">
        <v>22442673</v>
      </c>
      <c r="W88" t="s">
        <v>14503</v>
      </c>
      <c r="X88">
        <v>25660341</v>
      </c>
      <c r="Y88" t="s">
        <v>32</v>
      </c>
      <c r="Z88" t="s">
        <v>8841</v>
      </c>
      <c r="AA88" t="str">
        <f t="shared" si="1"/>
        <v>03587--CENTRO EDUCATIVO SANTA MARIA</v>
      </c>
      <c r="AB88" t="s">
        <v>10181</v>
      </c>
    </row>
    <row r="89" spans="1:28" x14ac:dyDescent="0.25">
      <c r="A89" t="s">
        <v>8106</v>
      </c>
      <c r="B89" t="s">
        <v>12511</v>
      </c>
      <c r="C89" t="s">
        <v>12510</v>
      </c>
      <c r="E89" t="s">
        <v>6481</v>
      </c>
      <c r="F89" t="s">
        <v>8116</v>
      </c>
      <c r="G89" t="s">
        <v>788</v>
      </c>
      <c r="H89" t="s">
        <v>5</v>
      </c>
      <c r="I89" t="s">
        <v>208</v>
      </c>
      <c r="J89" t="s">
        <v>2</v>
      </c>
      <c r="K89" t="s">
        <v>2</v>
      </c>
      <c r="L89">
        <v>50101</v>
      </c>
      <c r="M89" t="s">
        <v>11403</v>
      </c>
      <c r="N89" t="s">
        <v>209</v>
      </c>
      <c r="O89" t="s">
        <v>788</v>
      </c>
      <c r="P89" t="s">
        <v>788</v>
      </c>
      <c r="Q89" t="s">
        <v>11313</v>
      </c>
      <c r="R89" t="s">
        <v>8108</v>
      </c>
      <c r="S89">
        <v>26660273</v>
      </c>
      <c r="T89">
        <v>26668780</v>
      </c>
      <c r="U89" t="s">
        <v>13562</v>
      </c>
      <c r="V89">
        <v>26660273</v>
      </c>
      <c r="W89" t="s">
        <v>14525</v>
      </c>
      <c r="X89" t="s">
        <v>15473</v>
      </c>
      <c r="Y89" t="s">
        <v>32</v>
      </c>
      <c r="Z89" t="s">
        <v>6289</v>
      </c>
      <c r="AA89" t="str">
        <f t="shared" si="1"/>
        <v>01812--ACADEMIA TEOCALI</v>
      </c>
      <c r="AB89" t="s">
        <v>8116</v>
      </c>
    </row>
    <row r="90" spans="1:28" x14ac:dyDescent="0.25">
      <c r="A90" t="s">
        <v>8106</v>
      </c>
      <c r="B90" t="s">
        <v>19393</v>
      </c>
      <c r="C90" t="s">
        <v>10119</v>
      </c>
      <c r="E90" t="s">
        <v>6482</v>
      </c>
      <c r="F90" t="s">
        <v>296</v>
      </c>
      <c r="G90" t="s">
        <v>788</v>
      </c>
      <c r="H90" t="s">
        <v>3</v>
      </c>
      <c r="I90" t="s">
        <v>208</v>
      </c>
      <c r="J90" t="s">
        <v>2</v>
      </c>
      <c r="K90" t="s">
        <v>2</v>
      </c>
      <c r="L90">
        <v>50101</v>
      </c>
      <c r="M90" t="s">
        <v>11403</v>
      </c>
      <c r="N90" t="s">
        <v>209</v>
      </c>
      <c r="O90" t="s">
        <v>788</v>
      </c>
      <c r="P90" t="s">
        <v>788</v>
      </c>
      <c r="Q90" t="s">
        <v>661</v>
      </c>
      <c r="R90" t="s">
        <v>8108</v>
      </c>
      <c r="S90">
        <v>26660301</v>
      </c>
      <c r="T90" t="s">
        <v>15386</v>
      </c>
      <c r="U90" t="s">
        <v>15270</v>
      </c>
      <c r="V90">
        <v>26660301</v>
      </c>
      <c r="W90" t="s">
        <v>14542</v>
      </c>
      <c r="X90">
        <v>26657732</v>
      </c>
      <c r="Y90" t="s">
        <v>32</v>
      </c>
      <c r="Z90" t="s">
        <v>6290</v>
      </c>
      <c r="AA90" t="str">
        <f t="shared" si="1"/>
        <v>01823--SANTA ANA</v>
      </c>
      <c r="AB90" t="s">
        <v>296</v>
      </c>
    </row>
    <row r="91" spans="1:28" x14ac:dyDescent="0.25">
      <c r="A91" t="s">
        <v>8106</v>
      </c>
      <c r="B91" t="s">
        <v>8808</v>
      </c>
      <c r="C91" t="s">
        <v>8184</v>
      </c>
      <c r="E91" t="s">
        <v>6483</v>
      </c>
      <c r="F91" t="s">
        <v>15252</v>
      </c>
      <c r="G91" t="s">
        <v>4010</v>
      </c>
      <c r="H91" t="s">
        <v>2</v>
      </c>
      <c r="I91" t="s">
        <v>208</v>
      </c>
      <c r="J91" t="s">
        <v>3</v>
      </c>
      <c r="K91" t="s">
        <v>2</v>
      </c>
      <c r="L91">
        <v>50201</v>
      </c>
      <c r="M91" t="s">
        <v>11406</v>
      </c>
      <c r="N91" t="s">
        <v>209</v>
      </c>
      <c r="O91" t="s">
        <v>4010</v>
      </c>
      <c r="P91" t="s">
        <v>4010</v>
      </c>
      <c r="Q91" t="s">
        <v>316</v>
      </c>
      <c r="R91" t="s">
        <v>8108</v>
      </c>
      <c r="S91">
        <v>26866561</v>
      </c>
      <c r="T91">
        <v>88542836</v>
      </c>
      <c r="U91" t="s">
        <v>8295</v>
      </c>
      <c r="V91">
        <v>26866561</v>
      </c>
      <c r="W91" t="s">
        <v>14528</v>
      </c>
      <c r="X91">
        <v>26867009</v>
      </c>
      <c r="Y91" t="s">
        <v>32</v>
      </c>
      <c r="Z91" t="s">
        <v>6556</v>
      </c>
      <c r="AA91" t="str">
        <f t="shared" si="1"/>
        <v>01860--EUPI</v>
      </c>
      <c r="AB91" t="s">
        <v>13603</v>
      </c>
    </row>
    <row r="92" spans="1:28" x14ac:dyDescent="0.25">
      <c r="A92" t="s">
        <v>8106</v>
      </c>
      <c r="B92" t="s">
        <v>11250</v>
      </c>
      <c r="C92" t="s">
        <v>8264</v>
      </c>
      <c r="E92" t="s">
        <v>8296</v>
      </c>
      <c r="F92" t="s">
        <v>4681</v>
      </c>
      <c r="G92" t="s">
        <v>207</v>
      </c>
      <c r="H92" t="s">
        <v>2</v>
      </c>
      <c r="I92" t="s">
        <v>208</v>
      </c>
      <c r="J92" t="s">
        <v>4</v>
      </c>
      <c r="K92" t="s">
        <v>2</v>
      </c>
      <c r="L92">
        <v>50301</v>
      </c>
      <c r="M92" t="s">
        <v>11409</v>
      </c>
      <c r="N92" t="s">
        <v>209</v>
      </c>
      <c r="O92" t="s">
        <v>207</v>
      </c>
      <c r="P92" t="s">
        <v>207</v>
      </c>
      <c r="Q92" t="s">
        <v>7927</v>
      </c>
      <c r="R92" t="s">
        <v>8108</v>
      </c>
      <c r="S92">
        <v>26801704</v>
      </c>
      <c r="T92">
        <v>26801704</v>
      </c>
      <c r="U92" t="s">
        <v>8754</v>
      </c>
      <c r="V92">
        <v>26801704</v>
      </c>
      <c r="W92" t="s">
        <v>14534</v>
      </c>
      <c r="X92">
        <v>21004099</v>
      </c>
      <c r="Y92" t="s">
        <v>32</v>
      </c>
      <c r="Z92" t="s">
        <v>6293</v>
      </c>
      <c r="AA92" t="str">
        <f t="shared" si="1"/>
        <v>02016--ESPIRITU SANTO</v>
      </c>
      <c r="AB92" t="s">
        <v>4681</v>
      </c>
    </row>
    <row r="93" spans="1:28" x14ac:dyDescent="0.25">
      <c r="A93" t="s">
        <v>8106</v>
      </c>
      <c r="B93" t="s">
        <v>10102</v>
      </c>
      <c r="C93" t="s">
        <v>6831</v>
      </c>
      <c r="E93" t="s">
        <v>6484</v>
      </c>
      <c r="F93" t="s">
        <v>8299</v>
      </c>
      <c r="G93" t="s">
        <v>1235</v>
      </c>
      <c r="H93" t="s">
        <v>2</v>
      </c>
      <c r="I93" t="s">
        <v>124</v>
      </c>
      <c r="J93" t="s">
        <v>7</v>
      </c>
      <c r="K93" t="s">
        <v>2</v>
      </c>
      <c r="L93">
        <v>60601</v>
      </c>
      <c r="M93" t="s">
        <v>15488</v>
      </c>
      <c r="N93" t="s">
        <v>125</v>
      </c>
      <c r="O93" t="s">
        <v>12841</v>
      </c>
      <c r="P93" t="s">
        <v>12841</v>
      </c>
      <c r="Q93" t="s">
        <v>11314</v>
      </c>
      <c r="R93" t="s">
        <v>8108</v>
      </c>
      <c r="S93">
        <v>27772211</v>
      </c>
      <c r="T93">
        <v>27772929</v>
      </c>
      <c r="U93" t="s">
        <v>10108</v>
      </c>
      <c r="V93">
        <v>87078653</v>
      </c>
      <c r="W93" t="s">
        <v>14386</v>
      </c>
      <c r="X93">
        <v>27740318</v>
      </c>
      <c r="Y93" t="s">
        <v>32</v>
      </c>
      <c r="Z93" t="s">
        <v>6699</v>
      </c>
      <c r="AA93" t="str">
        <f t="shared" si="1"/>
        <v>03301--ECOTURISTICO DEL PACIFICO</v>
      </c>
      <c r="AB93" t="s">
        <v>8299</v>
      </c>
    </row>
    <row r="94" spans="1:28" x14ac:dyDescent="0.25">
      <c r="A94" t="s">
        <v>8106</v>
      </c>
      <c r="B94" t="s">
        <v>13438</v>
      </c>
      <c r="C94" t="s">
        <v>8320</v>
      </c>
      <c r="E94" t="s">
        <v>6485</v>
      </c>
      <c r="F94" t="s">
        <v>8136</v>
      </c>
      <c r="G94" t="s">
        <v>123</v>
      </c>
      <c r="H94" t="s">
        <v>12</v>
      </c>
      <c r="I94" t="s">
        <v>124</v>
      </c>
      <c r="J94" t="s">
        <v>12</v>
      </c>
      <c r="K94" t="s">
        <v>4</v>
      </c>
      <c r="L94">
        <v>61003</v>
      </c>
      <c r="M94" t="s">
        <v>11524</v>
      </c>
      <c r="N94" t="s">
        <v>125</v>
      </c>
      <c r="O94" t="s">
        <v>12957</v>
      </c>
      <c r="P94" t="s">
        <v>10495</v>
      </c>
      <c r="Q94" t="s">
        <v>11315</v>
      </c>
      <c r="R94" t="s">
        <v>8108</v>
      </c>
      <c r="S94">
        <v>27328286</v>
      </c>
      <c r="T94" t="s">
        <v>15386</v>
      </c>
      <c r="U94" t="s">
        <v>19301</v>
      </c>
      <c r="V94">
        <v>27322886</v>
      </c>
      <c r="W94" t="s">
        <v>15493</v>
      </c>
      <c r="X94">
        <v>27322287</v>
      </c>
      <c r="Y94" t="s">
        <v>32</v>
      </c>
      <c r="Z94" t="s">
        <v>6323</v>
      </c>
      <c r="AA94" t="str">
        <f t="shared" si="1"/>
        <v>02814--ADVENTISTA PASO CANOAS</v>
      </c>
      <c r="AB94" t="s">
        <v>8136</v>
      </c>
    </row>
    <row r="95" spans="1:28" x14ac:dyDescent="0.25">
      <c r="A95" t="s">
        <v>8106</v>
      </c>
      <c r="B95" t="s">
        <v>11248</v>
      </c>
      <c r="C95" t="s">
        <v>7277</v>
      </c>
      <c r="E95" t="s">
        <v>8241</v>
      </c>
      <c r="F95" t="s">
        <v>8240</v>
      </c>
      <c r="G95" t="s">
        <v>82</v>
      </c>
      <c r="H95" t="s">
        <v>2</v>
      </c>
      <c r="I95" t="s">
        <v>83</v>
      </c>
      <c r="J95" t="s">
        <v>2</v>
      </c>
      <c r="K95" t="s">
        <v>2</v>
      </c>
      <c r="L95">
        <v>70101</v>
      </c>
      <c r="M95" t="s">
        <v>12606</v>
      </c>
      <c r="N95" t="s">
        <v>82</v>
      </c>
      <c r="O95" t="s">
        <v>82</v>
      </c>
      <c r="P95" t="s">
        <v>82</v>
      </c>
      <c r="Q95" t="s">
        <v>11316</v>
      </c>
      <c r="R95" t="s">
        <v>8108</v>
      </c>
      <c r="S95">
        <v>27984979</v>
      </c>
      <c r="T95">
        <v>27950800</v>
      </c>
      <c r="U95" t="s">
        <v>15271</v>
      </c>
      <c r="V95">
        <v>27950800</v>
      </c>
      <c r="W95" t="s">
        <v>14572</v>
      </c>
      <c r="X95">
        <v>22017169</v>
      </c>
      <c r="Y95" t="s">
        <v>32</v>
      </c>
      <c r="Z95" t="s">
        <v>7688</v>
      </c>
      <c r="AA95" t="str">
        <f t="shared" si="1"/>
        <v>02897--CARIBBEAN SCHOOL</v>
      </c>
      <c r="AB95" t="s">
        <v>8240</v>
      </c>
    </row>
    <row r="96" spans="1:28" x14ac:dyDescent="0.25">
      <c r="A96" t="s">
        <v>8106</v>
      </c>
      <c r="B96" t="s">
        <v>19375</v>
      </c>
      <c r="C96" t="s">
        <v>19374</v>
      </c>
      <c r="E96" t="s">
        <v>8127</v>
      </c>
      <c r="F96" t="s">
        <v>8126</v>
      </c>
      <c r="G96" t="s">
        <v>82</v>
      </c>
      <c r="H96" t="s">
        <v>2</v>
      </c>
      <c r="I96" t="s">
        <v>83</v>
      </c>
      <c r="J96" t="s">
        <v>2</v>
      </c>
      <c r="K96" t="s">
        <v>2</v>
      </c>
      <c r="L96">
        <v>70101</v>
      </c>
      <c r="M96" t="s">
        <v>12606</v>
      </c>
      <c r="N96" t="s">
        <v>82</v>
      </c>
      <c r="O96" t="s">
        <v>82</v>
      </c>
      <c r="P96" t="s">
        <v>82</v>
      </c>
      <c r="Q96" t="s">
        <v>7964</v>
      </c>
      <c r="R96" t="s">
        <v>8108</v>
      </c>
      <c r="S96">
        <v>27983804</v>
      </c>
      <c r="T96">
        <v>27583786</v>
      </c>
      <c r="U96" t="s">
        <v>8467</v>
      </c>
      <c r="V96">
        <v>27583786</v>
      </c>
      <c r="W96" t="s">
        <v>14572</v>
      </c>
      <c r="X96">
        <v>22017169</v>
      </c>
      <c r="Y96" t="s">
        <v>32</v>
      </c>
      <c r="Z96" t="s">
        <v>6325</v>
      </c>
      <c r="AA96" t="str">
        <f t="shared" si="1"/>
        <v>02874--ADVENTISTA DE LIMON</v>
      </c>
      <c r="AB96" t="s">
        <v>8126</v>
      </c>
    </row>
    <row r="97" spans="1:28" x14ac:dyDescent="0.25">
      <c r="A97" t="s">
        <v>8106</v>
      </c>
      <c r="B97" t="s">
        <v>15244</v>
      </c>
      <c r="C97" t="s">
        <v>8862</v>
      </c>
      <c r="E97" t="s">
        <v>8255</v>
      </c>
      <c r="F97" t="s">
        <v>1116</v>
      </c>
      <c r="G97" t="s">
        <v>82</v>
      </c>
      <c r="H97" t="s">
        <v>2</v>
      </c>
      <c r="I97" t="s">
        <v>83</v>
      </c>
      <c r="J97" t="s">
        <v>2</v>
      </c>
      <c r="K97" t="s">
        <v>2</v>
      </c>
      <c r="L97">
        <v>70101</v>
      </c>
      <c r="M97" t="s">
        <v>12606</v>
      </c>
      <c r="N97" t="s">
        <v>82</v>
      </c>
      <c r="O97" t="s">
        <v>82</v>
      </c>
      <c r="P97" t="s">
        <v>82</v>
      </c>
      <c r="Q97" t="s">
        <v>10601</v>
      </c>
      <c r="R97" t="s">
        <v>8108</v>
      </c>
      <c r="S97">
        <v>27980530</v>
      </c>
      <c r="T97">
        <v>27985290</v>
      </c>
      <c r="U97" t="s">
        <v>13407</v>
      </c>
      <c r="V97">
        <v>27980530</v>
      </c>
      <c r="W97" t="s">
        <v>14572</v>
      </c>
      <c r="X97">
        <v>22017169</v>
      </c>
      <c r="Y97" t="s">
        <v>32</v>
      </c>
      <c r="Z97" t="s">
        <v>6326</v>
      </c>
      <c r="AA97" t="str">
        <f t="shared" si="1"/>
        <v>02889--SAN MARCOS</v>
      </c>
      <c r="AB97" t="s">
        <v>1116</v>
      </c>
    </row>
    <row r="98" spans="1:28" x14ac:dyDescent="0.25">
      <c r="A98" t="s">
        <v>8106</v>
      </c>
      <c r="B98" t="s">
        <v>11253</v>
      </c>
      <c r="C98" t="s">
        <v>7030</v>
      </c>
      <c r="E98" t="s">
        <v>1813</v>
      </c>
      <c r="F98" t="s">
        <v>605</v>
      </c>
      <c r="G98" t="s">
        <v>82</v>
      </c>
      <c r="H98" t="s">
        <v>2</v>
      </c>
      <c r="I98" t="s">
        <v>83</v>
      </c>
      <c r="J98" t="s">
        <v>2</v>
      </c>
      <c r="K98" t="s">
        <v>2</v>
      </c>
      <c r="L98">
        <v>70101</v>
      </c>
      <c r="M98" t="s">
        <v>12606</v>
      </c>
      <c r="N98" t="s">
        <v>82</v>
      </c>
      <c r="O98" t="s">
        <v>82</v>
      </c>
      <c r="P98" t="s">
        <v>82</v>
      </c>
      <c r="Q98" t="s">
        <v>11317</v>
      </c>
      <c r="R98" t="s">
        <v>8108</v>
      </c>
      <c r="S98">
        <v>27984544</v>
      </c>
      <c r="T98">
        <v>27982622</v>
      </c>
      <c r="U98" t="s">
        <v>19302</v>
      </c>
      <c r="V98">
        <v>27984544</v>
      </c>
      <c r="W98" t="s">
        <v>14572</v>
      </c>
      <c r="X98">
        <v>22017169</v>
      </c>
      <c r="Y98" t="s">
        <v>32</v>
      </c>
      <c r="Z98" t="s">
        <v>5222</v>
      </c>
      <c r="AA98" t="str">
        <f t="shared" si="1"/>
        <v>02895--MARIA INMACULADA</v>
      </c>
      <c r="AB98" t="s">
        <v>605</v>
      </c>
    </row>
    <row r="99" spans="1:28" x14ac:dyDescent="0.25">
      <c r="A99" t="s">
        <v>8106</v>
      </c>
      <c r="B99" t="s">
        <v>19371</v>
      </c>
      <c r="C99" t="s">
        <v>8975</v>
      </c>
      <c r="E99" t="s">
        <v>6486</v>
      </c>
      <c r="F99" t="s">
        <v>13408</v>
      </c>
      <c r="G99" t="s">
        <v>82</v>
      </c>
      <c r="H99" t="s">
        <v>3</v>
      </c>
      <c r="I99" t="s">
        <v>83</v>
      </c>
      <c r="J99" t="s">
        <v>2</v>
      </c>
      <c r="K99" t="s">
        <v>2</v>
      </c>
      <c r="L99">
        <v>70101</v>
      </c>
      <c r="M99" t="s">
        <v>12606</v>
      </c>
      <c r="N99" t="s">
        <v>82</v>
      </c>
      <c r="O99" t="s">
        <v>82</v>
      </c>
      <c r="P99" t="s">
        <v>82</v>
      </c>
      <c r="Q99" t="s">
        <v>12074</v>
      </c>
      <c r="R99" t="s">
        <v>8108</v>
      </c>
      <c r="S99">
        <v>27986114</v>
      </c>
      <c r="T99">
        <v>27986114</v>
      </c>
      <c r="U99" t="s">
        <v>12075</v>
      </c>
      <c r="V99">
        <v>27986114</v>
      </c>
      <c r="W99" t="s">
        <v>14576</v>
      </c>
      <c r="X99">
        <v>27582530</v>
      </c>
      <c r="Y99" t="s">
        <v>32</v>
      </c>
      <c r="Z99" t="s">
        <v>12110</v>
      </c>
      <c r="AA99" t="str">
        <f t="shared" si="1"/>
        <v>02908--CRISTIANA ASAMBLEAS DE DIOS -LIMON-</v>
      </c>
      <c r="AB99" t="s">
        <v>13408</v>
      </c>
    </row>
    <row r="100" spans="1:28" x14ac:dyDescent="0.25">
      <c r="A100" t="s">
        <v>8106</v>
      </c>
      <c r="B100" t="s">
        <v>10184</v>
      </c>
      <c r="C100" t="s">
        <v>8313</v>
      </c>
      <c r="E100" t="s">
        <v>7410</v>
      </c>
      <c r="F100" t="s">
        <v>12009</v>
      </c>
      <c r="G100" t="s">
        <v>125</v>
      </c>
      <c r="H100" t="s">
        <v>2</v>
      </c>
      <c r="I100" t="s">
        <v>124</v>
      </c>
      <c r="J100" t="s">
        <v>2</v>
      </c>
      <c r="K100" t="s">
        <v>10</v>
      </c>
      <c r="L100">
        <v>60108</v>
      </c>
      <c r="M100" t="s">
        <v>11602</v>
      </c>
      <c r="N100" t="s">
        <v>125</v>
      </c>
      <c r="O100" t="s">
        <v>125</v>
      </c>
      <c r="P100" t="s">
        <v>10589</v>
      </c>
      <c r="Q100" t="s">
        <v>69</v>
      </c>
      <c r="R100" t="s">
        <v>8108</v>
      </c>
      <c r="S100">
        <v>26632269</v>
      </c>
      <c r="T100">
        <v>26632269</v>
      </c>
      <c r="U100" t="s">
        <v>15272</v>
      </c>
      <c r="V100">
        <v>26632269</v>
      </c>
      <c r="W100" t="s">
        <v>14545</v>
      </c>
      <c r="X100">
        <v>26639730</v>
      </c>
      <c r="Y100" t="s">
        <v>32</v>
      </c>
      <c r="Z100" t="s">
        <v>8021</v>
      </c>
      <c r="AA100" t="str">
        <f t="shared" si="1"/>
        <v>03364--CRISTIANA ASAMBLEAS DE DIOS</v>
      </c>
      <c r="AB100" t="s">
        <v>12009</v>
      </c>
    </row>
    <row r="101" spans="1:28" x14ac:dyDescent="0.25">
      <c r="A101" t="s">
        <v>8106</v>
      </c>
      <c r="B101" t="s">
        <v>8807</v>
      </c>
      <c r="C101" t="s">
        <v>6639</v>
      </c>
      <c r="E101" t="s">
        <v>6487</v>
      </c>
      <c r="F101" t="s">
        <v>8224</v>
      </c>
      <c r="G101" t="s">
        <v>79</v>
      </c>
      <c r="H101" t="s">
        <v>2</v>
      </c>
      <c r="I101" t="s">
        <v>35</v>
      </c>
      <c r="J101" t="s">
        <v>2</v>
      </c>
      <c r="K101" t="s">
        <v>2</v>
      </c>
      <c r="L101">
        <v>20101</v>
      </c>
      <c r="M101" t="s">
        <v>11400</v>
      </c>
      <c r="N101" t="s">
        <v>79</v>
      </c>
      <c r="O101" t="s">
        <v>79</v>
      </c>
      <c r="P101" t="s">
        <v>79</v>
      </c>
      <c r="Q101" t="s">
        <v>11318</v>
      </c>
      <c r="R101" t="s">
        <v>8108</v>
      </c>
      <c r="S101">
        <v>24417541</v>
      </c>
      <c r="T101">
        <v>24423663</v>
      </c>
      <c r="U101" t="s">
        <v>11319</v>
      </c>
      <c r="V101">
        <v>24417541</v>
      </c>
      <c r="W101" t="s">
        <v>14443</v>
      </c>
      <c r="X101">
        <v>24433490</v>
      </c>
      <c r="Y101" t="s">
        <v>32</v>
      </c>
      <c r="Z101" t="s">
        <v>8843</v>
      </c>
      <c r="AA101" t="str">
        <f t="shared" si="1"/>
        <v>03445--BRI-BRI</v>
      </c>
      <c r="AB101" t="s">
        <v>8224</v>
      </c>
    </row>
    <row r="102" spans="1:28" x14ac:dyDescent="0.25">
      <c r="A102" t="s">
        <v>8106</v>
      </c>
      <c r="B102" t="s">
        <v>19367</v>
      </c>
      <c r="C102" t="s">
        <v>8998</v>
      </c>
      <c r="E102" t="s">
        <v>7419</v>
      </c>
      <c r="F102" t="s">
        <v>8306</v>
      </c>
      <c r="G102" t="s">
        <v>9003</v>
      </c>
      <c r="H102" t="s">
        <v>4</v>
      </c>
      <c r="I102" t="s">
        <v>32</v>
      </c>
      <c r="J102" t="s">
        <v>3</v>
      </c>
      <c r="K102" t="s">
        <v>4</v>
      </c>
      <c r="L102">
        <v>10203</v>
      </c>
      <c r="M102" t="s">
        <v>12618</v>
      </c>
      <c r="N102" t="s">
        <v>33</v>
      </c>
      <c r="O102" t="s">
        <v>11293</v>
      </c>
      <c r="P102" t="s">
        <v>143</v>
      </c>
      <c r="Q102" t="s">
        <v>9010</v>
      </c>
      <c r="R102" t="s">
        <v>8108</v>
      </c>
      <c r="S102">
        <v>22151016</v>
      </c>
      <c r="T102">
        <v>22151384</v>
      </c>
      <c r="U102" t="s">
        <v>8307</v>
      </c>
      <c r="V102">
        <v>22151016</v>
      </c>
      <c r="W102" t="s">
        <v>13149</v>
      </c>
      <c r="X102">
        <v>22284630</v>
      </c>
      <c r="Y102" t="s">
        <v>32</v>
      </c>
      <c r="Z102" t="s">
        <v>8844</v>
      </c>
      <c r="AA102" t="str">
        <f t="shared" si="1"/>
        <v>03546--WEST COLLEGE</v>
      </c>
      <c r="AB102" t="s">
        <v>8306</v>
      </c>
    </row>
    <row r="103" spans="1:28" x14ac:dyDescent="0.25">
      <c r="A103" t="s">
        <v>8106</v>
      </c>
      <c r="B103" t="s">
        <v>19362</v>
      </c>
      <c r="C103" t="s">
        <v>8991</v>
      </c>
      <c r="E103" t="s">
        <v>8309</v>
      </c>
      <c r="F103" t="s">
        <v>8310</v>
      </c>
      <c r="G103" t="s">
        <v>214</v>
      </c>
      <c r="H103" t="s">
        <v>2</v>
      </c>
      <c r="I103" t="s">
        <v>64</v>
      </c>
      <c r="J103" t="s">
        <v>2</v>
      </c>
      <c r="K103" t="s">
        <v>4</v>
      </c>
      <c r="L103">
        <v>30103</v>
      </c>
      <c r="M103" t="s">
        <v>11478</v>
      </c>
      <c r="N103" t="s">
        <v>214</v>
      </c>
      <c r="O103" t="s">
        <v>214</v>
      </c>
      <c r="P103" t="s">
        <v>12835</v>
      </c>
      <c r="Q103" t="s">
        <v>316</v>
      </c>
      <c r="R103" t="s">
        <v>8108</v>
      </c>
      <c r="S103">
        <v>25911606</v>
      </c>
      <c r="T103">
        <v>25922525</v>
      </c>
      <c r="U103" t="s">
        <v>12543</v>
      </c>
      <c r="V103">
        <v>88407792</v>
      </c>
      <c r="W103" t="s">
        <v>14484</v>
      </c>
      <c r="X103">
        <v>25520752</v>
      </c>
      <c r="Y103" t="s">
        <v>32</v>
      </c>
      <c r="Z103" t="s">
        <v>8845</v>
      </c>
      <c r="AA103" t="str">
        <f t="shared" si="1"/>
        <v>03510--SAINT EDWARD</v>
      </c>
      <c r="AB103" t="s">
        <v>8310</v>
      </c>
    </row>
    <row r="104" spans="1:28" x14ac:dyDescent="0.25">
      <c r="A104" t="s">
        <v>8106</v>
      </c>
      <c r="B104" t="s">
        <v>19348</v>
      </c>
      <c r="C104" t="s">
        <v>7220</v>
      </c>
      <c r="E104" t="s">
        <v>6488</v>
      </c>
      <c r="F104" t="s">
        <v>12499</v>
      </c>
      <c r="G104" t="s">
        <v>78</v>
      </c>
      <c r="H104" t="s">
        <v>6</v>
      </c>
      <c r="I104" t="s">
        <v>35</v>
      </c>
      <c r="J104" t="s">
        <v>7</v>
      </c>
      <c r="K104" t="s">
        <v>2</v>
      </c>
      <c r="L104">
        <v>20601</v>
      </c>
      <c r="M104" t="s">
        <v>11421</v>
      </c>
      <c r="N104" t="s">
        <v>79</v>
      </c>
      <c r="O104" t="s">
        <v>690</v>
      </c>
      <c r="P104" t="s">
        <v>690</v>
      </c>
      <c r="Q104" t="s">
        <v>581</v>
      </c>
      <c r="R104" t="s">
        <v>8108</v>
      </c>
      <c r="S104">
        <v>24500316</v>
      </c>
      <c r="T104" t="s">
        <v>15386</v>
      </c>
      <c r="U104" t="s">
        <v>9408</v>
      </c>
      <c r="V104">
        <v>24500316</v>
      </c>
      <c r="W104" t="s">
        <v>14465</v>
      </c>
      <c r="X104">
        <v>24511520</v>
      </c>
      <c r="Y104" t="s">
        <v>32</v>
      </c>
      <c r="Z104" t="s">
        <v>6251</v>
      </c>
      <c r="AA104" t="str">
        <f t="shared" si="1"/>
        <v>00474--NARANJO BILINGÜE</v>
      </c>
      <c r="AB104" t="s">
        <v>12499</v>
      </c>
    </row>
    <row r="105" spans="1:28" x14ac:dyDescent="0.25">
      <c r="A105" t="s">
        <v>8106</v>
      </c>
      <c r="B105" t="s">
        <v>19386</v>
      </c>
      <c r="C105" t="s">
        <v>9453</v>
      </c>
      <c r="E105" t="s">
        <v>6489</v>
      </c>
      <c r="F105" t="s">
        <v>9383</v>
      </c>
      <c r="G105" t="s">
        <v>78</v>
      </c>
      <c r="H105" t="s">
        <v>7</v>
      </c>
      <c r="I105" t="s">
        <v>35</v>
      </c>
      <c r="J105" t="s">
        <v>8</v>
      </c>
      <c r="K105" t="s">
        <v>2</v>
      </c>
      <c r="L105">
        <v>20701</v>
      </c>
      <c r="M105" t="s">
        <v>11425</v>
      </c>
      <c r="N105" t="s">
        <v>79</v>
      </c>
      <c r="O105" t="s">
        <v>10491</v>
      </c>
      <c r="P105" t="s">
        <v>10491</v>
      </c>
      <c r="Q105" t="s">
        <v>11320</v>
      </c>
      <c r="R105" t="s">
        <v>8108</v>
      </c>
      <c r="S105">
        <v>24531011</v>
      </c>
      <c r="T105">
        <v>24532916</v>
      </c>
      <c r="U105" t="s">
        <v>8312</v>
      </c>
      <c r="V105">
        <v>24531011</v>
      </c>
      <c r="W105" t="s">
        <v>15433</v>
      </c>
      <c r="X105">
        <v>24531403</v>
      </c>
      <c r="Y105" t="s">
        <v>32</v>
      </c>
      <c r="Z105" t="s">
        <v>6755</v>
      </c>
      <c r="AA105" t="str">
        <f t="shared" si="1"/>
        <v>03311--SANTA MARIA GORETTY</v>
      </c>
      <c r="AB105" t="s">
        <v>9383</v>
      </c>
    </row>
    <row r="106" spans="1:28" x14ac:dyDescent="0.25">
      <c r="A106" t="s">
        <v>8106</v>
      </c>
      <c r="B106" t="s">
        <v>11265</v>
      </c>
      <c r="C106" t="s">
        <v>11264</v>
      </c>
      <c r="E106" t="s">
        <v>6490</v>
      </c>
      <c r="F106" t="s">
        <v>9384</v>
      </c>
      <c r="G106" t="s">
        <v>184</v>
      </c>
      <c r="H106" t="s">
        <v>8</v>
      </c>
      <c r="I106" t="s">
        <v>183</v>
      </c>
      <c r="J106" t="s">
        <v>8</v>
      </c>
      <c r="K106" t="s">
        <v>3</v>
      </c>
      <c r="L106">
        <v>40702</v>
      </c>
      <c r="M106" t="s">
        <v>14357</v>
      </c>
      <c r="N106" t="s">
        <v>184</v>
      </c>
      <c r="O106" t="s">
        <v>3626</v>
      </c>
      <c r="P106" t="s">
        <v>13529</v>
      </c>
      <c r="Q106" t="s">
        <v>11321</v>
      </c>
      <c r="R106" t="s">
        <v>8108</v>
      </c>
      <c r="S106">
        <v>22396293</v>
      </c>
      <c r="T106">
        <v>22390457</v>
      </c>
      <c r="U106" t="s">
        <v>8314</v>
      </c>
      <c r="V106">
        <v>22396293</v>
      </c>
      <c r="W106" t="s">
        <v>13577</v>
      </c>
      <c r="X106">
        <v>22654304</v>
      </c>
      <c r="Y106" t="s">
        <v>32</v>
      </c>
      <c r="Z106" t="s">
        <v>8796</v>
      </c>
      <c r="AA106" t="str">
        <f t="shared" si="1"/>
        <v>03428--CENTRO INTEGRAL DE EDUCACION PRIVADA</v>
      </c>
      <c r="AB106" t="s">
        <v>9384</v>
      </c>
    </row>
    <row r="107" spans="1:28" x14ac:dyDescent="0.25">
      <c r="A107" t="s">
        <v>8106</v>
      </c>
      <c r="B107" t="s">
        <v>13455</v>
      </c>
      <c r="C107" t="s">
        <v>7054</v>
      </c>
      <c r="E107" t="s">
        <v>6491</v>
      </c>
      <c r="F107" t="s">
        <v>8315</v>
      </c>
      <c r="G107" t="s">
        <v>184</v>
      </c>
      <c r="H107" t="s">
        <v>6</v>
      </c>
      <c r="I107" t="s">
        <v>183</v>
      </c>
      <c r="J107" t="s">
        <v>4</v>
      </c>
      <c r="K107" t="s">
        <v>7</v>
      </c>
      <c r="L107">
        <v>40306</v>
      </c>
      <c r="M107" t="s">
        <v>11591</v>
      </c>
      <c r="N107" t="s">
        <v>184</v>
      </c>
      <c r="O107" t="s">
        <v>1431</v>
      </c>
      <c r="P107" t="s">
        <v>1089</v>
      </c>
      <c r="Q107" t="s">
        <v>1089</v>
      </c>
      <c r="R107" t="s">
        <v>8108</v>
      </c>
      <c r="S107">
        <v>22440084</v>
      </c>
      <c r="T107" t="s">
        <v>15386</v>
      </c>
      <c r="U107" t="s">
        <v>15273</v>
      </c>
      <c r="V107">
        <v>89206333</v>
      </c>
      <c r="W107" t="s">
        <v>14503</v>
      </c>
      <c r="X107">
        <v>25660341</v>
      </c>
      <c r="Y107" t="s">
        <v>32</v>
      </c>
      <c r="Z107" t="s">
        <v>8811</v>
      </c>
      <c r="AA107" t="str">
        <f t="shared" si="1"/>
        <v>03429--NUESTRA SEÑORA DE LOURDES</v>
      </c>
      <c r="AB107" t="s">
        <v>8315</v>
      </c>
    </row>
    <row r="108" spans="1:28" x14ac:dyDescent="0.25">
      <c r="A108" t="s">
        <v>8106</v>
      </c>
      <c r="B108" t="s">
        <v>19360</v>
      </c>
      <c r="C108" t="s">
        <v>8926</v>
      </c>
      <c r="E108" t="s">
        <v>8318</v>
      </c>
      <c r="F108" t="s">
        <v>9385</v>
      </c>
      <c r="G108" t="s">
        <v>9003</v>
      </c>
      <c r="H108" t="s">
        <v>4</v>
      </c>
      <c r="I108" t="s">
        <v>32</v>
      </c>
      <c r="J108" t="s">
        <v>3</v>
      </c>
      <c r="K108" t="s">
        <v>4</v>
      </c>
      <c r="L108">
        <v>10203</v>
      </c>
      <c r="M108" t="s">
        <v>12618</v>
      </c>
      <c r="N108" t="s">
        <v>33</v>
      </c>
      <c r="O108" t="s">
        <v>11293</v>
      </c>
      <c r="P108" t="s">
        <v>143</v>
      </c>
      <c r="Q108" t="s">
        <v>9010</v>
      </c>
      <c r="R108" t="s">
        <v>8108</v>
      </c>
      <c r="S108">
        <v>22152204</v>
      </c>
      <c r="T108" t="s">
        <v>15386</v>
      </c>
      <c r="U108" t="s">
        <v>19303</v>
      </c>
      <c r="V108">
        <v>22152204</v>
      </c>
      <c r="W108" t="s">
        <v>13149</v>
      </c>
      <c r="X108">
        <v>22284630</v>
      </c>
      <c r="Y108" t="s">
        <v>32</v>
      </c>
      <c r="Z108" t="s">
        <v>7882</v>
      </c>
      <c r="AA108" t="str">
        <f t="shared" si="1"/>
        <v>03381--VALLE AZUL-HORARIO DIFERENCIADO</v>
      </c>
      <c r="AB108" t="s">
        <v>9385</v>
      </c>
    </row>
    <row r="109" spans="1:28" x14ac:dyDescent="0.25">
      <c r="A109" t="s">
        <v>8106</v>
      </c>
      <c r="B109" t="s">
        <v>11252</v>
      </c>
      <c r="C109" t="s">
        <v>8834</v>
      </c>
      <c r="E109" t="s">
        <v>6492</v>
      </c>
      <c r="F109" t="s">
        <v>8293</v>
      </c>
      <c r="G109" t="s">
        <v>47</v>
      </c>
      <c r="H109" t="s">
        <v>2</v>
      </c>
      <c r="I109" t="s">
        <v>32</v>
      </c>
      <c r="J109" t="s">
        <v>4</v>
      </c>
      <c r="K109" t="s">
        <v>2</v>
      </c>
      <c r="L109">
        <v>10301</v>
      </c>
      <c r="M109" t="s">
        <v>12619</v>
      </c>
      <c r="N109" t="s">
        <v>33</v>
      </c>
      <c r="O109" t="s">
        <v>47</v>
      </c>
      <c r="P109" t="s">
        <v>47</v>
      </c>
      <c r="Q109" t="s">
        <v>11322</v>
      </c>
      <c r="R109" t="s">
        <v>8108</v>
      </c>
      <c r="S109">
        <v>22199229</v>
      </c>
      <c r="T109">
        <v>22199229</v>
      </c>
      <c r="U109" t="s">
        <v>8755</v>
      </c>
      <c r="V109">
        <v>60602176</v>
      </c>
      <c r="W109" t="s">
        <v>14411</v>
      </c>
      <c r="X109">
        <v>22591833</v>
      </c>
      <c r="Y109" t="s">
        <v>32</v>
      </c>
      <c r="Z109" t="s">
        <v>8320</v>
      </c>
      <c r="AA109" t="str">
        <f t="shared" si="1"/>
        <v>03346--CRISTIANA ASAMBLEAS DE DIOS TORREMOLINOS</v>
      </c>
      <c r="AB109" t="s">
        <v>8293</v>
      </c>
    </row>
    <row r="110" spans="1:28" x14ac:dyDescent="0.25">
      <c r="A110" t="s">
        <v>8106</v>
      </c>
      <c r="B110" t="s">
        <v>19358</v>
      </c>
      <c r="C110" t="s">
        <v>9376</v>
      </c>
      <c r="E110" t="s">
        <v>6493</v>
      </c>
      <c r="F110" t="s">
        <v>8321</v>
      </c>
      <c r="G110" t="s">
        <v>41</v>
      </c>
      <c r="H110" t="s">
        <v>7</v>
      </c>
      <c r="I110" t="s">
        <v>32</v>
      </c>
      <c r="J110" t="s">
        <v>15</v>
      </c>
      <c r="K110" t="s">
        <v>2</v>
      </c>
      <c r="L110">
        <v>11101</v>
      </c>
      <c r="M110" t="s">
        <v>12678</v>
      </c>
      <c r="N110" t="s">
        <v>33</v>
      </c>
      <c r="O110" t="s">
        <v>12868</v>
      </c>
      <c r="P110" t="s">
        <v>239</v>
      </c>
      <c r="Q110" t="s">
        <v>239</v>
      </c>
      <c r="R110" t="s">
        <v>8108</v>
      </c>
      <c r="S110">
        <v>22294490</v>
      </c>
      <c r="T110">
        <v>89270902</v>
      </c>
      <c r="U110" t="s">
        <v>19304</v>
      </c>
      <c r="V110">
        <v>22294490</v>
      </c>
      <c r="W110" t="s">
        <v>14420</v>
      </c>
      <c r="X110">
        <v>21012292</v>
      </c>
      <c r="Y110" t="s">
        <v>32</v>
      </c>
      <c r="Z110" t="s">
        <v>8846</v>
      </c>
      <c r="AA110" t="str">
        <f t="shared" si="1"/>
        <v>03566--SAN ENRIQUE DE OSSO</v>
      </c>
      <c r="AB110" t="s">
        <v>8321</v>
      </c>
    </row>
    <row r="111" spans="1:28" x14ac:dyDescent="0.25">
      <c r="A111" t="s">
        <v>8106</v>
      </c>
      <c r="B111" t="s">
        <v>11259</v>
      </c>
      <c r="C111" t="s">
        <v>11227</v>
      </c>
      <c r="E111" t="s">
        <v>6494</v>
      </c>
      <c r="F111" t="s">
        <v>8322</v>
      </c>
      <c r="G111" t="s">
        <v>41</v>
      </c>
      <c r="H111" t="s">
        <v>6</v>
      </c>
      <c r="I111" t="s">
        <v>32</v>
      </c>
      <c r="J111" t="s">
        <v>198</v>
      </c>
      <c r="K111" t="s">
        <v>2</v>
      </c>
      <c r="L111">
        <v>11401</v>
      </c>
      <c r="M111" t="s">
        <v>12706</v>
      </c>
      <c r="N111" t="s">
        <v>33</v>
      </c>
      <c r="O111" t="s">
        <v>10954</v>
      </c>
      <c r="P111" t="s">
        <v>598</v>
      </c>
      <c r="Q111" t="s">
        <v>598</v>
      </c>
      <c r="R111" t="s">
        <v>8108</v>
      </c>
      <c r="S111">
        <v>22978043</v>
      </c>
      <c r="T111">
        <v>22416185</v>
      </c>
      <c r="U111" t="s">
        <v>9409</v>
      </c>
      <c r="V111">
        <v>22978043</v>
      </c>
      <c r="W111" t="s">
        <v>14418</v>
      </c>
      <c r="X111">
        <v>22352880</v>
      </c>
      <c r="Y111" t="s">
        <v>32</v>
      </c>
      <c r="Z111" t="s">
        <v>7920</v>
      </c>
      <c r="AA111" t="str">
        <f t="shared" si="1"/>
        <v>03363--BILINGÜE TRICOLOR</v>
      </c>
      <c r="AB111" t="s">
        <v>19305</v>
      </c>
    </row>
    <row r="112" spans="1:28" x14ac:dyDescent="0.25">
      <c r="A112" t="s">
        <v>8106</v>
      </c>
      <c r="B112" t="s">
        <v>13467</v>
      </c>
      <c r="C112" t="s">
        <v>8957</v>
      </c>
      <c r="E112" t="s">
        <v>6496</v>
      </c>
      <c r="F112" t="s">
        <v>8325</v>
      </c>
      <c r="G112" t="s">
        <v>41</v>
      </c>
      <c r="H112" t="s">
        <v>4</v>
      </c>
      <c r="I112" t="s">
        <v>64</v>
      </c>
      <c r="J112" t="s">
        <v>4</v>
      </c>
      <c r="K112" t="s">
        <v>6</v>
      </c>
      <c r="L112">
        <v>30305</v>
      </c>
      <c r="M112" t="s">
        <v>12802</v>
      </c>
      <c r="N112" t="s">
        <v>214</v>
      </c>
      <c r="O112" t="s">
        <v>215</v>
      </c>
      <c r="P112" t="s">
        <v>216</v>
      </c>
      <c r="Q112" t="s">
        <v>11323</v>
      </c>
      <c r="R112" t="s">
        <v>8108</v>
      </c>
      <c r="S112">
        <v>22782537</v>
      </c>
      <c r="T112">
        <v>22782536</v>
      </c>
      <c r="U112" t="s">
        <v>10109</v>
      </c>
      <c r="V112">
        <v>22782537</v>
      </c>
      <c r="W112" t="s">
        <v>6423</v>
      </c>
      <c r="X112">
        <v>22340456</v>
      </c>
      <c r="Y112" t="s">
        <v>32</v>
      </c>
      <c r="Z112" t="s">
        <v>8847</v>
      </c>
      <c r="AA112" t="str">
        <f t="shared" si="1"/>
        <v>03342--VICTORIA</v>
      </c>
      <c r="AB112" t="s">
        <v>8325</v>
      </c>
    </row>
    <row r="113" spans="1:28" x14ac:dyDescent="0.25">
      <c r="A113" t="s">
        <v>8106</v>
      </c>
      <c r="B113" t="s">
        <v>11996</v>
      </c>
      <c r="C113" t="s">
        <v>8735</v>
      </c>
      <c r="E113" t="s">
        <v>6497</v>
      </c>
      <c r="F113" t="s">
        <v>13409</v>
      </c>
      <c r="G113" t="s">
        <v>47</v>
      </c>
      <c r="H113" t="s">
        <v>8</v>
      </c>
      <c r="I113" t="s">
        <v>32</v>
      </c>
      <c r="J113" t="s">
        <v>4</v>
      </c>
      <c r="K113" t="s">
        <v>15</v>
      </c>
      <c r="L113">
        <v>10311</v>
      </c>
      <c r="M113" t="s">
        <v>12633</v>
      </c>
      <c r="N113" t="s">
        <v>33</v>
      </c>
      <c r="O113" t="s">
        <v>47</v>
      </c>
      <c r="P113" t="s">
        <v>287</v>
      </c>
      <c r="Q113" t="s">
        <v>287</v>
      </c>
      <c r="R113" t="s">
        <v>8108</v>
      </c>
      <c r="S113">
        <v>22752345</v>
      </c>
      <c r="T113">
        <v>22752345</v>
      </c>
      <c r="U113" t="s">
        <v>8326</v>
      </c>
      <c r="V113">
        <v>22752345</v>
      </c>
      <c r="W113" t="s">
        <v>14405</v>
      </c>
      <c r="X113">
        <v>22596011</v>
      </c>
      <c r="Y113" t="s">
        <v>32</v>
      </c>
      <c r="Z113" t="s">
        <v>8327</v>
      </c>
      <c r="AA113" t="str">
        <f t="shared" si="1"/>
        <v>02215--BILINGÜE VIRGEN DE FATIMA</v>
      </c>
      <c r="AB113" t="s">
        <v>13409</v>
      </c>
    </row>
    <row r="114" spans="1:28" x14ac:dyDescent="0.25">
      <c r="A114" t="s">
        <v>8106</v>
      </c>
      <c r="B114" t="s">
        <v>10096</v>
      </c>
      <c r="C114" t="s">
        <v>6890</v>
      </c>
      <c r="E114" t="s">
        <v>6498</v>
      </c>
      <c r="F114" t="s">
        <v>438</v>
      </c>
      <c r="G114" t="s">
        <v>79</v>
      </c>
      <c r="H114" t="s">
        <v>3</v>
      </c>
      <c r="I114" t="s">
        <v>35</v>
      </c>
      <c r="J114" t="s">
        <v>2</v>
      </c>
      <c r="K114" t="s">
        <v>3</v>
      </c>
      <c r="L114">
        <v>20102</v>
      </c>
      <c r="M114" t="s">
        <v>12688</v>
      </c>
      <c r="N114" t="s">
        <v>79</v>
      </c>
      <c r="O114" t="s">
        <v>79</v>
      </c>
      <c r="P114" t="s">
        <v>33</v>
      </c>
      <c r="Q114" t="s">
        <v>438</v>
      </c>
      <c r="R114" t="s">
        <v>8108</v>
      </c>
      <c r="S114">
        <v>24419977</v>
      </c>
      <c r="T114">
        <v>24419977</v>
      </c>
      <c r="U114" t="s">
        <v>8329</v>
      </c>
      <c r="V114">
        <v>89800303</v>
      </c>
      <c r="W114" t="s">
        <v>14444</v>
      </c>
      <c r="X114">
        <v>24302389</v>
      </c>
      <c r="Y114" t="s">
        <v>32</v>
      </c>
      <c r="Z114" t="s">
        <v>6305</v>
      </c>
      <c r="AA114" t="str">
        <f t="shared" si="1"/>
        <v>02358--LA TRINIDAD</v>
      </c>
      <c r="AB114" t="s">
        <v>438</v>
      </c>
    </row>
    <row r="115" spans="1:28" x14ac:dyDescent="0.25">
      <c r="A115" t="s">
        <v>8106</v>
      </c>
      <c r="B115" t="s">
        <v>13526</v>
      </c>
      <c r="C115" t="s">
        <v>13516</v>
      </c>
      <c r="E115" t="s">
        <v>6500</v>
      </c>
      <c r="F115" t="s">
        <v>8302</v>
      </c>
      <c r="G115" t="s">
        <v>1044</v>
      </c>
      <c r="H115" t="s">
        <v>2</v>
      </c>
      <c r="I115" t="s">
        <v>32</v>
      </c>
      <c r="J115" t="s">
        <v>1045</v>
      </c>
      <c r="K115" t="s">
        <v>2</v>
      </c>
      <c r="L115">
        <v>11901</v>
      </c>
      <c r="M115" t="s">
        <v>15414</v>
      </c>
      <c r="N115" t="s">
        <v>33</v>
      </c>
      <c r="O115" t="s">
        <v>1044</v>
      </c>
      <c r="P115" t="s">
        <v>14427</v>
      </c>
      <c r="Q115" t="s">
        <v>239</v>
      </c>
      <c r="R115" t="s">
        <v>8108</v>
      </c>
      <c r="S115">
        <v>27716994</v>
      </c>
      <c r="T115">
        <v>27714632</v>
      </c>
      <c r="U115" t="s">
        <v>8756</v>
      </c>
      <c r="V115">
        <v>83692721</v>
      </c>
      <c r="W115" t="s">
        <v>14602</v>
      </c>
      <c r="X115">
        <v>27718453</v>
      </c>
      <c r="Y115" t="s">
        <v>32</v>
      </c>
      <c r="Z115" t="s">
        <v>8090</v>
      </c>
      <c r="AA115" t="str">
        <f t="shared" si="1"/>
        <v>03368--DEL VALLE</v>
      </c>
      <c r="AB115" t="s">
        <v>8302</v>
      </c>
    </row>
    <row r="116" spans="1:28" x14ac:dyDescent="0.25">
      <c r="A116" t="s">
        <v>8106</v>
      </c>
      <c r="B116" t="s">
        <v>19365</v>
      </c>
      <c r="C116" t="s">
        <v>8992</v>
      </c>
      <c r="E116" t="s">
        <v>6502</v>
      </c>
      <c r="F116" t="s">
        <v>8333</v>
      </c>
      <c r="G116" t="s">
        <v>9004</v>
      </c>
      <c r="H116" t="s">
        <v>4</v>
      </c>
      <c r="I116" t="s">
        <v>32</v>
      </c>
      <c r="J116" t="s">
        <v>86</v>
      </c>
      <c r="K116" t="s">
        <v>4</v>
      </c>
      <c r="L116">
        <v>11803</v>
      </c>
      <c r="M116" t="s">
        <v>12728</v>
      </c>
      <c r="N116" t="s">
        <v>33</v>
      </c>
      <c r="O116" t="s">
        <v>10439</v>
      </c>
      <c r="P116" t="s">
        <v>12843</v>
      </c>
      <c r="Q116" t="s">
        <v>9410</v>
      </c>
      <c r="R116" t="s">
        <v>8108</v>
      </c>
      <c r="S116">
        <v>22727097</v>
      </c>
      <c r="T116">
        <v>22726634</v>
      </c>
      <c r="U116" t="s">
        <v>13563</v>
      </c>
      <c r="V116">
        <v>22727097</v>
      </c>
      <c r="W116" t="s">
        <v>12988</v>
      </c>
      <c r="X116">
        <v>22271729</v>
      </c>
      <c r="Y116" t="s">
        <v>32</v>
      </c>
      <c r="Z116" t="s">
        <v>8848</v>
      </c>
      <c r="AA116" t="str">
        <f t="shared" si="1"/>
        <v>03544--INTERNACIONAL CANADIENSE</v>
      </c>
      <c r="AB116" t="s">
        <v>8333</v>
      </c>
    </row>
    <row r="117" spans="1:28" x14ac:dyDescent="0.25">
      <c r="A117" t="s">
        <v>8106</v>
      </c>
      <c r="B117" t="s">
        <v>12535</v>
      </c>
      <c r="C117" t="s">
        <v>8949</v>
      </c>
      <c r="E117" t="s">
        <v>6503</v>
      </c>
      <c r="F117" t="s">
        <v>8334</v>
      </c>
      <c r="G117" t="s">
        <v>197</v>
      </c>
      <c r="H117" t="s">
        <v>4</v>
      </c>
      <c r="I117" t="s">
        <v>35</v>
      </c>
      <c r="J117" t="s">
        <v>12</v>
      </c>
      <c r="K117" t="s">
        <v>2</v>
      </c>
      <c r="L117">
        <v>21001</v>
      </c>
      <c r="M117" t="s">
        <v>11434</v>
      </c>
      <c r="N117" t="s">
        <v>79</v>
      </c>
      <c r="O117" t="s">
        <v>197</v>
      </c>
      <c r="P117" t="s">
        <v>11356</v>
      </c>
      <c r="Q117" t="s">
        <v>9411</v>
      </c>
      <c r="R117" t="s">
        <v>8108</v>
      </c>
      <c r="S117">
        <v>24615656</v>
      </c>
      <c r="T117">
        <v>24607355</v>
      </c>
      <c r="U117" t="s">
        <v>13410</v>
      </c>
      <c r="V117">
        <v>24615656</v>
      </c>
      <c r="W117" t="s">
        <v>14473</v>
      </c>
      <c r="X117">
        <v>24601238</v>
      </c>
      <c r="Y117" t="s">
        <v>32</v>
      </c>
      <c r="Z117" t="s">
        <v>8849</v>
      </c>
      <c r="AA117" t="str">
        <f t="shared" si="1"/>
        <v>03679--GREEN FOREST SCHOOL</v>
      </c>
      <c r="AB117" t="s">
        <v>8334</v>
      </c>
    </row>
    <row r="118" spans="1:28" x14ac:dyDescent="0.25">
      <c r="A118" t="s">
        <v>8106</v>
      </c>
      <c r="B118" t="s">
        <v>12506</v>
      </c>
      <c r="C118" t="s">
        <v>7128</v>
      </c>
      <c r="E118" t="s">
        <v>8336</v>
      </c>
      <c r="F118" t="s">
        <v>8337</v>
      </c>
      <c r="G118" t="s">
        <v>9004</v>
      </c>
      <c r="H118" t="s">
        <v>2</v>
      </c>
      <c r="I118" t="s">
        <v>32</v>
      </c>
      <c r="J118" t="s">
        <v>2</v>
      </c>
      <c r="K118" t="s">
        <v>15</v>
      </c>
      <c r="L118">
        <v>10111</v>
      </c>
      <c r="M118" t="s">
        <v>12614</v>
      </c>
      <c r="N118" t="s">
        <v>33</v>
      </c>
      <c r="O118" t="s">
        <v>33</v>
      </c>
      <c r="P118" t="s">
        <v>12854</v>
      </c>
      <c r="Q118" t="s">
        <v>9190</v>
      </c>
      <c r="R118" t="s">
        <v>8108</v>
      </c>
      <c r="S118">
        <v>22266596</v>
      </c>
      <c r="T118">
        <v>22274907</v>
      </c>
      <c r="U118" t="s">
        <v>15274</v>
      </c>
      <c r="V118">
        <v>22266596</v>
      </c>
      <c r="W118" t="s">
        <v>14492</v>
      </c>
      <c r="X118">
        <v>22229137</v>
      </c>
      <c r="Y118" t="s">
        <v>32</v>
      </c>
      <c r="Z118" t="s">
        <v>8107</v>
      </c>
      <c r="AA118" t="str">
        <f t="shared" si="1"/>
        <v>00001--VIRGEN DE GUADALUPE</v>
      </c>
      <c r="AB118" t="s">
        <v>8337</v>
      </c>
    </row>
    <row r="119" spans="1:28" x14ac:dyDescent="0.25">
      <c r="A119" t="s">
        <v>8106</v>
      </c>
      <c r="B119" t="s">
        <v>13527</v>
      </c>
      <c r="C119" t="s">
        <v>8891</v>
      </c>
      <c r="E119" t="s">
        <v>7433</v>
      </c>
      <c r="F119" t="s">
        <v>8298</v>
      </c>
      <c r="G119" t="s">
        <v>41</v>
      </c>
      <c r="H119" t="s">
        <v>3</v>
      </c>
      <c r="I119" t="s">
        <v>32</v>
      </c>
      <c r="J119" t="s">
        <v>10</v>
      </c>
      <c r="K119" t="s">
        <v>5</v>
      </c>
      <c r="L119">
        <v>10804</v>
      </c>
      <c r="M119" t="s">
        <v>12669</v>
      </c>
      <c r="N119" t="s">
        <v>33</v>
      </c>
      <c r="O119" t="s">
        <v>12863</v>
      </c>
      <c r="P119" t="s">
        <v>561</v>
      </c>
      <c r="Q119" t="s">
        <v>9412</v>
      </c>
      <c r="R119" t="s">
        <v>8108</v>
      </c>
      <c r="S119">
        <v>22853138</v>
      </c>
      <c r="T119">
        <v>22852762</v>
      </c>
      <c r="U119" t="s">
        <v>11324</v>
      </c>
      <c r="V119">
        <v>22853138</v>
      </c>
      <c r="W119" t="s">
        <v>14416</v>
      </c>
      <c r="X119">
        <v>22450450</v>
      </c>
      <c r="Y119" t="s">
        <v>32</v>
      </c>
      <c r="Z119" t="s">
        <v>8850</v>
      </c>
      <c r="AA119" t="str">
        <f t="shared" si="1"/>
        <v>03603--CRISTIANO REFORMADO</v>
      </c>
      <c r="AB119" t="s">
        <v>8298</v>
      </c>
    </row>
    <row r="120" spans="1:28" x14ac:dyDescent="0.25">
      <c r="A120" t="s">
        <v>8106</v>
      </c>
      <c r="B120" t="s">
        <v>12538</v>
      </c>
      <c r="C120" t="s">
        <v>7222</v>
      </c>
      <c r="E120" t="s">
        <v>6505</v>
      </c>
      <c r="F120" t="s">
        <v>8340</v>
      </c>
      <c r="G120" t="s">
        <v>41</v>
      </c>
      <c r="H120" t="s">
        <v>4</v>
      </c>
      <c r="I120" t="s">
        <v>32</v>
      </c>
      <c r="J120" t="s">
        <v>179</v>
      </c>
      <c r="K120" t="s">
        <v>4</v>
      </c>
      <c r="L120">
        <v>11503</v>
      </c>
      <c r="M120" t="s">
        <v>12713</v>
      </c>
      <c r="N120" t="s">
        <v>33</v>
      </c>
      <c r="O120" t="s">
        <v>12871</v>
      </c>
      <c r="P120" t="s">
        <v>733</v>
      </c>
      <c r="Q120" t="s">
        <v>733</v>
      </c>
      <c r="R120" t="s">
        <v>8108</v>
      </c>
      <c r="S120">
        <v>70020075</v>
      </c>
      <c r="T120">
        <v>21015486</v>
      </c>
      <c r="U120" t="s">
        <v>11325</v>
      </c>
      <c r="V120">
        <v>70020075</v>
      </c>
      <c r="W120" t="s">
        <v>6423</v>
      </c>
      <c r="X120">
        <v>22340456</v>
      </c>
      <c r="Y120" t="s">
        <v>35</v>
      </c>
      <c r="Z120" t="s">
        <v>12230</v>
      </c>
    </row>
    <row r="121" spans="1:28" x14ac:dyDescent="0.25">
      <c r="A121" t="s">
        <v>8106</v>
      </c>
      <c r="B121" t="s">
        <v>19319</v>
      </c>
      <c r="C121" t="s">
        <v>6569</v>
      </c>
      <c r="E121" s="233" t="s">
        <v>8273</v>
      </c>
      <c r="F121" t="s">
        <v>8272</v>
      </c>
      <c r="G121" t="s">
        <v>41</v>
      </c>
      <c r="H121" t="s">
        <v>4</v>
      </c>
      <c r="I121" t="s">
        <v>32</v>
      </c>
      <c r="J121" t="s">
        <v>179</v>
      </c>
      <c r="K121" t="s">
        <v>2</v>
      </c>
      <c r="L121">
        <v>11501</v>
      </c>
      <c r="M121" t="s">
        <v>12711</v>
      </c>
      <c r="N121" t="s">
        <v>33</v>
      </c>
      <c r="O121" t="s">
        <v>12871</v>
      </c>
      <c r="P121" t="s">
        <v>590</v>
      </c>
      <c r="Q121" t="s">
        <v>458</v>
      </c>
      <c r="R121" t="s">
        <v>8108</v>
      </c>
      <c r="S121">
        <v>22341424</v>
      </c>
      <c r="T121">
        <v>22340161</v>
      </c>
      <c r="U121" t="s">
        <v>13564</v>
      </c>
      <c r="V121">
        <v>22341424</v>
      </c>
      <c r="W121" t="s">
        <v>6423</v>
      </c>
      <c r="X121">
        <v>22340456</v>
      </c>
      <c r="Y121" t="s">
        <v>32</v>
      </c>
      <c r="Z121" t="s">
        <v>6301</v>
      </c>
      <c r="AA121" t="str">
        <f t="shared" si="1"/>
        <v>02337--COLEGIO MONT BERKELEY INTERNACIONAL</v>
      </c>
      <c r="AB121" t="s">
        <v>8272</v>
      </c>
    </row>
    <row r="122" spans="1:28" x14ac:dyDescent="0.25">
      <c r="A122" t="s">
        <v>8106</v>
      </c>
      <c r="B122" t="s">
        <v>13482</v>
      </c>
      <c r="C122" t="s">
        <v>13481</v>
      </c>
      <c r="E122" t="s">
        <v>6506</v>
      </c>
      <c r="F122" t="s">
        <v>13604</v>
      </c>
      <c r="G122" t="s">
        <v>47</v>
      </c>
      <c r="H122" t="s">
        <v>3</v>
      </c>
      <c r="I122" t="s">
        <v>32</v>
      </c>
      <c r="J122" t="s">
        <v>4</v>
      </c>
      <c r="K122" t="s">
        <v>17</v>
      </c>
      <c r="L122">
        <v>10313</v>
      </c>
      <c r="M122" t="s">
        <v>12635</v>
      </c>
      <c r="N122" t="s">
        <v>33</v>
      </c>
      <c r="O122" t="s">
        <v>47</v>
      </c>
      <c r="P122" t="s">
        <v>48</v>
      </c>
      <c r="Q122" t="s">
        <v>9413</v>
      </c>
      <c r="R122" t="s">
        <v>8108</v>
      </c>
      <c r="S122">
        <v>22702694</v>
      </c>
      <c r="T122">
        <v>22702694</v>
      </c>
      <c r="U122" t="s">
        <v>8341</v>
      </c>
      <c r="V122">
        <v>86892888</v>
      </c>
      <c r="W122" t="s">
        <v>15398</v>
      </c>
      <c r="X122">
        <v>22700885</v>
      </c>
      <c r="Y122" t="s">
        <v>32</v>
      </c>
      <c r="Z122" t="s">
        <v>8851</v>
      </c>
      <c r="AA122" t="str">
        <f t="shared" si="1"/>
        <v>03299--CRISTIANA ASAMBLEAS DE DIOS LOS GUIDOS</v>
      </c>
      <c r="AB122" t="s">
        <v>13604</v>
      </c>
    </row>
    <row r="123" spans="1:28" x14ac:dyDescent="0.25">
      <c r="A123" t="s">
        <v>8106</v>
      </c>
      <c r="B123" t="s">
        <v>11245</v>
      </c>
      <c r="C123" t="s">
        <v>6666</v>
      </c>
      <c r="E123" t="s">
        <v>6507</v>
      </c>
      <c r="F123" t="s">
        <v>8280</v>
      </c>
      <c r="G123" t="s">
        <v>82</v>
      </c>
      <c r="H123" t="s">
        <v>10</v>
      </c>
      <c r="I123" t="s">
        <v>83</v>
      </c>
      <c r="J123" t="s">
        <v>5</v>
      </c>
      <c r="K123" t="s">
        <v>4</v>
      </c>
      <c r="L123">
        <v>70403</v>
      </c>
      <c r="M123" t="s">
        <v>11498</v>
      </c>
      <c r="N123" t="s">
        <v>82</v>
      </c>
      <c r="O123" t="s">
        <v>12961</v>
      </c>
      <c r="P123" t="s">
        <v>5405</v>
      </c>
      <c r="Q123" t="s">
        <v>5405</v>
      </c>
      <c r="R123" t="s">
        <v>8108</v>
      </c>
      <c r="S123">
        <v>27550129</v>
      </c>
      <c r="T123">
        <v>27550075</v>
      </c>
      <c r="U123" t="s">
        <v>15275</v>
      </c>
      <c r="V123">
        <v>27550129</v>
      </c>
      <c r="W123" t="s">
        <v>14582</v>
      </c>
      <c r="X123">
        <v>27550289</v>
      </c>
      <c r="Y123" t="s">
        <v>32</v>
      </c>
      <c r="Z123" t="s">
        <v>8852</v>
      </c>
      <c r="AA123" t="str">
        <f t="shared" si="1"/>
        <v>03606--COMPLEMENTARIA CAHUITA</v>
      </c>
      <c r="AB123" t="s">
        <v>8280</v>
      </c>
    </row>
    <row r="124" spans="1:28" x14ac:dyDescent="0.25">
      <c r="A124" t="s">
        <v>8106</v>
      </c>
      <c r="B124" t="s">
        <v>19392</v>
      </c>
      <c r="C124" t="s">
        <v>10123</v>
      </c>
      <c r="E124" t="s">
        <v>7426</v>
      </c>
      <c r="F124" t="s">
        <v>19306</v>
      </c>
      <c r="G124" t="s">
        <v>1235</v>
      </c>
      <c r="H124" t="s">
        <v>6</v>
      </c>
      <c r="I124" t="s">
        <v>124</v>
      </c>
      <c r="J124" t="s">
        <v>15</v>
      </c>
      <c r="K124" t="s">
        <v>2</v>
      </c>
      <c r="L124">
        <v>61101</v>
      </c>
      <c r="M124" t="s">
        <v>12681</v>
      </c>
      <c r="N124" t="s">
        <v>125</v>
      </c>
      <c r="O124" t="s">
        <v>10832</v>
      </c>
      <c r="P124" t="s">
        <v>2043</v>
      </c>
      <c r="Q124" t="s">
        <v>2043</v>
      </c>
      <c r="R124" t="s">
        <v>8108</v>
      </c>
      <c r="S124">
        <v>26433836</v>
      </c>
      <c r="T124">
        <v>26432657</v>
      </c>
      <c r="U124" t="s">
        <v>13565</v>
      </c>
      <c r="V124">
        <v>88795571</v>
      </c>
      <c r="W124" t="s">
        <v>11888</v>
      </c>
      <c r="X124">
        <v>26377451</v>
      </c>
      <c r="Y124" t="s">
        <v>32</v>
      </c>
      <c r="Z124" t="s">
        <v>8853</v>
      </c>
      <c r="AA124" t="str">
        <f t="shared" si="1"/>
        <v>03453--BILINGÜE INMACULADA DE JACO</v>
      </c>
      <c r="AB124" t="s">
        <v>19306</v>
      </c>
    </row>
    <row r="125" spans="1:28" x14ac:dyDescent="0.25">
      <c r="A125" t="s">
        <v>8106</v>
      </c>
      <c r="B125" t="s">
        <v>13480</v>
      </c>
      <c r="C125" t="s">
        <v>13339</v>
      </c>
      <c r="E125" t="s">
        <v>8346</v>
      </c>
      <c r="F125" t="s">
        <v>8347</v>
      </c>
      <c r="G125" t="s">
        <v>4010</v>
      </c>
      <c r="H125" t="s">
        <v>2</v>
      </c>
      <c r="I125" t="s">
        <v>208</v>
      </c>
      <c r="J125" t="s">
        <v>3</v>
      </c>
      <c r="K125" t="s">
        <v>2</v>
      </c>
      <c r="L125">
        <v>50201</v>
      </c>
      <c r="M125" t="s">
        <v>11406</v>
      </c>
      <c r="N125" t="s">
        <v>209</v>
      </c>
      <c r="O125" t="s">
        <v>4010</v>
      </c>
      <c r="P125" t="s">
        <v>4010</v>
      </c>
      <c r="Q125" t="s">
        <v>828</v>
      </c>
      <c r="R125" t="s">
        <v>7832</v>
      </c>
      <c r="S125">
        <v>26855221</v>
      </c>
      <c r="T125" t="s">
        <v>15386</v>
      </c>
      <c r="U125" t="s">
        <v>13406</v>
      </c>
      <c r="V125">
        <v>26855221</v>
      </c>
      <c r="W125" t="s">
        <v>14528</v>
      </c>
      <c r="X125">
        <v>26867009</v>
      </c>
      <c r="Y125" t="s">
        <v>32</v>
      </c>
      <c r="Z125" t="s">
        <v>8855</v>
      </c>
      <c r="AA125" t="str">
        <f t="shared" si="1"/>
        <v>03559--SAN AMBROSIO</v>
      </c>
      <c r="AB125" t="s">
        <v>8347</v>
      </c>
    </row>
    <row r="126" spans="1:28" x14ac:dyDescent="0.25">
      <c r="A126" t="s">
        <v>8106</v>
      </c>
      <c r="B126" t="s">
        <v>10178</v>
      </c>
      <c r="C126" t="s">
        <v>6447</v>
      </c>
      <c r="E126" t="s">
        <v>6509</v>
      </c>
      <c r="F126" t="s">
        <v>8205</v>
      </c>
      <c r="G126" t="s">
        <v>79</v>
      </c>
      <c r="H126" t="s">
        <v>7</v>
      </c>
      <c r="I126" t="s">
        <v>35</v>
      </c>
      <c r="J126" t="s">
        <v>4</v>
      </c>
      <c r="K126" t="s">
        <v>2</v>
      </c>
      <c r="L126">
        <v>20301</v>
      </c>
      <c r="M126" t="s">
        <v>11407</v>
      </c>
      <c r="N126" t="s">
        <v>79</v>
      </c>
      <c r="O126" t="s">
        <v>10510</v>
      </c>
      <c r="P126" t="s">
        <v>10510</v>
      </c>
      <c r="Q126" t="s">
        <v>10510</v>
      </c>
      <c r="R126" t="s">
        <v>8108</v>
      </c>
      <c r="S126">
        <v>24945665</v>
      </c>
      <c r="T126">
        <v>24945445</v>
      </c>
      <c r="U126" t="s">
        <v>13566</v>
      </c>
      <c r="V126">
        <v>24945445</v>
      </c>
      <c r="W126" t="s">
        <v>15427</v>
      </c>
      <c r="X126">
        <v>24941124</v>
      </c>
      <c r="Y126" t="s">
        <v>32</v>
      </c>
      <c r="Z126" t="s">
        <v>8856</v>
      </c>
      <c r="AA126" t="str">
        <f t="shared" si="1"/>
        <v>03635--BILINGÜE SANTA JOSEFINA</v>
      </c>
      <c r="AB126" t="s">
        <v>8205</v>
      </c>
    </row>
    <row r="127" spans="1:28" x14ac:dyDescent="0.25">
      <c r="A127" t="s">
        <v>8106</v>
      </c>
      <c r="B127" t="s">
        <v>10179</v>
      </c>
      <c r="C127" t="s">
        <v>8265</v>
      </c>
      <c r="E127" t="s">
        <v>8348</v>
      </c>
      <c r="F127" t="s">
        <v>8349</v>
      </c>
      <c r="G127" t="s">
        <v>9004</v>
      </c>
      <c r="H127" t="s">
        <v>4</v>
      </c>
      <c r="I127" t="s">
        <v>32</v>
      </c>
      <c r="J127" t="s">
        <v>86</v>
      </c>
      <c r="K127" t="s">
        <v>4</v>
      </c>
      <c r="L127">
        <v>11803</v>
      </c>
      <c r="M127" t="s">
        <v>12728</v>
      </c>
      <c r="N127" t="s">
        <v>33</v>
      </c>
      <c r="O127" t="s">
        <v>10439</v>
      </c>
      <c r="P127" t="s">
        <v>12843</v>
      </c>
      <c r="Q127" t="s">
        <v>9414</v>
      </c>
      <c r="R127" t="s">
        <v>8108</v>
      </c>
      <c r="S127">
        <v>22722045</v>
      </c>
      <c r="T127" t="s">
        <v>15386</v>
      </c>
      <c r="U127" t="s">
        <v>15276</v>
      </c>
      <c r="V127">
        <v>22722045</v>
      </c>
      <c r="W127" t="s">
        <v>12988</v>
      </c>
      <c r="X127">
        <v>22271729</v>
      </c>
      <c r="Y127" t="s">
        <v>32</v>
      </c>
      <c r="Z127" t="s">
        <v>8857</v>
      </c>
      <c r="AA127" t="str">
        <f t="shared" si="1"/>
        <v>03604--SAINT PETER`S PRIMARY</v>
      </c>
      <c r="AB127" t="s">
        <v>8349</v>
      </c>
    </row>
    <row r="128" spans="1:28" x14ac:dyDescent="0.25">
      <c r="A128" t="s">
        <v>8106</v>
      </c>
      <c r="B128" t="s">
        <v>12039</v>
      </c>
      <c r="C128" t="s">
        <v>12038</v>
      </c>
      <c r="E128" t="s">
        <v>6511</v>
      </c>
      <c r="F128" t="s">
        <v>8352</v>
      </c>
      <c r="G128" t="s">
        <v>47</v>
      </c>
      <c r="H128" t="s">
        <v>2</v>
      </c>
      <c r="I128" t="s">
        <v>32</v>
      </c>
      <c r="J128" t="s">
        <v>4</v>
      </c>
      <c r="K128" t="s">
        <v>6</v>
      </c>
      <c r="L128">
        <v>10305</v>
      </c>
      <c r="M128" t="s">
        <v>12624</v>
      </c>
      <c r="N128" t="s">
        <v>33</v>
      </c>
      <c r="O128" t="s">
        <v>47</v>
      </c>
      <c r="P128" t="s">
        <v>221</v>
      </c>
      <c r="Q128" t="s">
        <v>221</v>
      </c>
      <c r="R128" t="s">
        <v>8108</v>
      </c>
      <c r="S128">
        <v>22768243</v>
      </c>
      <c r="T128">
        <v>22769394</v>
      </c>
      <c r="U128" t="s">
        <v>19307</v>
      </c>
      <c r="V128">
        <v>22768243</v>
      </c>
      <c r="W128" t="s">
        <v>14411</v>
      </c>
      <c r="X128">
        <v>22591833</v>
      </c>
      <c r="Y128" t="s">
        <v>32</v>
      </c>
      <c r="Z128" t="s">
        <v>8115</v>
      </c>
      <c r="AA128" t="str">
        <f t="shared" si="1"/>
        <v>00016--MISIONERA CATOLICA REINA DE LA PAZ</v>
      </c>
      <c r="AB128" t="s">
        <v>8352</v>
      </c>
    </row>
    <row r="129" spans="1:28" x14ac:dyDescent="0.25">
      <c r="A129" t="s">
        <v>8106</v>
      </c>
      <c r="B129" t="s">
        <v>10181</v>
      </c>
      <c r="C129" t="s">
        <v>7404</v>
      </c>
      <c r="E129" t="s">
        <v>6512</v>
      </c>
      <c r="F129" t="s">
        <v>9386</v>
      </c>
      <c r="G129" t="s">
        <v>9003</v>
      </c>
      <c r="H129" t="s">
        <v>6</v>
      </c>
      <c r="I129" t="s">
        <v>32</v>
      </c>
      <c r="J129" t="s">
        <v>2</v>
      </c>
      <c r="K129" t="s">
        <v>8</v>
      </c>
      <c r="L129">
        <v>10107</v>
      </c>
      <c r="M129" t="s">
        <v>12607</v>
      </c>
      <c r="N129" t="s">
        <v>33</v>
      </c>
      <c r="O129" t="s">
        <v>33</v>
      </c>
      <c r="P129" t="s">
        <v>12845</v>
      </c>
      <c r="Q129" t="s">
        <v>2648</v>
      </c>
      <c r="R129" t="s">
        <v>8108</v>
      </c>
      <c r="S129">
        <v>22910856</v>
      </c>
      <c r="T129">
        <v>22437061</v>
      </c>
      <c r="U129" t="s">
        <v>11326</v>
      </c>
      <c r="V129">
        <v>22910556</v>
      </c>
      <c r="W129" t="s">
        <v>14392</v>
      </c>
      <c r="X129">
        <v>22310578</v>
      </c>
      <c r="Y129" t="s">
        <v>35</v>
      </c>
      <c r="Z129" t="s">
        <v>12230</v>
      </c>
    </row>
    <row r="130" spans="1:28" x14ac:dyDescent="0.25">
      <c r="A130" t="s">
        <v>8106</v>
      </c>
      <c r="B130" t="s">
        <v>19380</v>
      </c>
      <c r="C130" t="s">
        <v>9000</v>
      </c>
      <c r="E130" t="s">
        <v>6513</v>
      </c>
      <c r="F130" t="s">
        <v>8258</v>
      </c>
      <c r="G130" t="s">
        <v>1609</v>
      </c>
      <c r="H130" t="s">
        <v>2</v>
      </c>
      <c r="I130" t="s">
        <v>208</v>
      </c>
      <c r="J130" t="s">
        <v>7</v>
      </c>
      <c r="K130" t="s">
        <v>2</v>
      </c>
      <c r="L130">
        <v>50601</v>
      </c>
      <c r="M130" t="s">
        <v>11424</v>
      </c>
      <c r="N130" t="s">
        <v>209</v>
      </c>
      <c r="O130" t="s">
        <v>1609</v>
      </c>
      <c r="P130" t="s">
        <v>1609</v>
      </c>
      <c r="Q130" t="s">
        <v>13411</v>
      </c>
      <c r="R130" t="s">
        <v>8108</v>
      </c>
      <c r="S130">
        <v>26690904</v>
      </c>
      <c r="T130">
        <v>26687835</v>
      </c>
      <c r="U130" t="s">
        <v>15277</v>
      </c>
      <c r="V130">
        <v>26690904</v>
      </c>
      <c r="W130" t="s">
        <v>14540</v>
      </c>
      <c r="X130">
        <v>26692611</v>
      </c>
      <c r="Y130" t="s">
        <v>32</v>
      </c>
      <c r="Z130" t="s">
        <v>6252</v>
      </c>
      <c r="AA130" t="str">
        <f t="shared" si="1"/>
        <v>00480--CATOLICO EULOGIO LOPEZ OBANDO</v>
      </c>
      <c r="AB130" t="s">
        <v>8258</v>
      </c>
    </row>
    <row r="131" spans="1:28" x14ac:dyDescent="0.25">
      <c r="A131" t="s">
        <v>8106</v>
      </c>
      <c r="B131" t="s">
        <v>11987</v>
      </c>
      <c r="C131" t="s">
        <v>11986</v>
      </c>
      <c r="E131" t="s">
        <v>6516</v>
      </c>
      <c r="F131" t="s">
        <v>8353</v>
      </c>
      <c r="G131" t="s">
        <v>9004</v>
      </c>
      <c r="H131" t="s">
        <v>4</v>
      </c>
      <c r="I131" t="s">
        <v>32</v>
      </c>
      <c r="J131" t="s">
        <v>2</v>
      </c>
      <c r="K131" t="s">
        <v>6</v>
      </c>
      <c r="L131">
        <v>10105</v>
      </c>
      <c r="M131" t="s">
        <v>12604</v>
      </c>
      <c r="N131" t="s">
        <v>33</v>
      </c>
      <c r="O131" t="s">
        <v>33</v>
      </c>
      <c r="P131" t="s">
        <v>90</v>
      </c>
      <c r="Q131" t="s">
        <v>90</v>
      </c>
      <c r="R131" t="s">
        <v>8108</v>
      </c>
      <c r="S131">
        <v>25285600</v>
      </c>
      <c r="T131">
        <v>22246205</v>
      </c>
      <c r="U131" t="s">
        <v>13412</v>
      </c>
      <c r="V131">
        <v>25285600</v>
      </c>
      <c r="W131" t="s">
        <v>12988</v>
      </c>
      <c r="X131">
        <v>22271729</v>
      </c>
      <c r="Y131" t="s">
        <v>32</v>
      </c>
      <c r="Z131" t="s">
        <v>6340</v>
      </c>
      <c r="AA131" t="str">
        <f t="shared" ref="AA131:AA194" si="2">CONCATENATE(Z131,"--",AB131)</f>
        <v>03221--SALESIANO DON BOSCO</v>
      </c>
      <c r="AB131" t="s">
        <v>8353</v>
      </c>
    </row>
    <row r="132" spans="1:28" x14ac:dyDescent="0.25">
      <c r="A132" t="s">
        <v>8106</v>
      </c>
      <c r="B132" t="s">
        <v>19390</v>
      </c>
      <c r="C132" t="s">
        <v>10122</v>
      </c>
      <c r="E132" t="s">
        <v>6519</v>
      </c>
      <c r="F132" t="s">
        <v>8294</v>
      </c>
      <c r="G132" t="s">
        <v>41</v>
      </c>
      <c r="H132" t="s">
        <v>6</v>
      </c>
      <c r="I132" t="s">
        <v>32</v>
      </c>
      <c r="J132" t="s">
        <v>198</v>
      </c>
      <c r="K132" t="s">
        <v>2</v>
      </c>
      <c r="L132">
        <v>11401</v>
      </c>
      <c r="M132" t="s">
        <v>12706</v>
      </c>
      <c r="N132" t="s">
        <v>33</v>
      </c>
      <c r="O132" t="s">
        <v>10954</v>
      </c>
      <c r="P132" t="s">
        <v>598</v>
      </c>
      <c r="Q132" t="s">
        <v>143</v>
      </c>
      <c r="R132" t="s">
        <v>8108</v>
      </c>
      <c r="S132">
        <v>22363886</v>
      </c>
      <c r="T132">
        <v>22977533</v>
      </c>
      <c r="U132" t="s">
        <v>19308</v>
      </c>
      <c r="V132">
        <v>22363886</v>
      </c>
      <c r="W132" t="s">
        <v>14418</v>
      </c>
      <c r="X132">
        <v>22352880</v>
      </c>
      <c r="Y132" t="s">
        <v>32</v>
      </c>
      <c r="Z132" t="s">
        <v>8858</v>
      </c>
      <c r="AA132" t="str">
        <f t="shared" si="2"/>
        <v>03614--CRISTIANA LIBERTAD</v>
      </c>
      <c r="AB132" t="s">
        <v>8294</v>
      </c>
    </row>
    <row r="133" spans="1:28" x14ac:dyDescent="0.25">
      <c r="A133" t="s">
        <v>8106</v>
      </c>
      <c r="B133" t="s">
        <v>19341</v>
      </c>
      <c r="C133" t="s">
        <v>6943</v>
      </c>
      <c r="E133" t="s">
        <v>8354</v>
      </c>
      <c r="F133" t="s">
        <v>8355</v>
      </c>
      <c r="G133" t="s">
        <v>41</v>
      </c>
      <c r="H133" t="s">
        <v>7</v>
      </c>
      <c r="I133" t="s">
        <v>32</v>
      </c>
      <c r="J133" t="s">
        <v>15</v>
      </c>
      <c r="K133" t="s">
        <v>3</v>
      </c>
      <c r="L133">
        <v>11102</v>
      </c>
      <c r="M133" t="s">
        <v>12689</v>
      </c>
      <c r="N133" t="s">
        <v>33</v>
      </c>
      <c r="O133" t="s">
        <v>12868</v>
      </c>
      <c r="P133" t="s">
        <v>143</v>
      </c>
      <c r="Q133" t="s">
        <v>143</v>
      </c>
      <c r="R133" t="s">
        <v>8108</v>
      </c>
      <c r="S133">
        <v>22940429</v>
      </c>
      <c r="T133">
        <v>22920136</v>
      </c>
      <c r="U133" t="s">
        <v>8356</v>
      </c>
      <c r="V133">
        <v>22940429</v>
      </c>
      <c r="W133" t="s">
        <v>14420</v>
      </c>
      <c r="X133">
        <v>22948987</v>
      </c>
      <c r="Y133" t="s">
        <v>32</v>
      </c>
      <c r="Z133" t="s">
        <v>8859</v>
      </c>
      <c r="AA133" t="str">
        <f t="shared" si="2"/>
        <v>03634--THE SUMMIT SCHOOL</v>
      </c>
      <c r="AB133" t="s">
        <v>8355</v>
      </c>
    </row>
    <row r="134" spans="1:28" x14ac:dyDescent="0.25">
      <c r="A134" t="s">
        <v>8106</v>
      </c>
      <c r="B134" t="s">
        <v>8809</v>
      </c>
      <c r="C134" t="s">
        <v>8811</v>
      </c>
      <c r="E134" t="s">
        <v>6521</v>
      </c>
      <c r="F134" t="s">
        <v>15246</v>
      </c>
      <c r="G134" t="s">
        <v>9004</v>
      </c>
      <c r="H134" t="s">
        <v>4</v>
      </c>
      <c r="I134" t="s">
        <v>32</v>
      </c>
      <c r="J134" t="s">
        <v>2</v>
      </c>
      <c r="K134" t="s">
        <v>15</v>
      </c>
      <c r="L134">
        <v>10111</v>
      </c>
      <c r="M134" t="s">
        <v>12614</v>
      </c>
      <c r="N134" t="s">
        <v>33</v>
      </c>
      <c r="O134" t="s">
        <v>33</v>
      </c>
      <c r="P134" t="s">
        <v>12854</v>
      </c>
      <c r="Q134" t="s">
        <v>9415</v>
      </c>
      <c r="R134" t="s">
        <v>8108</v>
      </c>
      <c r="S134">
        <v>22272141</v>
      </c>
      <c r="T134">
        <v>22272161</v>
      </c>
      <c r="U134" t="s">
        <v>13568</v>
      </c>
      <c r="V134">
        <v>22272141</v>
      </c>
      <c r="W134" t="s">
        <v>12988</v>
      </c>
      <c r="X134">
        <v>22271729</v>
      </c>
      <c r="Y134" t="s">
        <v>32</v>
      </c>
      <c r="Z134" t="s">
        <v>8860</v>
      </c>
      <c r="AA134" t="str">
        <f t="shared" si="2"/>
        <v>03465--COLEGIO CIENTIFICO BILINGÜE REINA DE LOS ANGELES</v>
      </c>
      <c r="AB134" t="s">
        <v>15246</v>
      </c>
    </row>
    <row r="135" spans="1:28" x14ac:dyDescent="0.25">
      <c r="A135" t="s">
        <v>8106</v>
      </c>
      <c r="B135" t="s">
        <v>11985</v>
      </c>
      <c r="C135" t="s">
        <v>7256</v>
      </c>
      <c r="E135" t="s">
        <v>8357</v>
      </c>
      <c r="F135" t="s">
        <v>1380</v>
      </c>
      <c r="G135" t="s">
        <v>197</v>
      </c>
      <c r="H135" t="s">
        <v>5</v>
      </c>
      <c r="I135" t="s">
        <v>35</v>
      </c>
      <c r="J135" t="s">
        <v>12</v>
      </c>
      <c r="K135" t="s">
        <v>5</v>
      </c>
      <c r="L135">
        <v>21004</v>
      </c>
      <c r="M135" t="s">
        <v>15440</v>
      </c>
      <c r="N135" t="s">
        <v>79</v>
      </c>
      <c r="O135" t="s">
        <v>197</v>
      </c>
      <c r="P135" t="s">
        <v>2587</v>
      </c>
      <c r="Q135" t="s">
        <v>2587</v>
      </c>
      <c r="R135" t="s">
        <v>8108</v>
      </c>
      <c r="S135">
        <v>24744070</v>
      </c>
      <c r="T135" t="s">
        <v>15386</v>
      </c>
      <c r="U135" t="s">
        <v>8358</v>
      </c>
      <c r="V135">
        <v>24744070</v>
      </c>
      <c r="W135" t="s">
        <v>14475</v>
      </c>
      <c r="X135">
        <v>24744058</v>
      </c>
      <c r="Y135" t="s">
        <v>32</v>
      </c>
      <c r="Z135" t="s">
        <v>8861</v>
      </c>
      <c r="AA135" t="str">
        <f t="shared" si="2"/>
        <v>03618--MONTECARLO</v>
      </c>
      <c r="AB135" t="s">
        <v>1380</v>
      </c>
    </row>
    <row r="136" spans="1:28" x14ac:dyDescent="0.25">
      <c r="A136" t="s">
        <v>8106</v>
      </c>
      <c r="B136" t="s">
        <v>13419</v>
      </c>
      <c r="C136" t="s">
        <v>8266</v>
      </c>
      <c r="E136" t="s">
        <v>8311</v>
      </c>
      <c r="F136" t="s">
        <v>10182</v>
      </c>
      <c r="G136" t="s">
        <v>207</v>
      </c>
      <c r="H136" t="s">
        <v>4</v>
      </c>
      <c r="I136" t="s">
        <v>208</v>
      </c>
      <c r="J136" t="s">
        <v>4</v>
      </c>
      <c r="K136" t="s">
        <v>10</v>
      </c>
      <c r="L136">
        <v>50308</v>
      </c>
      <c r="M136" t="s">
        <v>11600</v>
      </c>
      <c r="N136" t="s">
        <v>209</v>
      </c>
      <c r="O136" t="s">
        <v>207</v>
      </c>
      <c r="P136" t="s">
        <v>13032</v>
      </c>
      <c r="Q136" t="s">
        <v>1928</v>
      </c>
      <c r="R136" t="s">
        <v>8108</v>
      </c>
      <c r="S136">
        <v>45002323</v>
      </c>
      <c r="T136">
        <v>62193160</v>
      </c>
      <c r="U136" t="s">
        <v>12544</v>
      </c>
      <c r="V136" t="s">
        <v>15386</v>
      </c>
      <c r="W136" t="s">
        <v>14535</v>
      </c>
      <c r="X136">
        <v>26750475</v>
      </c>
      <c r="Y136" t="s">
        <v>32</v>
      </c>
      <c r="Z136" t="s">
        <v>8862</v>
      </c>
      <c r="AA136" t="str">
        <f t="shared" si="2"/>
        <v>04309--CENTRO DE APRENDIZAJE EDUCARTE</v>
      </c>
      <c r="AB136" t="s">
        <v>10182</v>
      </c>
    </row>
    <row r="137" spans="1:28" x14ac:dyDescent="0.25">
      <c r="A137" t="s">
        <v>8106</v>
      </c>
      <c r="B137" t="s">
        <v>13494</v>
      </c>
      <c r="C137" t="s">
        <v>13493</v>
      </c>
      <c r="E137" t="s">
        <v>8361</v>
      </c>
      <c r="F137" t="s">
        <v>8362</v>
      </c>
      <c r="G137" t="s">
        <v>125</v>
      </c>
      <c r="H137" t="s">
        <v>8</v>
      </c>
      <c r="I137" t="s">
        <v>124</v>
      </c>
      <c r="J137" t="s">
        <v>3</v>
      </c>
      <c r="K137" t="s">
        <v>2</v>
      </c>
      <c r="L137">
        <v>60201</v>
      </c>
      <c r="M137" t="s">
        <v>12615</v>
      </c>
      <c r="N137" t="s">
        <v>125</v>
      </c>
      <c r="O137" t="s">
        <v>10596</v>
      </c>
      <c r="P137" t="s">
        <v>4681</v>
      </c>
      <c r="Q137" t="s">
        <v>5666</v>
      </c>
      <c r="R137" t="s">
        <v>8108</v>
      </c>
      <c r="S137">
        <v>26366019</v>
      </c>
      <c r="T137">
        <v>26366000</v>
      </c>
      <c r="U137" t="s">
        <v>12077</v>
      </c>
      <c r="V137">
        <v>26366019</v>
      </c>
      <c r="W137" t="s">
        <v>14553</v>
      </c>
      <c r="X137">
        <v>26350583</v>
      </c>
      <c r="Y137" t="s">
        <v>32</v>
      </c>
      <c r="Z137" t="s">
        <v>8863</v>
      </c>
      <c r="AA137" t="str">
        <f t="shared" si="2"/>
        <v>03616--MANANTIAL DE VIDA</v>
      </c>
      <c r="AB137" t="s">
        <v>8362</v>
      </c>
    </row>
    <row r="138" spans="1:28" x14ac:dyDescent="0.25">
      <c r="A138" t="s">
        <v>8106</v>
      </c>
      <c r="B138" t="s">
        <v>11277</v>
      </c>
      <c r="C138" t="s">
        <v>8050</v>
      </c>
      <c r="E138" t="s">
        <v>7894</v>
      </c>
      <c r="F138" t="s">
        <v>11241</v>
      </c>
      <c r="G138" t="s">
        <v>79</v>
      </c>
      <c r="H138" t="s">
        <v>11</v>
      </c>
      <c r="I138" t="s">
        <v>35</v>
      </c>
      <c r="J138" t="s">
        <v>11</v>
      </c>
      <c r="K138" t="s">
        <v>2</v>
      </c>
      <c r="L138">
        <v>20901</v>
      </c>
      <c r="M138" t="s">
        <v>11430</v>
      </c>
      <c r="N138" t="s">
        <v>79</v>
      </c>
      <c r="O138" t="s">
        <v>11351</v>
      </c>
      <c r="P138" t="s">
        <v>11351</v>
      </c>
      <c r="Q138" t="s">
        <v>9416</v>
      </c>
      <c r="R138" t="s">
        <v>8108</v>
      </c>
      <c r="S138">
        <v>24289910</v>
      </c>
      <c r="T138">
        <v>24287436</v>
      </c>
      <c r="U138" t="s">
        <v>19309</v>
      </c>
      <c r="V138">
        <v>24289910</v>
      </c>
      <c r="W138" t="s">
        <v>15429</v>
      </c>
      <c r="X138">
        <v>24289926</v>
      </c>
      <c r="Y138" t="s">
        <v>32</v>
      </c>
      <c r="Z138" t="s">
        <v>8864</v>
      </c>
      <c r="AA138" t="str">
        <f t="shared" si="2"/>
        <v>03622--SANTA FE PACIFIC</v>
      </c>
      <c r="AB138" t="s">
        <v>11241</v>
      </c>
    </row>
    <row r="139" spans="1:28" x14ac:dyDescent="0.25">
      <c r="A139" t="s">
        <v>8106</v>
      </c>
      <c r="B139" t="s">
        <v>15245</v>
      </c>
      <c r="C139" t="s">
        <v>8983</v>
      </c>
      <c r="E139" t="s">
        <v>8197</v>
      </c>
      <c r="F139" t="s">
        <v>8196</v>
      </c>
      <c r="G139" t="s">
        <v>184</v>
      </c>
      <c r="H139" t="s">
        <v>4</v>
      </c>
      <c r="I139" t="s">
        <v>183</v>
      </c>
      <c r="J139" t="s">
        <v>5</v>
      </c>
      <c r="K139" t="s">
        <v>4</v>
      </c>
      <c r="L139">
        <v>40403</v>
      </c>
      <c r="M139" t="s">
        <v>12767</v>
      </c>
      <c r="N139" t="s">
        <v>184</v>
      </c>
      <c r="O139" t="s">
        <v>3605</v>
      </c>
      <c r="P139" t="s">
        <v>156</v>
      </c>
      <c r="Q139" t="s">
        <v>156</v>
      </c>
      <c r="R139" t="s">
        <v>8108</v>
      </c>
      <c r="S139">
        <v>22774501</v>
      </c>
      <c r="T139">
        <v>22655393</v>
      </c>
      <c r="U139" t="s">
        <v>19310</v>
      </c>
      <c r="V139">
        <v>22774522</v>
      </c>
      <c r="W139" t="s">
        <v>14511</v>
      </c>
      <c r="X139">
        <v>22694051</v>
      </c>
      <c r="Y139" t="s">
        <v>32</v>
      </c>
      <c r="Z139" t="s">
        <v>8865</v>
      </c>
      <c r="AA139" t="str">
        <f t="shared" si="2"/>
        <v>03626--BILINGÜE NUEVA ESPERANZA</v>
      </c>
      <c r="AB139" t="s">
        <v>8196</v>
      </c>
    </row>
    <row r="140" spans="1:28" x14ac:dyDescent="0.25">
      <c r="A140" t="s">
        <v>8106</v>
      </c>
      <c r="B140" t="s">
        <v>10180</v>
      </c>
      <c r="C140" t="s">
        <v>6468</v>
      </c>
      <c r="E140" t="s">
        <v>6523</v>
      </c>
      <c r="F140" t="s">
        <v>8364</v>
      </c>
      <c r="G140" t="s">
        <v>184</v>
      </c>
      <c r="H140" t="s">
        <v>7</v>
      </c>
      <c r="I140" t="s">
        <v>183</v>
      </c>
      <c r="J140" t="s">
        <v>7</v>
      </c>
      <c r="K140" t="s">
        <v>2</v>
      </c>
      <c r="L140">
        <v>40601</v>
      </c>
      <c r="M140" t="s">
        <v>11423</v>
      </c>
      <c r="N140" t="s">
        <v>184</v>
      </c>
      <c r="O140" t="s">
        <v>239</v>
      </c>
      <c r="P140" t="s">
        <v>239</v>
      </c>
      <c r="Q140" t="s">
        <v>9417</v>
      </c>
      <c r="R140" t="s">
        <v>8108</v>
      </c>
      <c r="S140">
        <v>22686964</v>
      </c>
      <c r="T140">
        <v>22682885</v>
      </c>
      <c r="U140" t="s">
        <v>12545</v>
      </c>
      <c r="V140">
        <v>22686964</v>
      </c>
      <c r="W140" t="s">
        <v>14514</v>
      </c>
      <c r="X140">
        <v>22618569</v>
      </c>
      <c r="Y140" t="s">
        <v>32</v>
      </c>
      <c r="Z140" t="s">
        <v>8867</v>
      </c>
      <c r="AA140" t="str">
        <f t="shared" si="2"/>
        <v>03628--SAN ISIDRO LABRADOR</v>
      </c>
      <c r="AB140" t="s">
        <v>8364</v>
      </c>
    </row>
    <row r="141" spans="1:28" x14ac:dyDescent="0.25">
      <c r="A141" t="s">
        <v>8106</v>
      </c>
      <c r="B141" t="s">
        <v>13429</v>
      </c>
      <c r="C141" t="s">
        <v>8267</v>
      </c>
      <c r="E141" t="s">
        <v>8324</v>
      </c>
      <c r="F141" t="s">
        <v>8323</v>
      </c>
      <c r="G141" t="s">
        <v>184</v>
      </c>
      <c r="H141" t="s">
        <v>7</v>
      </c>
      <c r="I141" t="s">
        <v>183</v>
      </c>
      <c r="J141" t="s">
        <v>11</v>
      </c>
      <c r="K141" t="s">
        <v>2</v>
      </c>
      <c r="L141">
        <v>40901</v>
      </c>
      <c r="M141" t="s">
        <v>11431</v>
      </c>
      <c r="N141" t="s">
        <v>184</v>
      </c>
      <c r="O141" t="s">
        <v>966</v>
      </c>
      <c r="P141" t="s">
        <v>966</v>
      </c>
      <c r="Q141" t="s">
        <v>966</v>
      </c>
      <c r="R141" t="s">
        <v>8108</v>
      </c>
      <c r="S141">
        <v>22610717</v>
      </c>
      <c r="T141">
        <v>22635793</v>
      </c>
      <c r="U141" t="s">
        <v>8365</v>
      </c>
      <c r="V141">
        <v>22610717</v>
      </c>
      <c r="W141" t="s">
        <v>14514</v>
      </c>
      <c r="X141">
        <v>22618569</v>
      </c>
      <c r="Y141" t="s">
        <v>32</v>
      </c>
      <c r="Z141" t="s">
        <v>8868</v>
      </c>
      <c r="AA141" t="str">
        <f t="shared" si="2"/>
        <v>03629--EUROPEO</v>
      </c>
      <c r="AB141" t="s">
        <v>8323</v>
      </c>
    </row>
    <row r="142" spans="1:28" x14ac:dyDescent="0.25">
      <c r="A142" t="s">
        <v>8106</v>
      </c>
      <c r="B142" t="s">
        <v>11258</v>
      </c>
      <c r="C142" t="s">
        <v>7027</v>
      </c>
      <c r="E142" t="s">
        <v>8366</v>
      </c>
      <c r="F142" t="s">
        <v>8367</v>
      </c>
      <c r="G142" t="s">
        <v>184</v>
      </c>
      <c r="H142" t="s">
        <v>8</v>
      </c>
      <c r="I142" t="s">
        <v>183</v>
      </c>
      <c r="J142" t="s">
        <v>10</v>
      </c>
      <c r="K142" t="s">
        <v>2</v>
      </c>
      <c r="L142">
        <v>40801</v>
      </c>
      <c r="M142" t="s">
        <v>12663</v>
      </c>
      <c r="N142" t="s">
        <v>184</v>
      </c>
      <c r="O142" t="s">
        <v>12921</v>
      </c>
      <c r="P142" t="s">
        <v>2767</v>
      </c>
      <c r="Q142" t="s">
        <v>2767</v>
      </c>
      <c r="R142" t="s">
        <v>8108</v>
      </c>
      <c r="S142">
        <v>22656602</v>
      </c>
      <c r="T142">
        <v>88495093</v>
      </c>
      <c r="U142" t="s">
        <v>10110</v>
      </c>
      <c r="V142">
        <v>88495093</v>
      </c>
      <c r="W142" t="s">
        <v>13577</v>
      </c>
      <c r="X142">
        <v>22654304</v>
      </c>
      <c r="Y142" t="s">
        <v>35</v>
      </c>
      <c r="Z142" t="s">
        <v>12230</v>
      </c>
    </row>
    <row r="143" spans="1:28" x14ac:dyDescent="0.25">
      <c r="A143" t="s">
        <v>8106</v>
      </c>
      <c r="B143" t="s">
        <v>12007</v>
      </c>
      <c r="C143" t="s">
        <v>12006</v>
      </c>
      <c r="E143" t="s">
        <v>8133</v>
      </c>
      <c r="F143" t="s">
        <v>15251</v>
      </c>
      <c r="G143" t="s">
        <v>788</v>
      </c>
      <c r="H143" t="s">
        <v>3</v>
      </c>
      <c r="I143" t="s">
        <v>208</v>
      </c>
      <c r="J143" t="s">
        <v>2</v>
      </c>
      <c r="K143" t="s">
        <v>2</v>
      </c>
      <c r="L143">
        <v>50101</v>
      </c>
      <c r="M143" t="s">
        <v>11403</v>
      </c>
      <c r="N143" t="s">
        <v>209</v>
      </c>
      <c r="O143" t="s">
        <v>788</v>
      </c>
      <c r="P143" t="s">
        <v>788</v>
      </c>
      <c r="Q143" t="s">
        <v>9418</v>
      </c>
      <c r="R143" t="s">
        <v>8108</v>
      </c>
      <c r="S143">
        <v>40033318</v>
      </c>
      <c r="T143">
        <v>63734346</v>
      </c>
      <c r="U143" t="s">
        <v>19311</v>
      </c>
      <c r="V143">
        <v>86731641</v>
      </c>
      <c r="W143" t="s">
        <v>14542</v>
      </c>
      <c r="X143">
        <v>85976933</v>
      </c>
      <c r="Y143" t="s">
        <v>32</v>
      </c>
      <c r="Z143" t="s">
        <v>8869</v>
      </c>
      <c r="AA143" t="str">
        <f t="shared" si="2"/>
        <v>03675--EBENEZER CENTRO EDUCATIVO ADVENTISTA DE LIBERIA</v>
      </c>
      <c r="AB143" t="s">
        <v>15251</v>
      </c>
    </row>
    <row r="144" spans="1:28" x14ac:dyDescent="0.25">
      <c r="A144" t="s">
        <v>8106</v>
      </c>
      <c r="B144" t="s">
        <v>11274</v>
      </c>
      <c r="C144" t="s">
        <v>6992</v>
      </c>
      <c r="E144" t="s">
        <v>6525</v>
      </c>
      <c r="F144" t="s">
        <v>8268</v>
      </c>
      <c r="G144" t="s">
        <v>9004</v>
      </c>
      <c r="H144" t="s">
        <v>2</v>
      </c>
      <c r="I144" t="s">
        <v>32</v>
      </c>
      <c r="J144" t="s">
        <v>2</v>
      </c>
      <c r="K144" t="s">
        <v>15</v>
      </c>
      <c r="L144">
        <v>10111</v>
      </c>
      <c r="M144" t="s">
        <v>12614</v>
      </c>
      <c r="N144" t="s">
        <v>33</v>
      </c>
      <c r="O144" t="s">
        <v>33</v>
      </c>
      <c r="P144" t="s">
        <v>12854</v>
      </c>
      <c r="Q144" t="s">
        <v>9419</v>
      </c>
      <c r="R144" t="s">
        <v>8108</v>
      </c>
      <c r="S144">
        <v>22262244</v>
      </c>
      <c r="T144">
        <v>84214748</v>
      </c>
      <c r="U144" t="s">
        <v>13569</v>
      </c>
      <c r="V144">
        <v>84214748</v>
      </c>
      <c r="W144" t="s">
        <v>14492</v>
      </c>
      <c r="X144">
        <v>22551257</v>
      </c>
      <c r="Y144" t="s">
        <v>32</v>
      </c>
      <c r="Z144" t="s">
        <v>8870</v>
      </c>
      <c r="AA144" t="str">
        <f t="shared" si="2"/>
        <v>03677--CIENTIFICO BILINGÜE DEL SUR</v>
      </c>
      <c r="AB144" t="s">
        <v>8268</v>
      </c>
    </row>
    <row r="145" spans="1:28" x14ac:dyDescent="0.25">
      <c r="A145" t="s">
        <v>8106</v>
      </c>
      <c r="B145" t="s">
        <v>12502</v>
      </c>
      <c r="C145" t="s">
        <v>8905</v>
      </c>
      <c r="E145" t="s">
        <v>6526</v>
      </c>
      <c r="F145" t="s">
        <v>8369</v>
      </c>
      <c r="G145" t="s">
        <v>184</v>
      </c>
      <c r="H145" t="s">
        <v>5</v>
      </c>
      <c r="I145" t="s">
        <v>183</v>
      </c>
      <c r="J145" t="s">
        <v>2</v>
      </c>
      <c r="K145" t="s">
        <v>3</v>
      </c>
      <c r="L145">
        <v>40102</v>
      </c>
      <c r="M145" t="s">
        <v>11440</v>
      </c>
      <c r="N145" t="s">
        <v>184</v>
      </c>
      <c r="O145" t="s">
        <v>184</v>
      </c>
      <c r="P145" t="s">
        <v>733</v>
      </c>
      <c r="Q145" t="s">
        <v>9420</v>
      </c>
      <c r="R145" t="s">
        <v>8108</v>
      </c>
      <c r="S145">
        <v>22615936</v>
      </c>
      <c r="T145">
        <v>22615352</v>
      </c>
      <c r="U145" t="s">
        <v>19312</v>
      </c>
      <c r="V145">
        <v>22615352</v>
      </c>
      <c r="W145" t="s">
        <v>14513</v>
      </c>
      <c r="X145">
        <v>22623025</v>
      </c>
      <c r="Y145" t="s">
        <v>35</v>
      </c>
      <c r="Z145" t="s">
        <v>12230</v>
      </c>
    </row>
    <row r="146" spans="1:28" x14ac:dyDescent="0.25">
      <c r="A146" t="s">
        <v>8106</v>
      </c>
      <c r="B146" t="s">
        <v>12027</v>
      </c>
      <c r="C146" t="s">
        <v>8932</v>
      </c>
      <c r="E146" t="s">
        <v>6530</v>
      </c>
      <c r="F146" t="s">
        <v>10185</v>
      </c>
      <c r="G146" t="s">
        <v>9004</v>
      </c>
      <c r="H146" t="s">
        <v>3</v>
      </c>
      <c r="I146" t="s">
        <v>32</v>
      </c>
      <c r="J146" t="s">
        <v>2</v>
      </c>
      <c r="K146" t="s">
        <v>2</v>
      </c>
      <c r="L146">
        <v>10101</v>
      </c>
      <c r="M146" t="s">
        <v>12600</v>
      </c>
      <c r="N146" t="s">
        <v>33</v>
      </c>
      <c r="O146" t="s">
        <v>33</v>
      </c>
      <c r="P146" t="s">
        <v>12835</v>
      </c>
      <c r="Q146" t="s">
        <v>9395</v>
      </c>
      <c r="R146" t="s">
        <v>8108</v>
      </c>
      <c r="S146">
        <v>22830538</v>
      </c>
      <c r="T146">
        <v>22728608</v>
      </c>
      <c r="U146" t="s">
        <v>8370</v>
      </c>
      <c r="V146">
        <v>22710526</v>
      </c>
      <c r="W146" t="s">
        <v>13799</v>
      </c>
      <c r="X146">
        <v>22227080</v>
      </c>
      <c r="Y146" t="s">
        <v>32</v>
      </c>
      <c r="Z146" t="s">
        <v>8872</v>
      </c>
      <c r="AA146" t="str">
        <f t="shared" si="2"/>
        <v>03699--SISTEMA EDUCATIVO WHITMAN</v>
      </c>
      <c r="AB146" t="s">
        <v>10185</v>
      </c>
    </row>
    <row r="147" spans="1:28" x14ac:dyDescent="0.25">
      <c r="A147" t="s">
        <v>8106</v>
      </c>
      <c r="B147" t="s">
        <v>11272</v>
      </c>
      <c r="C147" t="s">
        <v>11271</v>
      </c>
      <c r="E147" t="s">
        <v>6714</v>
      </c>
      <c r="F147" t="s">
        <v>8166</v>
      </c>
      <c r="G147" t="s">
        <v>9004</v>
      </c>
      <c r="H147" t="s">
        <v>4</v>
      </c>
      <c r="I147" t="s">
        <v>32</v>
      </c>
      <c r="J147" t="s">
        <v>86</v>
      </c>
      <c r="K147" t="s">
        <v>2</v>
      </c>
      <c r="L147">
        <v>11801</v>
      </c>
      <c r="M147" t="s">
        <v>12726</v>
      </c>
      <c r="N147" t="s">
        <v>33</v>
      </c>
      <c r="O147" t="s">
        <v>10439</v>
      </c>
      <c r="P147" t="s">
        <v>10439</v>
      </c>
      <c r="Q147" t="s">
        <v>9421</v>
      </c>
      <c r="R147" t="s">
        <v>8108</v>
      </c>
      <c r="S147">
        <v>22721524</v>
      </c>
      <c r="T147">
        <v>22723969</v>
      </c>
      <c r="U147" t="s">
        <v>8371</v>
      </c>
      <c r="V147">
        <v>87016326</v>
      </c>
      <c r="W147" t="s">
        <v>12988</v>
      </c>
      <c r="X147">
        <v>22271729</v>
      </c>
      <c r="Y147" t="s">
        <v>32</v>
      </c>
      <c r="Z147" t="s">
        <v>8873</v>
      </c>
      <c r="AA147" t="str">
        <f t="shared" si="2"/>
        <v>03457--SAN ANTONIO DE PADUA</v>
      </c>
      <c r="AB147" t="s">
        <v>13605</v>
      </c>
    </row>
    <row r="148" spans="1:28" x14ac:dyDescent="0.25">
      <c r="A148" t="s">
        <v>8106</v>
      </c>
      <c r="B148" t="s">
        <v>12527</v>
      </c>
      <c r="C148" t="s">
        <v>8063</v>
      </c>
      <c r="E148" t="s">
        <v>6531</v>
      </c>
      <c r="F148" t="s">
        <v>13413</v>
      </c>
      <c r="G148" t="s">
        <v>9003</v>
      </c>
      <c r="H148" t="s">
        <v>3</v>
      </c>
      <c r="I148" t="s">
        <v>32</v>
      </c>
      <c r="J148" t="s">
        <v>2</v>
      </c>
      <c r="K148" t="s">
        <v>11</v>
      </c>
      <c r="L148">
        <v>10109</v>
      </c>
      <c r="M148" t="s">
        <v>12611</v>
      </c>
      <c r="N148" t="s">
        <v>33</v>
      </c>
      <c r="O148" t="s">
        <v>33</v>
      </c>
      <c r="P148" t="s">
        <v>193</v>
      </c>
      <c r="Q148" t="s">
        <v>9400</v>
      </c>
      <c r="R148" t="s">
        <v>8108</v>
      </c>
      <c r="S148">
        <v>22901174</v>
      </c>
      <c r="T148">
        <v>21026206</v>
      </c>
      <c r="U148" t="s">
        <v>9422</v>
      </c>
      <c r="V148">
        <v>22901174</v>
      </c>
      <c r="W148" t="s">
        <v>14396</v>
      </c>
      <c r="X148">
        <v>22914901</v>
      </c>
      <c r="Y148" t="s">
        <v>32</v>
      </c>
      <c r="Z148" t="s">
        <v>8874</v>
      </c>
      <c r="AA148" t="str">
        <f t="shared" si="2"/>
        <v>03703--COLEGIO BILINGÜE LA SABANA</v>
      </c>
      <c r="AB148" t="s">
        <v>13413</v>
      </c>
    </row>
    <row r="149" spans="1:28" x14ac:dyDescent="0.25">
      <c r="A149" t="s">
        <v>8106</v>
      </c>
      <c r="B149" t="s">
        <v>9384</v>
      </c>
      <c r="C149" t="s">
        <v>6490</v>
      </c>
      <c r="E149" t="s">
        <v>6533</v>
      </c>
      <c r="F149" t="s">
        <v>13414</v>
      </c>
      <c r="G149" t="s">
        <v>9003</v>
      </c>
      <c r="H149" t="s">
        <v>4</v>
      </c>
      <c r="I149" t="s">
        <v>32</v>
      </c>
      <c r="J149" t="s">
        <v>3</v>
      </c>
      <c r="K149" t="s">
        <v>4</v>
      </c>
      <c r="L149">
        <v>10203</v>
      </c>
      <c r="M149" t="s">
        <v>12618</v>
      </c>
      <c r="N149" t="s">
        <v>33</v>
      </c>
      <c r="O149" t="s">
        <v>11293</v>
      </c>
      <c r="P149" t="s">
        <v>143</v>
      </c>
      <c r="Q149" t="s">
        <v>9010</v>
      </c>
      <c r="R149" t="s">
        <v>8108</v>
      </c>
      <c r="S149">
        <v>22151742</v>
      </c>
      <c r="T149">
        <v>22151126</v>
      </c>
      <c r="U149" t="s">
        <v>8374</v>
      </c>
      <c r="V149">
        <v>88215872</v>
      </c>
      <c r="W149" t="s">
        <v>13149</v>
      </c>
      <c r="X149">
        <v>22284630</v>
      </c>
      <c r="Y149" t="s">
        <v>32</v>
      </c>
      <c r="Z149" t="s">
        <v>8875</v>
      </c>
      <c r="AA149" t="str">
        <f t="shared" si="2"/>
        <v>03707--INTERNATIONAL ROYAL SCHOOL</v>
      </c>
      <c r="AB149" t="s">
        <v>13414</v>
      </c>
    </row>
    <row r="150" spans="1:28" x14ac:dyDescent="0.25">
      <c r="A150" t="s">
        <v>8106</v>
      </c>
      <c r="B150" t="s">
        <v>13445</v>
      </c>
      <c r="C150" t="s">
        <v>7029</v>
      </c>
      <c r="E150" t="s">
        <v>6534</v>
      </c>
      <c r="F150" t="s">
        <v>8377</v>
      </c>
      <c r="G150" t="s">
        <v>214</v>
      </c>
      <c r="H150" t="s">
        <v>2</v>
      </c>
      <c r="I150" t="s">
        <v>64</v>
      </c>
      <c r="J150" t="s">
        <v>2</v>
      </c>
      <c r="K150" t="s">
        <v>2</v>
      </c>
      <c r="L150">
        <v>30101</v>
      </c>
      <c r="M150" t="s">
        <v>11401</v>
      </c>
      <c r="N150" t="s">
        <v>214</v>
      </c>
      <c r="O150" t="s">
        <v>214</v>
      </c>
      <c r="P150" t="s">
        <v>12902</v>
      </c>
      <c r="Q150" t="s">
        <v>4109</v>
      </c>
      <c r="R150" t="s">
        <v>8108</v>
      </c>
      <c r="S150">
        <v>25257378</v>
      </c>
      <c r="T150">
        <v>25517626</v>
      </c>
      <c r="U150" t="s">
        <v>12078</v>
      </c>
      <c r="V150">
        <v>25527378</v>
      </c>
      <c r="W150" t="s">
        <v>14484</v>
      </c>
      <c r="X150">
        <v>25520752</v>
      </c>
      <c r="Y150" t="s">
        <v>32</v>
      </c>
      <c r="Z150" t="s">
        <v>8876</v>
      </c>
      <c r="AA150" t="str">
        <f t="shared" si="2"/>
        <v>03718--MIRAVALLE BILINGÜE</v>
      </c>
      <c r="AB150" t="s">
        <v>8377</v>
      </c>
    </row>
    <row r="151" spans="1:28" x14ac:dyDescent="0.25">
      <c r="A151" t="s">
        <v>8106</v>
      </c>
      <c r="B151" t="s">
        <v>11991</v>
      </c>
      <c r="C151" t="s">
        <v>10039</v>
      </c>
      <c r="E151" t="s">
        <v>6535</v>
      </c>
      <c r="F151" t="s">
        <v>13415</v>
      </c>
      <c r="G151" t="s">
        <v>78</v>
      </c>
      <c r="H151" t="s">
        <v>7</v>
      </c>
      <c r="I151" t="s">
        <v>35</v>
      </c>
      <c r="J151" t="s">
        <v>8</v>
      </c>
      <c r="K151" t="s">
        <v>4</v>
      </c>
      <c r="L151">
        <v>20703</v>
      </c>
      <c r="M151" t="s">
        <v>11511</v>
      </c>
      <c r="N151" t="s">
        <v>79</v>
      </c>
      <c r="O151" t="s">
        <v>10491</v>
      </c>
      <c r="P151" t="s">
        <v>1490</v>
      </c>
      <c r="Q151" t="s">
        <v>9423</v>
      </c>
      <c r="R151" t="s">
        <v>8108</v>
      </c>
      <c r="S151">
        <v>40015939</v>
      </c>
      <c r="T151">
        <v>24533170</v>
      </c>
      <c r="U151" t="s">
        <v>8380</v>
      </c>
      <c r="V151">
        <v>40015939</v>
      </c>
      <c r="W151" t="s">
        <v>15433</v>
      </c>
      <c r="X151">
        <v>24531403</v>
      </c>
      <c r="Y151" t="s">
        <v>32</v>
      </c>
      <c r="Z151" t="s">
        <v>8877</v>
      </c>
      <c r="AA151" t="str">
        <f t="shared" si="2"/>
        <v>03668--SEP INTERNATIONAL SCHOOL</v>
      </c>
      <c r="AB151" t="s">
        <v>13415</v>
      </c>
    </row>
    <row r="152" spans="1:28" x14ac:dyDescent="0.25">
      <c r="A152" t="s">
        <v>8106</v>
      </c>
      <c r="B152" t="s">
        <v>13518</v>
      </c>
      <c r="C152" t="s">
        <v>8384</v>
      </c>
      <c r="E152" t="s">
        <v>6536</v>
      </c>
      <c r="F152" t="s">
        <v>8381</v>
      </c>
      <c r="G152" t="s">
        <v>47</v>
      </c>
      <c r="H152" t="s">
        <v>3</v>
      </c>
      <c r="I152" t="s">
        <v>32</v>
      </c>
      <c r="J152" t="s">
        <v>4</v>
      </c>
      <c r="K152" t="s">
        <v>4</v>
      </c>
      <c r="L152">
        <v>10303</v>
      </c>
      <c r="M152" t="s">
        <v>12622</v>
      </c>
      <c r="N152" t="s">
        <v>33</v>
      </c>
      <c r="O152" t="s">
        <v>47</v>
      </c>
      <c r="P152" t="s">
        <v>283</v>
      </c>
      <c r="Q152" t="s">
        <v>283</v>
      </c>
      <c r="R152" t="s">
        <v>8108</v>
      </c>
      <c r="S152">
        <v>22504858</v>
      </c>
      <c r="T152">
        <v>21007986</v>
      </c>
      <c r="U152" t="s">
        <v>13416</v>
      </c>
      <c r="V152">
        <v>22504858</v>
      </c>
      <c r="W152" t="s">
        <v>15398</v>
      </c>
      <c r="X152">
        <v>22700885</v>
      </c>
      <c r="Y152" t="s">
        <v>32</v>
      </c>
      <c r="Z152" t="s">
        <v>8878</v>
      </c>
      <c r="AA152" t="str">
        <f t="shared" si="2"/>
        <v>03678--RAYO DE LUZ DEL SUR S.A.</v>
      </c>
      <c r="AB152" t="s">
        <v>8381</v>
      </c>
    </row>
    <row r="153" spans="1:28" x14ac:dyDescent="0.25">
      <c r="A153" t="s">
        <v>8106</v>
      </c>
      <c r="B153" t="s">
        <v>11266</v>
      </c>
      <c r="C153" t="s">
        <v>7206</v>
      </c>
      <c r="E153" t="s">
        <v>6538</v>
      </c>
      <c r="F153" t="s">
        <v>10183</v>
      </c>
      <c r="G153" t="s">
        <v>47</v>
      </c>
      <c r="H153" t="s">
        <v>4</v>
      </c>
      <c r="I153" t="s">
        <v>32</v>
      </c>
      <c r="J153" t="s">
        <v>7</v>
      </c>
      <c r="K153" t="s">
        <v>2</v>
      </c>
      <c r="L153">
        <v>10601</v>
      </c>
      <c r="M153" t="s">
        <v>12645</v>
      </c>
      <c r="N153" t="s">
        <v>33</v>
      </c>
      <c r="O153" t="s">
        <v>454</v>
      </c>
      <c r="P153" t="s">
        <v>454</v>
      </c>
      <c r="Q153" t="s">
        <v>9198</v>
      </c>
      <c r="R153" t="s">
        <v>8108</v>
      </c>
      <c r="S153">
        <v>22300821</v>
      </c>
      <c r="T153" t="s">
        <v>15386</v>
      </c>
      <c r="U153" t="s">
        <v>13417</v>
      </c>
      <c r="V153">
        <v>22300821</v>
      </c>
      <c r="W153" t="s">
        <v>19313</v>
      </c>
      <c r="X153">
        <v>22301358</v>
      </c>
      <c r="Y153" t="s">
        <v>32</v>
      </c>
      <c r="Z153" t="s">
        <v>8879</v>
      </c>
      <c r="AA153" t="str">
        <f t="shared" si="2"/>
        <v>03727--CORPORACION EDUCATIVA SANTA MARIA</v>
      </c>
      <c r="AB153" t="s">
        <v>10183</v>
      </c>
    </row>
    <row r="154" spans="1:28" x14ac:dyDescent="0.25">
      <c r="A154" t="s">
        <v>8106</v>
      </c>
      <c r="B154" t="s">
        <v>8268</v>
      </c>
      <c r="C154" t="s">
        <v>6525</v>
      </c>
      <c r="E154" t="s">
        <v>6539</v>
      </c>
      <c r="F154" t="s">
        <v>13418</v>
      </c>
      <c r="G154" t="s">
        <v>3000</v>
      </c>
      <c r="H154" t="s">
        <v>2</v>
      </c>
      <c r="I154" t="s">
        <v>83</v>
      </c>
      <c r="J154" t="s">
        <v>3</v>
      </c>
      <c r="K154" t="s">
        <v>2</v>
      </c>
      <c r="L154">
        <v>70201</v>
      </c>
      <c r="M154" t="s">
        <v>12617</v>
      </c>
      <c r="N154" t="s">
        <v>82</v>
      </c>
      <c r="O154" t="s">
        <v>3001</v>
      </c>
      <c r="P154" t="s">
        <v>3000</v>
      </c>
      <c r="Q154" t="s">
        <v>470</v>
      </c>
      <c r="R154" t="s">
        <v>8108</v>
      </c>
      <c r="S154">
        <v>27104025</v>
      </c>
      <c r="T154">
        <v>27105646</v>
      </c>
      <c r="U154" t="s">
        <v>9424</v>
      </c>
      <c r="V154">
        <v>27100475</v>
      </c>
      <c r="W154" t="s">
        <v>12460</v>
      </c>
      <c r="X154">
        <v>27111497</v>
      </c>
      <c r="Y154" t="s">
        <v>32</v>
      </c>
      <c r="Z154" t="s">
        <v>8880</v>
      </c>
      <c r="AA154" t="str">
        <f t="shared" si="2"/>
        <v>03694--BILINGÜE SAN FRANCISCO DE ASIS</v>
      </c>
      <c r="AB154" t="s">
        <v>13418</v>
      </c>
    </row>
    <row r="155" spans="1:28" x14ac:dyDescent="0.25">
      <c r="A155" t="s">
        <v>8106</v>
      </c>
      <c r="B155" t="s">
        <v>12514</v>
      </c>
      <c r="C155" t="s">
        <v>8938</v>
      </c>
      <c r="E155" t="s">
        <v>8384</v>
      </c>
      <c r="F155" t="s">
        <v>13518</v>
      </c>
      <c r="G155" t="s">
        <v>9004</v>
      </c>
      <c r="H155" t="s">
        <v>5</v>
      </c>
      <c r="I155" t="s">
        <v>32</v>
      </c>
      <c r="J155" t="s">
        <v>86</v>
      </c>
      <c r="K155" t="s">
        <v>3</v>
      </c>
      <c r="L155">
        <v>11802</v>
      </c>
      <c r="M155" t="s">
        <v>12727</v>
      </c>
      <c r="N155" t="s">
        <v>33</v>
      </c>
      <c r="O155" t="s">
        <v>10439</v>
      </c>
      <c r="P155" t="s">
        <v>12873</v>
      </c>
      <c r="Q155" t="s">
        <v>9425</v>
      </c>
      <c r="R155" t="s">
        <v>8108</v>
      </c>
      <c r="S155">
        <v>22347711</v>
      </c>
      <c r="T155">
        <v>22713361</v>
      </c>
      <c r="U155" t="s">
        <v>8385</v>
      </c>
      <c r="V155">
        <v>22347711</v>
      </c>
      <c r="W155" t="s">
        <v>14388</v>
      </c>
      <c r="X155">
        <v>22206976</v>
      </c>
      <c r="Y155" t="s">
        <v>35</v>
      </c>
      <c r="Z155" t="s">
        <v>12230</v>
      </c>
    </row>
    <row r="156" spans="1:28" x14ac:dyDescent="0.25">
      <c r="A156" t="s">
        <v>8106</v>
      </c>
      <c r="B156" t="s">
        <v>1161</v>
      </c>
      <c r="C156" t="s">
        <v>6643</v>
      </c>
      <c r="E156" t="s">
        <v>6550</v>
      </c>
      <c r="F156" t="s">
        <v>19314</v>
      </c>
      <c r="G156" t="s">
        <v>79</v>
      </c>
      <c r="H156" t="s">
        <v>6</v>
      </c>
      <c r="I156" t="s">
        <v>35</v>
      </c>
      <c r="J156" t="s">
        <v>2</v>
      </c>
      <c r="K156" t="s">
        <v>3</v>
      </c>
      <c r="L156">
        <v>20102</v>
      </c>
      <c r="M156" t="s">
        <v>12688</v>
      </c>
      <c r="N156" t="s">
        <v>79</v>
      </c>
      <c r="O156" t="s">
        <v>79</v>
      </c>
      <c r="P156" t="s">
        <v>33</v>
      </c>
      <c r="Q156" t="s">
        <v>33</v>
      </c>
      <c r="R156" t="s">
        <v>8108</v>
      </c>
      <c r="S156">
        <v>24333210</v>
      </c>
      <c r="T156">
        <v>24333225</v>
      </c>
      <c r="U156" t="s">
        <v>19315</v>
      </c>
      <c r="V156">
        <v>24333210</v>
      </c>
      <c r="W156" t="s">
        <v>14447</v>
      </c>
      <c r="X156">
        <v>24434942</v>
      </c>
      <c r="Y156" t="s">
        <v>32</v>
      </c>
      <c r="Z156" t="s">
        <v>8881</v>
      </c>
      <c r="AA156" t="str">
        <f t="shared" si="2"/>
        <v>03775--ACADEMICA DE LA TECNOLOGIA MODERNA</v>
      </c>
      <c r="AB156" t="s">
        <v>19314</v>
      </c>
    </row>
    <row r="157" spans="1:28" x14ac:dyDescent="0.25">
      <c r="A157" t="s">
        <v>8106</v>
      </c>
      <c r="B157" t="s">
        <v>13424</v>
      </c>
      <c r="C157" t="s">
        <v>6589</v>
      </c>
      <c r="E157" t="s">
        <v>6552</v>
      </c>
      <c r="F157" t="s">
        <v>8139</v>
      </c>
      <c r="G157" t="s">
        <v>3000</v>
      </c>
      <c r="H157" t="s">
        <v>2</v>
      </c>
      <c r="I157" t="s">
        <v>83</v>
      </c>
      <c r="J157" t="s">
        <v>3</v>
      </c>
      <c r="K157" t="s">
        <v>2</v>
      </c>
      <c r="L157">
        <v>70201</v>
      </c>
      <c r="M157" t="s">
        <v>12617</v>
      </c>
      <c r="N157" t="s">
        <v>82</v>
      </c>
      <c r="O157" t="s">
        <v>3001</v>
      </c>
      <c r="P157" t="s">
        <v>3000</v>
      </c>
      <c r="Q157" t="s">
        <v>9426</v>
      </c>
      <c r="R157" t="s">
        <v>8108</v>
      </c>
      <c r="S157">
        <v>40313344</v>
      </c>
      <c r="T157" t="s">
        <v>15386</v>
      </c>
      <c r="U157" t="s">
        <v>15278</v>
      </c>
      <c r="V157">
        <v>40313344</v>
      </c>
      <c r="W157" t="s">
        <v>12460</v>
      </c>
      <c r="X157">
        <v>27101497</v>
      </c>
      <c r="Y157" t="s">
        <v>32</v>
      </c>
      <c r="Z157" t="s">
        <v>8882</v>
      </c>
      <c r="AA157" t="str">
        <f t="shared" si="2"/>
        <v>03819--ADVENTISTA PENIEL</v>
      </c>
      <c r="AB157" t="s">
        <v>8139</v>
      </c>
    </row>
    <row r="158" spans="1:28" x14ac:dyDescent="0.25">
      <c r="A158" t="s">
        <v>8106</v>
      </c>
      <c r="B158" t="s">
        <v>13413</v>
      </c>
      <c r="C158" t="s">
        <v>6531</v>
      </c>
      <c r="E158" t="s">
        <v>6553</v>
      </c>
      <c r="F158" t="s">
        <v>8305</v>
      </c>
      <c r="G158" t="s">
        <v>41</v>
      </c>
      <c r="H158" t="s">
        <v>6</v>
      </c>
      <c r="I158" t="s">
        <v>32</v>
      </c>
      <c r="J158" t="s">
        <v>198</v>
      </c>
      <c r="K158" t="s">
        <v>3</v>
      </c>
      <c r="L158">
        <v>11402</v>
      </c>
      <c r="M158" t="s">
        <v>12707</v>
      </c>
      <c r="N158" t="s">
        <v>33</v>
      </c>
      <c r="O158" t="s">
        <v>10954</v>
      </c>
      <c r="P158" t="s">
        <v>384</v>
      </c>
      <c r="Q158" t="s">
        <v>384</v>
      </c>
      <c r="R158" t="s">
        <v>8108</v>
      </c>
      <c r="S158">
        <v>22297708</v>
      </c>
      <c r="T158" t="s">
        <v>15386</v>
      </c>
      <c r="U158" t="s">
        <v>15279</v>
      </c>
      <c r="V158">
        <v>22297708</v>
      </c>
      <c r="W158" t="s">
        <v>14418</v>
      </c>
      <c r="X158">
        <v>22352880</v>
      </c>
      <c r="Y158" t="s">
        <v>32</v>
      </c>
      <c r="Z158" t="s">
        <v>8883</v>
      </c>
      <c r="AA158" t="str">
        <f t="shared" si="2"/>
        <v>03779--ECOLOGICA BRAULIO CARRILLO</v>
      </c>
      <c r="AB158" t="s">
        <v>8305</v>
      </c>
    </row>
    <row r="159" spans="1:28" x14ac:dyDescent="0.25">
      <c r="A159" t="s">
        <v>8106</v>
      </c>
      <c r="B159" t="s">
        <v>9382</v>
      </c>
      <c r="C159" t="s">
        <v>8263</v>
      </c>
      <c r="E159" t="s">
        <v>6962</v>
      </c>
      <c r="F159" t="s">
        <v>8335</v>
      </c>
      <c r="G159" t="s">
        <v>184</v>
      </c>
      <c r="H159" t="s">
        <v>8</v>
      </c>
      <c r="I159" t="s">
        <v>183</v>
      </c>
      <c r="J159" t="s">
        <v>10</v>
      </c>
      <c r="K159" t="s">
        <v>4</v>
      </c>
      <c r="L159">
        <v>40803</v>
      </c>
      <c r="M159" t="s">
        <v>11517</v>
      </c>
      <c r="N159" t="s">
        <v>184</v>
      </c>
      <c r="O159" t="s">
        <v>12921</v>
      </c>
      <c r="P159" t="s">
        <v>10445</v>
      </c>
      <c r="Q159" t="s">
        <v>69</v>
      </c>
      <c r="R159" t="s">
        <v>8108</v>
      </c>
      <c r="S159">
        <v>22652869</v>
      </c>
      <c r="T159">
        <v>22650218</v>
      </c>
      <c r="U159" t="s">
        <v>8757</v>
      </c>
      <c r="V159">
        <v>70707029</v>
      </c>
      <c r="W159" t="s">
        <v>13577</v>
      </c>
      <c r="X159">
        <v>22654304</v>
      </c>
      <c r="Y159" t="s">
        <v>35</v>
      </c>
      <c r="Z159" t="s">
        <v>12230</v>
      </c>
    </row>
    <row r="160" spans="1:28" x14ac:dyDescent="0.25">
      <c r="A160" t="s">
        <v>8106</v>
      </c>
      <c r="B160" t="s">
        <v>19299</v>
      </c>
      <c r="C160" t="s">
        <v>6480</v>
      </c>
      <c r="E160" t="s">
        <v>6554</v>
      </c>
      <c r="F160" t="s">
        <v>8292</v>
      </c>
      <c r="G160" t="s">
        <v>41</v>
      </c>
      <c r="H160" t="s">
        <v>7</v>
      </c>
      <c r="I160" t="s">
        <v>32</v>
      </c>
      <c r="J160" t="s">
        <v>15</v>
      </c>
      <c r="K160" t="s">
        <v>5</v>
      </c>
      <c r="L160">
        <v>11104</v>
      </c>
      <c r="M160" t="s">
        <v>12691</v>
      </c>
      <c r="N160" t="s">
        <v>33</v>
      </c>
      <c r="O160" t="s">
        <v>12868</v>
      </c>
      <c r="P160" t="s">
        <v>12870</v>
      </c>
      <c r="Q160" t="s">
        <v>221</v>
      </c>
      <c r="R160" t="s">
        <v>8108</v>
      </c>
      <c r="S160">
        <v>22296800</v>
      </c>
      <c r="T160" t="s">
        <v>15386</v>
      </c>
      <c r="U160" t="s">
        <v>9427</v>
      </c>
      <c r="V160">
        <v>22296800</v>
      </c>
      <c r="W160" t="s">
        <v>14420</v>
      </c>
      <c r="X160">
        <v>21012292</v>
      </c>
      <c r="Y160" t="s">
        <v>32</v>
      </c>
      <c r="Z160" t="s">
        <v>8884</v>
      </c>
      <c r="AA160" t="str">
        <f t="shared" si="2"/>
        <v>03812--COSTA RICA CHRISTIAN SCHOOL</v>
      </c>
      <c r="AB160" t="s">
        <v>8292</v>
      </c>
    </row>
    <row r="161" spans="1:28" x14ac:dyDescent="0.25">
      <c r="A161" t="s">
        <v>8106</v>
      </c>
      <c r="B161" t="s">
        <v>15246</v>
      </c>
      <c r="C161" t="s">
        <v>6521</v>
      </c>
      <c r="E161" t="s">
        <v>8360</v>
      </c>
      <c r="F161" t="s">
        <v>8359</v>
      </c>
      <c r="G161" t="s">
        <v>214</v>
      </c>
      <c r="H161" t="s">
        <v>4</v>
      </c>
      <c r="I161" t="s">
        <v>64</v>
      </c>
      <c r="J161" t="s">
        <v>10</v>
      </c>
      <c r="K161" t="s">
        <v>2</v>
      </c>
      <c r="L161">
        <v>30801</v>
      </c>
      <c r="M161" t="s">
        <v>14354</v>
      </c>
      <c r="N161" t="s">
        <v>214</v>
      </c>
      <c r="O161" t="s">
        <v>12906</v>
      </c>
      <c r="P161" t="s">
        <v>13528</v>
      </c>
      <c r="Q161" t="s">
        <v>9201</v>
      </c>
      <c r="R161" t="s">
        <v>8108</v>
      </c>
      <c r="S161">
        <v>25520156</v>
      </c>
      <c r="T161">
        <v>25510156</v>
      </c>
      <c r="U161" t="s">
        <v>8388</v>
      </c>
      <c r="V161">
        <v>87876010</v>
      </c>
      <c r="W161" t="s">
        <v>15445</v>
      </c>
      <c r="X161">
        <v>25521557</v>
      </c>
      <c r="Y161" t="s">
        <v>32</v>
      </c>
      <c r="Z161" t="s">
        <v>8885</v>
      </c>
      <c r="AA161" t="str">
        <f t="shared" si="2"/>
        <v>03839--ANTONIANO</v>
      </c>
      <c r="AB161" t="s">
        <v>13606</v>
      </c>
    </row>
    <row r="162" spans="1:28" x14ac:dyDescent="0.25">
      <c r="A162" t="s">
        <v>8106</v>
      </c>
      <c r="B162" t="s">
        <v>8203</v>
      </c>
      <c r="C162" t="s">
        <v>8202</v>
      </c>
      <c r="E162" t="s">
        <v>8389</v>
      </c>
      <c r="F162" t="s">
        <v>8390</v>
      </c>
      <c r="G162" t="s">
        <v>214</v>
      </c>
      <c r="H162" t="s">
        <v>7</v>
      </c>
      <c r="I162" t="s">
        <v>64</v>
      </c>
      <c r="J162" t="s">
        <v>4</v>
      </c>
      <c r="K162" t="s">
        <v>6</v>
      </c>
      <c r="L162">
        <v>30305</v>
      </c>
      <c r="M162" t="s">
        <v>12802</v>
      </c>
      <c r="N162" t="s">
        <v>214</v>
      </c>
      <c r="O162" t="s">
        <v>215</v>
      </c>
      <c r="P162" t="s">
        <v>216</v>
      </c>
      <c r="Q162" t="s">
        <v>9203</v>
      </c>
      <c r="R162" t="s">
        <v>8108</v>
      </c>
      <c r="S162">
        <v>22781018</v>
      </c>
      <c r="T162">
        <v>22795489</v>
      </c>
      <c r="U162" t="s">
        <v>15280</v>
      </c>
      <c r="V162">
        <v>22795489</v>
      </c>
      <c r="W162" t="s">
        <v>14499</v>
      </c>
      <c r="X162">
        <v>22792767</v>
      </c>
      <c r="Y162" t="s">
        <v>32</v>
      </c>
      <c r="Z162" t="s">
        <v>8887</v>
      </c>
      <c r="AA162" t="str">
        <f t="shared" si="2"/>
        <v>03840--SAINT JOSSELIN DAY SCHOOL AND COLLEGE</v>
      </c>
      <c r="AB162" t="s">
        <v>8390</v>
      </c>
    </row>
    <row r="163" spans="1:28" x14ac:dyDescent="0.25">
      <c r="A163" t="s">
        <v>8106</v>
      </c>
      <c r="B163" t="s">
        <v>13395</v>
      </c>
      <c r="C163" t="s">
        <v>7351</v>
      </c>
      <c r="E163" t="s">
        <v>8391</v>
      </c>
      <c r="F163" t="s">
        <v>8392</v>
      </c>
      <c r="G163" t="s">
        <v>41</v>
      </c>
      <c r="H163" t="s">
        <v>4</v>
      </c>
      <c r="I163" t="s">
        <v>64</v>
      </c>
      <c r="J163" t="s">
        <v>4</v>
      </c>
      <c r="K163" t="s">
        <v>4</v>
      </c>
      <c r="L163">
        <v>30303</v>
      </c>
      <c r="M163" t="s">
        <v>12764</v>
      </c>
      <c r="N163" t="s">
        <v>214</v>
      </c>
      <c r="O163" t="s">
        <v>215</v>
      </c>
      <c r="P163" t="s">
        <v>156</v>
      </c>
      <c r="Q163" t="s">
        <v>9428</v>
      </c>
      <c r="R163" t="s">
        <v>8108</v>
      </c>
      <c r="S163">
        <v>22789300</v>
      </c>
      <c r="T163" t="s">
        <v>15386</v>
      </c>
      <c r="U163" t="s">
        <v>8393</v>
      </c>
      <c r="V163">
        <v>22789300</v>
      </c>
      <c r="W163" t="s">
        <v>6423</v>
      </c>
      <c r="X163">
        <v>22340456</v>
      </c>
      <c r="Y163" t="s">
        <v>32</v>
      </c>
      <c r="Z163" t="s">
        <v>8888</v>
      </c>
      <c r="AA163" t="str">
        <f t="shared" si="2"/>
        <v>03803--SAINT CLARE</v>
      </c>
      <c r="AB163" t="s">
        <v>8392</v>
      </c>
    </row>
    <row r="164" spans="1:28" x14ac:dyDescent="0.25">
      <c r="A164" t="s">
        <v>8106</v>
      </c>
      <c r="B164" t="s">
        <v>13398</v>
      </c>
      <c r="C164" t="s">
        <v>8171</v>
      </c>
      <c r="E164" t="s">
        <v>8342</v>
      </c>
      <c r="F164" t="s">
        <v>11242</v>
      </c>
      <c r="G164" t="s">
        <v>79</v>
      </c>
      <c r="H164" t="s">
        <v>5</v>
      </c>
      <c r="I164" t="s">
        <v>35</v>
      </c>
      <c r="J164" t="s">
        <v>2</v>
      </c>
      <c r="K164" t="s">
        <v>5</v>
      </c>
      <c r="L164">
        <v>20104</v>
      </c>
      <c r="M164" t="s">
        <v>11465</v>
      </c>
      <c r="N164" t="s">
        <v>79</v>
      </c>
      <c r="O164" t="s">
        <v>79</v>
      </c>
      <c r="P164" t="s">
        <v>221</v>
      </c>
      <c r="Q164" t="s">
        <v>1241</v>
      </c>
      <c r="R164" t="s">
        <v>8108</v>
      </c>
      <c r="S164">
        <v>24381611</v>
      </c>
      <c r="T164">
        <v>24382450</v>
      </c>
      <c r="U164" t="s">
        <v>9429</v>
      </c>
      <c r="V164">
        <v>24381611</v>
      </c>
      <c r="W164" t="s">
        <v>7725</v>
      </c>
      <c r="X164">
        <v>24302406</v>
      </c>
      <c r="Y164" t="s">
        <v>32</v>
      </c>
      <c r="Z164" t="s">
        <v>8889</v>
      </c>
      <c r="AA164" t="str">
        <f t="shared" si="2"/>
        <v>03794--HORIZONTES (CEDHORI)</v>
      </c>
      <c r="AB164" t="s">
        <v>11242</v>
      </c>
    </row>
    <row r="165" spans="1:28" x14ac:dyDescent="0.25">
      <c r="A165" t="s">
        <v>8106</v>
      </c>
      <c r="B165" t="s">
        <v>8272</v>
      </c>
      <c r="C165" s="233" t="s">
        <v>8273</v>
      </c>
      <c r="E165" t="s">
        <v>8111</v>
      </c>
      <c r="F165" t="s">
        <v>11243</v>
      </c>
      <c r="G165" t="s">
        <v>79</v>
      </c>
      <c r="H165" t="s">
        <v>7</v>
      </c>
      <c r="I165" t="s">
        <v>35</v>
      </c>
      <c r="J165" t="s">
        <v>4</v>
      </c>
      <c r="K165" t="s">
        <v>3</v>
      </c>
      <c r="L165">
        <v>20302</v>
      </c>
      <c r="M165" t="s">
        <v>11445</v>
      </c>
      <c r="N165" t="s">
        <v>79</v>
      </c>
      <c r="O165" t="s">
        <v>10510</v>
      </c>
      <c r="P165" t="s">
        <v>239</v>
      </c>
      <c r="Q165" t="s">
        <v>9196</v>
      </c>
      <c r="R165" t="s">
        <v>8108</v>
      </c>
      <c r="S165">
        <v>24948382</v>
      </c>
      <c r="T165">
        <v>24948382</v>
      </c>
      <c r="U165" t="s">
        <v>8396</v>
      </c>
      <c r="V165">
        <v>24948382</v>
      </c>
      <c r="W165" t="s">
        <v>15427</v>
      </c>
      <c r="X165">
        <v>24941124</v>
      </c>
      <c r="Y165" t="s">
        <v>32</v>
      </c>
      <c r="Z165" t="s">
        <v>8890</v>
      </c>
      <c r="AA165" t="str">
        <f t="shared" si="2"/>
        <v>03876--EDUCATIONAL CENTER ABC</v>
      </c>
      <c r="AB165" t="s">
        <v>11243</v>
      </c>
    </row>
    <row r="166" spans="1:28" x14ac:dyDescent="0.25">
      <c r="A166" t="s">
        <v>8106</v>
      </c>
      <c r="B166" t="s">
        <v>15247</v>
      </c>
      <c r="C166" t="s">
        <v>7375</v>
      </c>
      <c r="E166" t="s">
        <v>6561</v>
      </c>
      <c r="F166" t="s">
        <v>8191</v>
      </c>
      <c r="G166" t="s">
        <v>214</v>
      </c>
      <c r="H166" t="s">
        <v>2</v>
      </c>
      <c r="I166" t="s">
        <v>64</v>
      </c>
      <c r="J166" t="s">
        <v>2</v>
      </c>
      <c r="K166" t="s">
        <v>3</v>
      </c>
      <c r="L166">
        <v>30102</v>
      </c>
      <c r="M166" t="s">
        <v>11439</v>
      </c>
      <c r="N166" t="s">
        <v>214</v>
      </c>
      <c r="O166" t="s">
        <v>214</v>
      </c>
      <c r="P166" t="s">
        <v>12903</v>
      </c>
      <c r="Q166" t="s">
        <v>9430</v>
      </c>
      <c r="R166" t="s">
        <v>8108</v>
      </c>
      <c r="S166">
        <v>25514808</v>
      </c>
      <c r="T166">
        <v>25514808</v>
      </c>
      <c r="U166" t="s">
        <v>15281</v>
      </c>
      <c r="V166">
        <v>25514808</v>
      </c>
      <c r="W166" t="s">
        <v>14484</v>
      </c>
      <c r="X166">
        <v>25520752</v>
      </c>
      <c r="Y166" t="s">
        <v>32</v>
      </c>
      <c r="Z166" t="s">
        <v>8891</v>
      </c>
      <c r="AA166" t="str">
        <f t="shared" si="2"/>
        <v>04259--BILINGÜE MARIA AUXILIADORA</v>
      </c>
      <c r="AB166" t="s">
        <v>8191</v>
      </c>
    </row>
    <row r="167" spans="1:28" x14ac:dyDescent="0.25">
      <c r="A167" t="s">
        <v>8106</v>
      </c>
      <c r="B167" t="s">
        <v>15248</v>
      </c>
      <c r="C167" t="s">
        <v>6605</v>
      </c>
      <c r="E167" t="s">
        <v>8398</v>
      </c>
      <c r="F167" t="s">
        <v>8399</v>
      </c>
      <c r="G167" t="s">
        <v>214</v>
      </c>
      <c r="H167" t="s">
        <v>4</v>
      </c>
      <c r="I167" t="s">
        <v>64</v>
      </c>
      <c r="J167" t="s">
        <v>10</v>
      </c>
      <c r="K167" t="s">
        <v>2</v>
      </c>
      <c r="L167">
        <v>30801</v>
      </c>
      <c r="M167" t="s">
        <v>14354</v>
      </c>
      <c r="N167" t="s">
        <v>214</v>
      </c>
      <c r="O167" t="s">
        <v>12906</v>
      </c>
      <c r="P167" t="s">
        <v>13528</v>
      </c>
      <c r="Q167" t="s">
        <v>1495</v>
      </c>
      <c r="R167" t="s">
        <v>8108</v>
      </c>
      <c r="S167">
        <v>25736493</v>
      </c>
      <c r="T167">
        <v>25914250</v>
      </c>
      <c r="U167" t="s">
        <v>8758</v>
      </c>
      <c r="V167">
        <v>25736493</v>
      </c>
      <c r="W167" t="s">
        <v>15445</v>
      </c>
      <c r="X167">
        <v>25521557</v>
      </c>
      <c r="Y167" t="s">
        <v>32</v>
      </c>
      <c r="Z167" t="s">
        <v>8892</v>
      </c>
      <c r="AA167" t="str">
        <f t="shared" si="2"/>
        <v>03870--SAN FELIPE NERI</v>
      </c>
      <c r="AB167" t="s">
        <v>8399</v>
      </c>
    </row>
    <row r="168" spans="1:28" x14ac:dyDescent="0.25">
      <c r="A168" t="s">
        <v>8106</v>
      </c>
      <c r="B168" t="s">
        <v>8210</v>
      </c>
      <c r="C168" t="s">
        <v>8209</v>
      </c>
      <c r="E168" t="s">
        <v>8383</v>
      </c>
      <c r="F168" t="s">
        <v>8382</v>
      </c>
      <c r="G168" t="s">
        <v>9004</v>
      </c>
      <c r="H168" t="s">
        <v>6</v>
      </c>
      <c r="I168" t="s">
        <v>32</v>
      </c>
      <c r="J168" t="s">
        <v>2</v>
      </c>
      <c r="K168" t="s">
        <v>12</v>
      </c>
      <c r="L168">
        <v>10110</v>
      </c>
      <c r="M168" t="s">
        <v>12613</v>
      </c>
      <c r="N168" t="s">
        <v>33</v>
      </c>
      <c r="O168" t="s">
        <v>33</v>
      </c>
      <c r="P168" t="s">
        <v>246</v>
      </c>
      <c r="Q168" t="s">
        <v>9431</v>
      </c>
      <c r="R168" t="s">
        <v>8108</v>
      </c>
      <c r="S168">
        <v>22524118</v>
      </c>
      <c r="T168">
        <v>88241506</v>
      </c>
      <c r="U168" t="s">
        <v>8401</v>
      </c>
      <c r="V168">
        <v>22524118</v>
      </c>
      <c r="W168" t="s">
        <v>14399</v>
      </c>
      <c r="X168">
        <v>22544090</v>
      </c>
      <c r="Y168" t="s">
        <v>32</v>
      </c>
      <c r="Z168" t="s">
        <v>8893</v>
      </c>
      <c r="AA168" t="str">
        <f t="shared" si="2"/>
        <v>03854--KENELY DE COLORES</v>
      </c>
      <c r="AB168" t="s">
        <v>8382</v>
      </c>
    </row>
    <row r="169" spans="1:28" x14ac:dyDescent="0.25">
      <c r="A169" t="s">
        <v>8106</v>
      </c>
      <c r="B169" t="s">
        <v>8194</v>
      </c>
      <c r="C169" t="s">
        <v>8193</v>
      </c>
      <c r="E169" t="s">
        <v>8266</v>
      </c>
      <c r="F169" t="s">
        <v>13419</v>
      </c>
      <c r="G169" t="s">
        <v>9003</v>
      </c>
      <c r="H169" t="s">
        <v>3</v>
      </c>
      <c r="I169" t="s">
        <v>32</v>
      </c>
      <c r="J169" t="s">
        <v>2</v>
      </c>
      <c r="K169" t="s">
        <v>11</v>
      </c>
      <c r="L169">
        <v>10109</v>
      </c>
      <c r="M169" t="s">
        <v>12611</v>
      </c>
      <c r="N169" t="s">
        <v>33</v>
      </c>
      <c r="O169" t="s">
        <v>33</v>
      </c>
      <c r="P169" t="s">
        <v>193</v>
      </c>
      <c r="Q169" t="s">
        <v>2639</v>
      </c>
      <c r="R169" t="s">
        <v>8108</v>
      </c>
      <c r="S169">
        <v>22001265</v>
      </c>
      <c r="T169">
        <v>22130149</v>
      </c>
      <c r="U169" t="s">
        <v>11327</v>
      </c>
      <c r="V169">
        <v>20001265</v>
      </c>
      <c r="W169" t="s">
        <v>14396</v>
      </c>
      <c r="X169">
        <v>22914842</v>
      </c>
      <c r="Y169" t="s">
        <v>35</v>
      </c>
      <c r="Z169" t="s">
        <v>12230</v>
      </c>
    </row>
    <row r="170" spans="1:28" x14ac:dyDescent="0.25">
      <c r="A170" t="s">
        <v>8106</v>
      </c>
      <c r="B170" t="s">
        <v>13558</v>
      </c>
      <c r="C170" t="s">
        <v>6473</v>
      </c>
      <c r="E170" t="s">
        <v>6566</v>
      </c>
      <c r="F170" t="s">
        <v>13570</v>
      </c>
      <c r="G170" t="s">
        <v>41</v>
      </c>
      <c r="H170" t="s">
        <v>7</v>
      </c>
      <c r="I170" t="s">
        <v>32</v>
      </c>
      <c r="J170" t="s">
        <v>15</v>
      </c>
      <c r="K170" t="s">
        <v>3</v>
      </c>
      <c r="L170">
        <v>11102</v>
      </c>
      <c r="M170" t="s">
        <v>12689</v>
      </c>
      <c r="N170" t="s">
        <v>33</v>
      </c>
      <c r="O170" t="s">
        <v>12868</v>
      </c>
      <c r="P170" t="s">
        <v>143</v>
      </c>
      <c r="Q170" t="s">
        <v>143</v>
      </c>
      <c r="R170" t="s">
        <v>8108</v>
      </c>
      <c r="S170">
        <v>22924451</v>
      </c>
      <c r="T170">
        <v>22946217</v>
      </c>
      <c r="U170" t="s">
        <v>13571</v>
      </c>
      <c r="V170">
        <v>89821727</v>
      </c>
      <c r="W170" t="s">
        <v>14420</v>
      </c>
      <c r="X170">
        <v>22942049</v>
      </c>
      <c r="Y170" t="s">
        <v>32</v>
      </c>
      <c r="Z170" t="s">
        <v>10358</v>
      </c>
      <c r="AA170" t="str">
        <f t="shared" si="2"/>
        <v>03859--INSTITUTO PSICOPEDAGOGICO CORONADO</v>
      </c>
      <c r="AB170" t="s">
        <v>13607</v>
      </c>
    </row>
    <row r="171" spans="1:28" x14ac:dyDescent="0.25">
      <c r="A171" t="s">
        <v>8106</v>
      </c>
      <c r="B171" t="s">
        <v>11269</v>
      </c>
      <c r="C171" t="s">
        <v>11268</v>
      </c>
      <c r="E171" t="s">
        <v>6567</v>
      </c>
      <c r="F171" t="s">
        <v>19316</v>
      </c>
      <c r="G171" t="s">
        <v>214</v>
      </c>
      <c r="H171" t="s">
        <v>2</v>
      </c>
      <c r="I171" t="s">
        <v>64</v>
      </c>
      <c r="J171" t="s">
        <v>2</v>
      </c>
      <c r="K171" t="s">
        <v>3</v>
      </c>
      <c r="L171">
        <v>30102</v>
      </c>
      <c r="M171" t="s">
        <v>11439</v>
      </c>
      <c r="N171" t="s">
        <v>214</v>
      </c>
      <c r="O171" t="s">
        <v>214</v>
      </c>
      <c r="P171" t="s">
        <v>12903</v>
      </c>
      <c r="Q171" t="s">
        <v>2533</v>
      </c>
      <c r="R171" t="s">
        <v>8108</v>
      </c>
      <c r="S171">
        <v>25520931</v>
      </c>
      <c r="T171">
        <v>25914463</v>
      </c>
      <c r="U171" t="s">
        <v>19317</v>
      </c>
      <c r="V171">
        <v>25520931</v>
      </c>
      <c r="W171" t="s">
        <v>14484</v>
      </c>
      <c r="X171">
        <v>25520752</v>
      </c>
      <c r="Y171" t="s">
        <v>32</v>
      </c>
      <c r="Z171" t="s">
        <v>19318</v>
      </c>
      <c r="AA171" t="str">
        <f t="shared" si="2"/>
        <v>03868--SEMILLAS</v>
      </c>
      <c r="AB171" t="s">
        <v>19316</v>
      </c>
    </row>
    <row r="172" spans="1:28" x14ac:dyDescent="0.25">
      <c r="A172" t="s">
        <v>8106</v>
      </c>
      <c r="B172" t="s">
        <v>8276</v>
      </c>
      <c r="C172" t="s">
        <v>8277</v>
      </c>
      <c r="E172" t="s">
        <v>6569</v>
      </c>
      <c r="F172" t="s">
        <v>19319</v>
      </c>
      <c r="G172" t="s">
        <v>82</v>
      </c>
      <c r="H172" t="s">
        <v>2</v>
      </c>
      <c r="I172" t="s">
        <v>83</v>
      </c>
      <c r="J172" t="s">
        <v>2</v>
      </c>
      <c r="K172" t="s">
        <v>2</v>
      </c>
      <c r="L172">
        <v>70101</v>
      </c>
      <c r="M172" t="s">
        <v>12606</v>
      </c>
      <c r="N172" t="s">
        <v>82</v>
      </c>
      <c r="O172" t="s">
        <v>82</v>
      </c>
      <c r="P172" t="s">
        <v>82</v>
      </c>
      <c r="Q172" t="s">
        <v>19320</v>
      </c>
      <c r="R172" t="s">
        <v>8108</v>
      </c>
      <c r="S172">
        <v>27980003</v>
      </c>
      <c r="T172">
        <v>87029031</v>
      </c>
      <c r="U172" t="s">
        <v>19321</v>
      </c>
      <c r="V172">
        <v>27980003</v>
      </c>
      <c r="W172" t="s">
        <v>14572</v>
      </c>
      <c r="X172">
        <v>22017169</v>
      </c>
      <c r="Y172" t="s">
        <v>32</v>
      </c>
      <c r="Z172" t="s">
        <v>8895</v>
      </c>
      <c r="AA172" t="str">
        <f t="shared" si="2"/>
        <v>03884--INSTITUTO PEDAGOGICO SAGRADA FAMILIA</v>
      </c>
      <c r="AB172" t="s">
        <v>19322</v>
      </c>
    </row>
    <row r="173" spans="1:28" x14ac:dyDescent="0.25">
      <c r="A173" t="s">
        <v>8106</v>
      </c>
      <c r="B173" t="s">
        <v>8280</v>
      </c>
      <c r="C173" t="s">
        <v>6507</v>
      </c>
      <c r="E173" t="s">
        <v>8408</v>
      </c>
      <c r="F173" t="s">
        <v>8409</v>
      </c>
      <c r="G173" t="s">
        <v>184</v>
      </c>
      <c r="H173" t="s">
        <v>5</v>
      </c>
      <c r="I173" t="s">
        <v>183</v>
      </c>
      <c r="J173" t="s">
        <v>6</v>
      </c>
      <c r="K173" t="s">
        <v>5</v>
      </c>
      <c r="L173">
        <v>40504</v>
      </c>
      <c r="M173" t="s">
        <v>14356</v>
      </c>
      <c r="N173" t="s">
        <v>184</v>
      </c>
      <c r="O173" t="s">
        <v>143</v>
      </c>
      <c r="P173" t="s">
        <v>10716</v>
      </c>
      <c r="Q173" t="s">
        <v>2681</v>
      </c>
      <c r="R173" t="s">
        <v>8108</v>
      </c>
      <c r="S173">
        <v>22635470</v>
      </c>
      <c r="T173">
        <v>22635469</v>
      </c>
      <c r="U173" t="s">
        <v>11328</v>
      </c>
      <c r="V173">
        <v>83692124</v>
      </c>
      <c r="W173" t="s">
        <v>14513</v>
      </c>
      <c r="X173">
        <v>22623025</v>
      </c>
      <c r="Y173" t="s">
        <v>32</v>
      </c>
      <c r="Z173" t="s">
        <v>8896</v>
      </c>
      <c r="AA173" t="str">
        <f t="shared" si="2"/>
        <v>03667--UNIVERSITARIO PARA NIÑOS Y ADOLESCENTES</v>
      </c>
      <c r="AB173" t="s">
        <v>8409</v>
      </c>
    </row>
    <row r="174" spans="1:28" x14ac:dyDescent="0.25">
      <c r="A174" t="s">
        <v>8106</v>
      </c>
      <c r="B174" t="s">
        <v>8281</v>
      </c>
      <c r="C174" t="s">
        <v>8282</v>
      </c>
      <c r="E174" t="s">
        <v>6570</v>
      </c>
      <c r="F174" t="s">
        <v>8410</v>
      </c>
      <c r="G174" t="s">
        <v>214</v>
      </c>
      <c r="H174" t="s">
        <v>8</v>
      </c>
      <c r="I174" t="s">
        <v>64</v>
      </c>
      <c r="J174" t="s">
        <v>10</v>
      </c>
      <c r="K174" t="s">
        <v>2</v>
      </c>
      <c r="L174">
        <v>30801</v>
      </c>
      <c r="M174" t="s">
        <v>14354</v>
      </c>
      <c r="N174" t="s">
        <v>214</v>
      </c>
      <c r="O174" t="s">
        <v>12906</v>
      </c>
      <c r="P174" t="s">
        <v>13528</v>
      </c>
      <c r="Q174" t="s">
        <v>1495</v>
      </c>
      <c r="R174" t="s">
        <v>8108</v>
      </c>
      <c r="S174">
        <v>25736003</v>
      </c>
      <c r="T174">
        <v>83942773</v>
      </c>
      <c r="U174" t="s">
        <v>11329</v>
      </c>
      <c r="V174">
        <v>25736003</v>
      </c>
      <c r="W174" t="s">
        <v>14488</v>
      </c>
      <c r="X174">
        <v>25916395</v>
      </c>
      <c r="Y174" t="s">
        <v>32</v>
      </c>
      <c r="Z174" t="s">
        <v>8897</v>
      </c>
      <c r="AA174" t="str">
        <f t="shared" si="2"/>
        <v>03944--SEMILLITAS</v>
      </c>
      <c r="AB174" t="s">
        <v>8410</v>
      </c>
    </row>
    <row r="175" spans="1:28" x14ac:dyDescent="0.25">
      <c r="A175" t="s">
        <v>8106</v>
      </c>
      <c r="B175" t="s">
        <v>8742</v>
      </c>
      <c r="C175" t="s">
        <v>8741</v>
      </c>
      <c r="E175" t="s">
        <v>8192</v>
      </c>
      <c r="F175" t="s">
        <v>13420</v>
      </c>
      <c r="G175" t="s">
        <v>184</v>
      </c>
      <c r="H175" t="s">
        <v>5</v>
      </c>
      <c r="I175" t="s">
        <v>183</v>
      </c>
      <c r="J175" t="s">
        <v>3</v>
      </c>
      <c r="K175" t="s">
        <v>2</v>
      </c>
      <c r="L175">
        <v>40201</v>
      </c>
      <c r="M175" t="s">
        <v>11405</v>
      </c>
      <c r="N175" t="s">
        <v>184</v>
      </c>
      <c r="O175" t="s">
        <v>10572</v>
      </c>
      <c r="P175" t="s">
        <v>10572</v>
      </c>
      <c r="Q175" t="s">
        <v>9432</v>
      </c>
      <c r="R175" t="s">
        <v>8108</v>
      </c>
      <c r="S175">
        <v>22377271</v>
      </c>
      <c r="T175">
        <v>22611112</v>
      </c>
      <c r="U175" t="s">
        <v>9433</v>
      </c>
      <c r="V175">
        <v>22377271</v>
      </c>
      <c r="W175" t="s">
        <v>14513</v>
      </c>
      <c r="X175">
        <v>22623025</v>
      </c>
      <c r="Y175" t="s">
        <v>32</v>
      </c>
      <c r="Z175" t="s">
        <v>8898</v>
      </c>
      <c r="AA175" t="str">
        <f t="shared" si="2"/>
        <v>03890--BILINGÜE NUESTRA SEÑORA DE LOURDES</v>
      </c>
      <c r="AB175" t="s">
        <v>13420</v>
      </c>
    </row>
    <row r="176" spans="1:28" x14ac:dyDescent="0.25">
      <c r="A176" t="s">
        <v>8106</v>
      </c>
      <c r="B176" t="s">
        <v>8286</v>
      </c>
      <c r="C176" t="s">
        <v>6876</v>
      </c>
      <c r="E176" t="s">
        <v>8413</v>
      </c>
      <c r="F176" t="s">
        <v>8414</v>
      </c>
      <c r="G176" t="s">
        <v>125</v>
      </c>
      <c r="H176" t="s">
        <v>8</v>
      </c>
      <c r="I176" t="s">
        <v>124</v>
      </c>
      <c r="J176" t="s">
        <v>3</v>
      </c>
      <c r="K176" t="s">
        <v>4</v>
      </c>
      <c r="L176">
        <v>60203</v>
      </c>
      <c r="M176" t="s">
        <v>11484</v>
      </c>
      <c r="N176" t="s">
        <v>125</v>
      </c>
      <c r="O176" t="s">
        <v>10596</v>
      </c>
      <c r="P176" t="s">
        <v>12947</v>
      </c>
      <c r="Q176" t="s">
        <v>9221</v>
      </c>
      <c r="R176" t="s">
        <v>8108</v>
      </c>
      <c r="S176">
        <v>26367366</v>
      </c>
      <c r="T176">
        <v>26367366</v>
      </c>
      <c r="U176" t="s">
        <v>13572</v>
      </c>
      <c r="V176">
        <v>71102948</v>
      </c>
      <c r="W176" t="s">
        <v>14553</v>
      </c>
      <c r="X176">
        <v>26350583</v>
      </c>
      <c r="Y176" t="s">
        <v>32</v>
      </c>
      <c r="Z176" t="s">
        <v>8899</v>
      </c>
      <c r="AA176" t="str">
        <f t="shared" si="2"/>
        <v>03891--SANCTI SPIRITUS</v>
      </c>
      <c r="AB176" t="s">
        <v>8414</v>
      </c>
    </row>
    <row r="177" spans="1:28" x14ac:dyDescent="0.25">
      <c r="A177" t="s">
        <v>8106</v>
      </c>
      <c r="B177" t="s">
        <v>8287</v>
      </c>
      <c r="C177" t="s">
        <v>8288</v>
      </c>
      <c r="E177" t="s">
        <v>8227</v>
      </c>
      <c r="F177" t="s">
        <v>8226</v>
      </c>
      <c r="G177" t="s">
        <v>207</v>
      </c>
      <c r="H177" t="s">
        <v>2</v>
      </c>
      <c r="I177" t="s">
        <v>208</v>
      </c>
      <c r="J177" t="s">
        <v>4</v>
      </c>
      <c r="K177" t="s">
        <v>2</v>
      </c>
      <c r="L177">
        <v>50301</v>
      </c>
      <c r="M177" t="s">
        <v>11409</v>
      </c>
      <c r="N177" t="s">
        <v>209</v>
      </c>
      <c r="O177" t="s">
        <v>207</v>
      </c>
      <c r="P177" t="s">
        <v>207</v>
      </c>
      <c r="Q177" t="s">
        <v>13421</v>
      </c>
      <c r="R177" t="s">
        <v>8108</v>
      </c>
      <c r="S177">
        <v>88638487</v>
      </c>
      <c r="T177" t="s">
        <v>15386</v>
      </c>
      <c r="U177" t="s">
        <v>8415</v>
      </c>
      <c r="V177" t="s">
        <v>15386</v>
      </c>
      <c r="W177" t="s">
        <v>14534</v>
      </c>
      <c r="X177">
        <v>26801666</v>
      </c>
      <c r="Y177" t="s">
        <v>32</v>
      </c>
      <c r="Z177" t="s">
        <v>8900</v>
      </c>
      <c r="AA177" t="str">
        <f t="shared" si="2"/>
        <v>03896--BUHO OKHY</v>
      </c>
      <c r="AB177" t="s">
        <v>8226</v>
      </c>
    </row>
    <row r="178" spans="1:28" x14ac:dyDescent="0.25">
      <c r="A178" t="s">
        <v>8106</v>
      </c>
      <c r="B178" t="s">
        <v>10183</v>
      </c>
      <c r="C178" t="s">
        <v>6538</v>
      </c>
      <c r="E178" t="s">
        <v>8417</v>
      </c>
      <c r="F178" t="s">
        <v>8418</v>
      </c>
      <c r="G178" t="s">
        <v>3000</v>
      </c>
      <c r="H178" t="s">
        <v>2</v>
      </c>
      <c r="I178" t="s">
        <v>83</v>
      </c>
      <c r="J178" t="s">
        <v>3</v>
      </c>
      <c r="K178" t="s">
        <v>3</v>
      </c>
      <c r="L178">
        <v>70202</v>
      </c>
      <c r="M178" t="s">
        <v>12701</v>
      </c>
      <c r="N178" t="s">
        <v>82</v>
      </c>
      <c r="O178" t="s">
        <v>3001</v>
      </c>
      <c r="P178" t="s">
        <v>12913</v>
      </c>
      <c r="Q178" t="s">
        <v>9434</v>
      </c>
      <c r="R178" t="s">
        <v>8108</v>
      </c>
      <c r="S178">
        <v>27100891</v>
      </c>
      <c r="T178" t="s">
        <v>15386</v>
      </c>
      <c r="U178" t="s">
        <v>13573</v>
      </c>
      <c r="V178">
        <v>27111004</v>
      </c>
      <c r="W178" t="s">
        <v>12460</v>
      </c>
      <c r="X178">
        <v>27111497</v>
      </c>
      <c r="Y178" t="s">
        <v>32</v>
      </c>
      <c r="Z178" t="s">
        <v>8901</v>
      </c>
      <c r="AA178" t="str">
        <f t="shared" si="2"/>
        <v>03894--VALLE DEL SOL</v>
      </c>
      <c r="AB178" t="s">
        <v>8418</v>
      </c>
    </row>
    <row r="179" spans="1:28" x14ac:dyDescent="0.25">
      <c r="A179" t="s">
        <v>8106</v>
      </c>
      <c r="B179" t="s">
        <v>8291</v>
      </c>
      <c r="C179" t="s">
        <v>6850</v>
      </c>
      <c r="E179" t="s">
        <v>6576</v>
      </c>
      <c r="F179" t="s">
        <v>8135</v>
      </c>
      <c r="G179" t="s">
        <v>788</v>
      </c>
      <c r="H179" t="s">
        <v>4</v>
      </c>
      <c r="I179" t="s">
        <v>208</v>
      </c>
      <c r="J179" t="s">
        <v>5</v>
      </c>
      <c r="K179" t="s">
        <v>4</v>
      </c>
      <c r="L179">
        <v>50403</v>
      </c>
      <c r="M179" t="s">
        <v>11494</v>
      </c>
      <c r="N179" t="s">
        <v>209</v>
      </c>
      <c r="O179" t="s">
        <v>12937</v>
      </c>
      <c r="P179" t="s">
        <v>12995</v>
      </c>
      <c r="Q179" t="s">
        <v>953</v>
      </c>
      <c r="R179" t="s">
        <v>8108</v>
      </c>
      <c r="S179">
        <v>47011867</v>
      </c>
      <c r="T179">
        <v>61635995</v>
      </c>
      <c r="U179" t="s">
        <v>19323</v>
      </c>
      <c r="V179">
        <v>88874181</v>
      </c>
      <c r="W179" t="s">
        <v>13767</v>
      </c>
      <c r="X179">
        <v>26711140</v>
      </c>
      <c r="Y179" t="s">
        <v>32</v>
      </c>
      <c r="Z179" t="s">
        <v>8902</v>
      </c>
      <c r="AA179" t="str">
        <f t="shared" si="2"/>
        <v>03893--ADVENTISTA EMANUEL</v>
      </c>
      <c r="AB179" t="s">
        <v>8135</v>
      </c>
    </row>
    <row r="180" spans="1:28" x14ac:dyDescent="0.25">
      <c r="A180" t="s">
        <v>8106</v>
      </c>
      <c r="B180" t="s">
        <v>8292</v>
      </c>
      <c r="C180" t="s">
        <v>6554</v>
      </c>
      <c r="E180" t="s">
        <v>6577</v>
      </c>
      <c r="F180" t="s">
        <v>8405</v>
      </c>
      <c r="G180" t="s">
        <v>214</v>
      </c>
      <c r="H180" t="s">
        <v>7</v>
      </c>
      <c r="I180" t="s">
        <v>64</v>
      </c>
      <c r="J180" t="s">
        <v>4</v>
      </c>
      <c r="K180" t="s">
        <v>5</v>
      </c>
      <c r="L180">
        <v>30304</v>
      </c>
      <c r="M180" t="s">
        <v>12788</v>
      </c>
      <c r="N180" t="s">
        <v>214</v>
      </c>
      <c r="O180" t="s">
        <v>215</v>
      </c>
      <c r="P180" t="s">
        <v>143</v>
      </c>
      <c r="Q180" t="s">
        <v>143</v>
      </c>
      <c r="R180" t="s">
        <v>8108</v>
      </c>
      <c r="S180">
        <v>22793555</v>
      </c>
      <c r="T180" t="s">
        <v>15386</v>
      </c>
      <c r="U180" t="s">
        <v>8419</v>
      </c>
      <c r="V180">
        <v>88247831</v>
      </c>
      <c r="W180" t="s">
        <v>14499</v>
      </c>
      <c r="X180">
        <v>22792767</v>
      </c>
      <c r="Y180" t="s">
        <v>32</v>
      </c>
      <c r="Z180" t="s">
        <v>8903</v>
      </c>
      <c r="AA180" t="str">
        <f t="shared" si="2"/>
        <v>04225--LITTLE HOUSE SCHOOL</v>
      </c>
      <c r="AB180" t="s">
        <v>8405</v>
      </c>
    </row>
    <row r="181" spans="1:28" x14ac:dyDescent="0.25">
      <c r="A181" t="s">
        <v>8106</v>
      </c>
      <c r="B181" t="s">
        <v>9391</v>
      </c>
      <c r="C181" t="s">
        <v>8239</v>
      </c>
      <c r="E181" t="s">
        <v>6578</v>
      </c>
      <c r="F181" t="s">
        <v>65</v>
      </c>
      <c r="G181" t="s">
        <v>79</v>
      </c>
      <c r="H181" t="s">
        <v>3</v>
      </c>
      <c r="I181" t="s">
        <v>35</v>
      </c>
      <c r="J181" t="s">
        <v>2</v>
      </c>
      <c r="K181" t="s">
        <v>2</v>
      </c>
      <c r="L181">
        <v>20101</v>
      </c>
      <c r="M181" t="s">
        <v>11400</v>
      </c>
      <c r="N181" t="s">
        <v>79</v>
      </c>
      <c r="O181" t="s">
        <v>79</v>
      </c>
      <c r="P181" t="s">
        <v>79</v>
      </c>
      <c r="Q181" t="s">
        <v>9407</v>
      </c>
      <c r="R181" t="s">
        <v>8108</v>
      </c>
      <c r="S181">
        <v>24427723</v>
      </c>
      <c r="T181" t="s">
        <v>15386</v>
      </c>
      <c r="U181" t="s">
        <v>15282</v>
      </c>
      <c r="V181">
        <v>24427723</v>
      </c>
      <c r="W181" t="s">
        <v>14444</v>
      </c>
      <c r="X181">
        <v>24302389</v>
      </c>
      <c r="Y181" t="s">
        <v>32</v>
      </c>
      <c r="Z181" t="s">
        <v>8904</v>
      </c>
      <c r="AA181" t="str">
        <f t="shared" si="2"/>
        <v>03955--NIÑO JESUS DE PRAGA</v>
      </c>
      <c r="AB181" t="s">
        <v>65</v>
      </c>
    </row>
    <row r="182" spans="1:28" x14ac:dyDescent="0.25">
      <c r="A182" t="s">
        <v>8106</v>
      </c>
      <c r="B182" t="s">
        <v>9381</v>
      </c>
      <c r="C182" t="s">
        <v>7387</v>
      </c>
      <c r="E182" t="s">
        <v>8231</v>
      </c>
      <c r="F182" t="s">
        <v>8230</v>
      </c>
      <c r="G182" t="s">
        <v>125</v>
      </c>
      <c r="H182" t="s">
        <v>2</v>
      </c>
      <c r="I182" t="s">
        <v>124</v>
      </c>
      <c r="J182" t="s">
        <v>2</v>
      </c>
      <c r="K182" t="s">
        <v>179</v>
      </c>
      <c r="L182">
        <v>60115</v>
      </c>
      <c r="M182" t="s">
        <v>11609</v>
      </c>
      <c r="N182" t="s">
        <v>125</v>
      </c>
      <c r="O182" t="s">
        <v>125</v>
      </c>
      <c r="P182" t="s">
        <v>1241</v>
      </c>
      <c r="Q182" t="s">
        <v>1241</v>
      </c>
      <c r="R182" t="s">
        <v>8108</v>
      </c>
      <c r="S182">
        <v>26634885</v>
      </c>
      <c r="T182">
        <v>26631871</v>
      </c>
      <c r="U182" t="s">
        <v>15283</v>
      </c>
      <c r="V182">
        <v>26634885</v>
      </c>
      <c r="W182" t="s">
        <v>14545</v>
      </c>
      <c r="X182">
        <v>26639730</v>
      </c>
      <c r="Y182" t="s">
        <v>32</v>
      </c>
      <c r="Z182" t="s">
        <v>8905</v>
      </c>
      <c r="AA182" t="str">
        <f t="shared" si="2"/>
        <v>03921--CAFORE ANTONIO JOSE OBANDO CHAN</v>
      </c>
      <c r="AB182" t="s">
        <v>8230</v>
      </c>
    </row>
    <row r="183" spans="1:28" x14ac:dyDescent="0.25">
      <c r="A183" t="s">
        <v>8106</v>
      </c>
      <c r="B183" t="s">
        <v>12011</v>
      </c>
      <c r="C183" t="s">
        <v>8838</v>
      </c>
      <c r="E183" t="s">
        <v>8221</v>
      </c>
      <c r="F183" t="s">
        <v>8220</v>
      </c>
      <c r="G183" t="s">
        <v>184</v>
      </c>
      <c r="H183" t="s">
        <v>3</v>
      </c>
      <c r="I183" t="s">
        <v>183</v>
      </c>
      <c r="J183" t="s">
        <v>2</v>
      </c>
      <c r="K183" t="s">
        <v>5</v>
      </c>
      <c r="L183">
        <v>40104</v>
      </c>
      <c r="M183" t="s">
        <v>11532</v>
      </c>
      <c r="N183" t="s">
        <v>184</v>
      </c>
      <c r="O183" t="s">
        <v>184</v>
      </c>
      <c r="P183" t="s">
        <v>3589</v>
      </c>
      <c r="Q183" t="s">
        <v>9204</v>
      </c>
      <c r="R183" t="s">
        <v>8108</v>
      </c>
      <c r="S183">
        <v>22394741</v>
      </c>
      <c r="T183">
        <v>70145037</v>
      </c>
      <c r="U183" t="s">
        <v>8422</v>
      </c>
      <c r="V183">
        <v>70145037</v>
      </c>
      <c r="W183" t="s">
        <v>14508</v>
      </c>
      <c r="X183">
        <v>22375389</v>
      </c>
      <c r="Y183" t="s">
        <v>35</v>
      </c>
      <c r="Z183" t="s">
        <v>12230</v>
      </c>
    </row>
    <row r="184" spans="1:28" x14ac:dyDescent="0.25">
      <c r="A184" t="s">
        <v>8106</v>
      </c>
      <c r="B184" t="s">
        <v>13428</v>
      </c>
      <c r="C184" t="s">
        <v>6627</v>
      </c>
      <c r="E184" t="s">
        <v>8395</v>
      </c>
      <c r="F184" t="s">
        <v>8394</v>
      </c>
      <c r="G184" t="s">
        <v>214</v>
      </c>
      <c r="H184" t="s">
        <v>3</v>
      </c>
      <c r="I184" t="s">
        <v>64</v>
      </c>
      <c r="J184" t="s">
        <v>2</v>
      </c>
      <c r="K184" t="s">
        <v>7</v>
      </c>
      <c r="L184">
        <v>30106</v>
      </c>
      <c r="M184" t="s">
        <v>14351</v>
      </c>
      <c r="N184" t="s">
        <v>214</v>
      </c>
      <c r="O184" t="s">
        <v>214</v>
      </c>
      <c r="P184" t="s">
        <v>13574</v>
      </c>
      <c r="Q184" t="s">
        <v>9435</v>
      </c>
      <c r="R184" t="s">
        <v>8108</v>
      </c>
      <c r="S184">
        <v>25521886</v>
      </c>
      <c r="T184">
        <v>25522714</v>
      </c>
      <c r="U184" t="s">
        <v>12546</v>
      </c>
      <c r="V184">
        <v>25521886</v>
      </c>
      <c r="W184" t="s">
        <v>14487</v>
      </c>
      <c r="X184">
        <v>25371825</v>
      </c>
      <c r="Y184" t="s">
        <v>32</v>
      </c>
      <c r="Z184" t="s">
        <v>8906</v>
      </c>
      <c r="AA184" t="str">
        <f t="shared" si="2"/>
        <v>03945--LABORATORIO BILINGÜE</v>
      </c>
      <c r="AB184" t="s">
        <v>8394</v>
      </c>
    </row>
    <row r="185" spans="1:28" x14ac:dyDescent="0.25">
      <c r="A185" t="s">
        <v>8106</v>
      </c>
      <c r="B185" t="s">
        <v>11998</v>
      </c>
      <c r="C185" t="s">
        <v>11226</v>
      </c>
      <c r="E185" t="s">
        <v>8162</v>
      </c>
      <c r="F185" t="s">
        <v>8161</v>
      </c>
      <c r="G185" t="s">
        <v>79</v>
      </c>
      <c r="H185" t="s">
        <v>10</v>
      </c>
      <c r="I185" t="s">
        <v>35</v>
      </c>
      <c r="J185" t="s">
        <v>6</v>
      </c>
      <c r="K185" t="s">
        <v>6</v>
      </c>
      <c r="L185">
        <v>20505</v>
      </c>
      <c r="M185" t="s">
        <v>12768</v>
      </c>
      <c r="N185" t="s">
        <v>79</v>
      </c>
      <c r="O185" t="s">
        <v>10522</v>
      </c>
      <c r="P185" t="s">
        <v>216</v>
      </c>
      <c r="Q185" t="s">
        <v>69</v>
      </c>
      <c r="R185" t="s">
        <v>8108</v>
      </c>
      <c r="S185">
        <v>24464027</v>
      </c>
      <c r="T185">
        <v>24469063</v>
      </c>
      <c r="U185" t="s">
        <v>8423</v>
      </c>
      <c r="V185">
        <v>24464027</v>
      </c>
      <c r="W185" t="s">
        <v>14440</v>
      </c>
      <c r="X185">
        <v>24465922</v>
      </c>
      <c r="Y185" t="s">
        <v>32</v>
      </c>
      <c r="Z185" t="s">
        <v>8907</v>
      </c>
      <c r="AA185" t="str">
        <f t="shared" si="2"/>
        <v>03957--ESCUELA COLINA AZUL</v>
      </c>
      <c r="AB185" t="s">
        <v>13608</v>
      </c>
    </row>
    <row r="186" spans="1:28" x14ac:dyDescent="0.25">
      <c r="A186" t="s">
        <v>8106</v>
      </c>
      <c r="B186" t="s">
        <v>15249</v>
      </c>
      <c r="C186" t="s">
        <v>15250</v>
      </c>
      <c r="E186" t="s">
        <v>8424</v>
      </c>
      <c r="F186" t="s">
        <v>8425</v>
      </c>
      <c r="G186" t="s">
        <v>79</v>
      </c>
      <c r="H186" t="s">
        <v>10</v>
      </c>
      <c r="I186" t="s">
        <v>35</v>
      </c>
      <c r="J186" t="s">
        <v>6</v>
      </c>
      <c r="K186" t="s">
        <v>3</v>
      </c>
      <c r="L186">
        <v>20502</v>
      </c>
      <c r="M186" t="s">
        <v>12723</v>
      </c>
      <c r="N186" t="s">
        <v>79</v>
      </c>
      <c r="O186" t="s">
        <v>10522</v>
      </c>
      <c r="P186" t="s">
        <v>2102</v>
      </c>
      <c r="Q186" t="s">
        <v>2116</v>
      </c>
      <c r="R186" t="s">
        <v>8108</v>
      </c>
      <c r="S186">
        <v>24468281</v>
      </c>
      <c r="T186">
        <v>24463901</v>
      </c>
      <c r="U186" t="s">
        <v>12080</v>
      </c>
      <c r="V186">
        <v>24468281</v>
      </c>
      <c r="W186" t="s">
        <v>14440</v>
      </c>
      <c r="X186">
        <v>24465922</v>
      </c>
      <c r="Y186" t="s">
        <v>32</v>
      </c>
      <c r="Z186" t="s">
        <v>8908</v>
      </c>
      <c r="AA186" t="str">
        <f t="shared" si="2"/>
        <v>03958--VALLE VERDE ATENAS</v>
      </c>
      <c r="AB186" t="s">
        <v>8425</v>
      </c>
    </row>
    <row r="187" spans="1:28" x14ac:dyDescent="0.25">
      <c r="A187" t="s">
        <v>8106</v>
      </c>
      <c r="B187" t="s">
        <v>12016</v>
      </c>
      <c r="C187" t="s">
        <v>12015</v>
      </c>
      <c r="E187" t="s">
        <v>8407</v>
      </c>
      <c r="F187" t="s">
        <v>8406</v>
      </c>
      <c r="G187" t="s">
        <v>41</v>
      </c>
      <c r="H187" t="s">
        <v>2</v>
      </c>
      <c r="I187" t="s">
        <v>32</v>
      </c>
      <c r="J187" t="s">
        <v>10</v>
      </c>
      <c r="K187" t="s">
        <v>2</v>
      </c>
      <c r="L187">
        <v>10801</v>
      </c>
      <c r="M187" t="s">
        <v>12659</v>
      </c>
      <c r="N187" t="s">
        <v>33</v>
      </c>
      <c r="O187" t="s">
        <v>12863</v>
      </c>
      <c r="P187" t="s">
        <v>542</v>
      </c>
      <c r="Q187" t="s">
        <v>9436</v>
      </c>
      <c r="R187" t="s">
        <v>8108</v>
      </c>
      <c r="S187">
        <v>22241374</v>
      </c>
      <c r="T187" t="s">
        <v>15386</v>
      </c>
      <c r="U187" t="s">
        <v>8428</v>
      </c>
      <c r="V187">
        <v>22241374</v>
      </c>
      <c r="W187" t="s">
        <v>14415</v>
      </c>
      <c r="X187">
        <v>22254561</v>
      </c>
      <c r="Y187" t="s">
        <v>35</v>
      </c>
      <c r="Z187" t="s">
        <v>12230</v>
      </c>
    </row>
    <row r="188" spans="1:28" x14ac:dyDescent="0.25">
      <c r="A188" t="s">
        <v>8106</v>
      </c>
      <c r="B188" t="s">
        <v>8261</v>
      </c>
      <c r="C188" t="s">
        <v>7395</v>
      </c>
      <c r="E188" t="s">
        <v>6580</v>
      </c>
      <c r="F188" t="s">
        <v>8429</v>
      </c>
      <c r="G188" t="s">
        <v>79</v>
      </c>
      <c r="H188" t="s">
        <v>8</v>
      </c>
      <c r="I188" t="s">
        <v>35</v>
      </c>
      <c r="J188" t="s">
        <v>10</v>
      </c>
      <c r="K188" t="s">
        <v>5</v>
      </c>
      <c r="L188">
        <v>20804</v>
      </c>
      <c r="M188" t="s">
        <v>12779</v>
      </c>
      <c r="N188" t="s">
        <v>79</v>
      </c>
      <c r="O188" t="s">
        <v>10473</v>
      </c>
      <c r="P188" t="s">
        <v>11361</v>
      </c>
      <c r="Q188" t="s">
        <v>9437</v>
      </c>
      <c r="R188" t="s">
        <v>8108</v>
      </c>
      <c r="S188">
        <v>24584839</v>
      </c>
      <c r="T188">
        <v>24584839</v>
      </c>
      <c r="U188" t="s">
        <v>8430</v>
      </c>
      <c r="V188">
        <v>83920418</v>
      </c>
      <c r="W188" t="s">
        <v>9212</v>
      </c>
      <c r="X188">
        <v>24485212</v>
      </c>
      <c r="Y188" t="s">
        <v>32</v>
      </c>
      <c r="Z188" t="s">
        <v>8909</v>
      </c>
      <c r="AA188" t="str">
        <f t="shared" si="2"/>
        <v>03959--SANTO DOMINGO SCHOOL</v>
      </c>
      <c r="AB188" t="s">
        <v>8429</v>
      </c>
    </row>
    <row r="189" spans="1:28" x14ac:dyDescent="0.25">
      <c r="A189" t="s">
        <v>8106</v>
      </c>
      <c r="B189" t="s">
        <v>12009</v>
      </c>
      <c r="C189" t="s">
        <v>7410</v>
      </c>
      <c r="E189" t="s">
        <v>7950</v>
      </c>
      <c r="F189" t="s">
        <v>2685</v>
      </c>
      <c r="G189" t="s">
        <v>1609</v>
      </c>
      <c r="H189" t="s">
        <v>4</v>
      </c>
      <c r="I189" t="s">
        <v>208</v>
      </c>
      <c r="J189" t="s">
        <v>10</v>
      </c>
      <c r="K189" t="s">
        <v>2</v>
      </c>
      <c r="L189">
        <v>50801</v>
      </c>
      <c r="M189" t="s">
        <v>12665</v>
      </c>
      <c r="N189" t="s">
        <v>209</v>
      </c>
      <c r="O189" t="s">
        <v>2685</v>
      </c>
      <c r="P189" t="s">
        <v>2685</v>
      </c>
      <c r="Q189" t="s">
        <v>1490</v>
      </c>
      <c r="R189" t="s">
        <v>8108</v>
      </c>
      <c r="S189">
        <v>26958255</v>
      </c>
      <c r="T189">
        <v>26692119</v>
      </c>
      <c r="U189" t="s">
        <v>8431</v>
      </c>
      <c r="V189">
        <v>88227066</v>
      </c>
      <c r="W189" t="s">
        <v>14543</v>
      </c>
      <c r="X189">
        <v>26955509</v>
      </c>
      <c r="Y189" t="s">
        <v>32</v>
      </c>
      <c r="Z189" t="s">
        <v>8910</v>
      </c>
      <c r="AA189" t="str">
        <f t="shared" si="2"/>
        <v>03967--TILARAN</v>
      </c>
      <c r="AB189" t="s">
        <v>2685</v>
      </c>
    </row>
    <row r="190" spans="1:28" x14ac:dyDescent="0.25">
      <c r="A190" t="s">
        <v>8106</v>
      </c>
      <c r="B190" t="s">
        <v>13408</v>
      </c>
      <c r="C190" t="s">
        <v>6486</v>
      </c>
      <c r="E190" t="s">
        <v>8434</v>
      </c>
      <c r="F190" t="s">
        <v>8435</v>
      </c>
      <c r="G190" t="s">
        <v>9003</v>
      </c>
      <c r="H190" t="s">
        <v>4</v>
      </c>
      <c r="I190" t="s">
        <v>32</v>
      </c>
      <c r="J190" t="s">
        <v>3</v>
      </c>
      <c r="K190" t="s">
        <v>4</v>
      </c>
      <c r="L190">
        <v>10203</v>
      </c>
      <c r="M190" t="s">
        <v>12618</v>
      </c>
      <c r="N190" t="s">
        <v>33</v>
      </c>
      <c r="O190" t="s">
        <v>11293</v>
      </c>
      <c r="P190" t="s">
        <v>143</v>
      </c>
      <c r="Q190" t="s">
        <v>9010</v>
      </c>
      <c r="R190" t="s">
        <v>8108</v>
      </c>
      <c r="S190">
        <v>22151154</v>
      </c>
      <c r="T190">
        <v>22151339</v>
      </c>
      <c r="U190" t="s">
        <v>8436</v>
      </c>
      <c r="V190">
        <v>22151154</v>
      </c>
      <c r="W190" t="s">
        <v>13149</v>
      </c>
      <c r="X190">
        <v>22284630</v>
      </c>
      <c r="Y190" t="s">
        <v>32</v>
      </c>
      <c r="Z190" t="s">
        <v>8912</v>
      </c>
      <c r="AA190" t="str">
        <f t="shared" si="2"/>
        <v>03969--MOUNT VIEW SCHOOL</v>
      </c>
      <c r="AB190" t="s">
        <v>8435</v>
      </c>
    </row>
    <row r="191" spans="1:28" x14ac:dyDescent="0.25">
      <c r="A191" t="s">
        <v>8106</v>
      </c>
      <c r="B191" t="s">
        <v>13604</v>
      </c>
      <c r="C191" t="s">
        <v>6506</v>
      </c>
      <c r="E191" t="s">
        <v>8437</v>
      </c>
      <c r="F191" t="s">
        <v>13609</v>
      </c>
      <c r="G191" t="s">
        <v>184</v>
      </c>
      <c r="H191" t="s">
        <v>8</v>
      </c>
      <c r="I191" t="s">
        <v>183</v>
      </c>
      <c r="J191" t="s">
        <v>10</v>
      </c>
      <c r="K191" t="s">
        <v>2</v>
      </c>
      <c r="L191">
        <v>40801</v>
      </c>
      <c r="M191" t="s">
        <v>12663</v>
      </c>
      <c r="N191" t="s">
        <v>184</v>
      </c>
      <c r="O191" t="s">
        <v>12921</v>
      </c>
      <c r="P191" t="s">
        <v>2767</v>
      </c>
      <c r="Q191" t="s">
        <v>2767</v>
      </c>
      <c r="R191" t="s">
        <v>8108</v>
      </c>
      <c r="S191">
        <v>22658060</v>
      </c>
      <c r="T191">
        <v>22658060</v>
      </c>
      <c r="U191" t="s">
        <v>15284</v>
      </c>
      <c r="V191">
        <v>22658060</v>
      </c>
      <c r="W191" t="s">
        <v>13577</v>
      </c>
      <c r="X191">
        <v>22654304</v>
      </c>
      <c r="Y191" t="s">
        <v>32</v>
      </c>
      <c r="Z191" t="s">
        <v>8913</v>
      </c>
      <c r="AA191" t="str">
        <f t="shared" si="2"/>
        <v>03965--SAINT NICHOLAS OF FLÜE SCHOOL</v>
      </c>
      <c r="AB191" t="s">
        <v>13609</v>
      </c>
    </row>
    <row r="192" spans="1:28" x14ac:dyDescent="0.25">
      <c r="A192" t="s">
        <v>8106</v>
      </c>
      <c r="B192" t="s">
        <v>8293</v>
      </c>
      <c r="C192" t="s">
        <v>6492</v>
      </c>
      <c r="E192" t="s">
        <v>8282</v>
      </c>
      <c r="F192" t="s">
        <v>8281</v>
      </c>
      <c r="G192" t="s">
        <v>184</v>
      </c>
      <c r="H192" t="s">
        <v>5</v>
      </c>
      <c r="I192" t="s">
        <v>183</v>
      </c>
      <c r="J192" t="s">
        <v>3</v>
      </c>
      <c r="K192" t="s">
        <v>5</v>
      </c>
      <c r="L192">
        <v>40204</v>
      </c>
      <c r="M192" t="s">
        <v>11539</v>
      </c>
      <c r="N192" t="s">
        <v>184</v>
      </c>
      <c r="O192" t="s">
        <v>10572</v>
      </c>
      <c r="P192" t="s">
        <v>1934</v>
      </c>
      <c r="Q192" t="s">
        <v>1934</v>
      </c>
      <c r="R192" t="s">
        <v>8108</v>
      </c>
      <c r="S192">
        <v>21017459</v>
      </c>
      <c r="T192">
        <v>85076363</v>
      </c>
      <c r="U192" t="s">
        <v>13575</v>
      </c>
      <c r="V192">
        <v>21017459</v>
      </c>
      <c r="W192" t="s">
        <v>14513</v>
      </c>
      <c r="X192">
        <v>22623025</v>
      </c>
      <c r="Y192" t="s">
        <v>32</v>
      </c>
      <c r="Z192" t="s">
        <v>8914</v>
      </c>
      <c r="AA192" t="str">
        <f t="shared" si="2"/>
        <v>03966--COMUNIDAD EDUCATIVA CRECER</v>
      </c>
      <c r="AB192" t="s">
        <v>8281</v>
      </c>
    </row>
    <row r="193" spans="1:28" x14ac:dyDescent="0.25">
      <c r="A193" t="s">
        <v>8106</v>
      </c>
      <c r="B193" t="s">
        <v>8294</v>
      </c>
      <c r="C193" t="s">
        <v>6519</v>
      </c>
      <c r="E193" t="s">
        <v>8438</v>
      </c>
      <c r="F193" t="s">
        <v>13422</v>
      </c>
      <c r="G193" t="s">
        <v>184</v>
      </c>
      <c r="H193" t="s">
        <v>7</v>
      </c>
      <c r="I193" t="s">
        <v>183</v>
      </c>
      <c r="J193" t="s">
        <v>7</v>
      </c>
      <c r="K193" t="s">
        <v>5</v>
      </c>
      <c r="L193">
        <v>40604</v>
      </c>
      <c r="M193" t="s">
        <v>11561</v>
      </c>
      <c r="N193" t="s">
        <v>184</v>
      </c>
      <c r="O193" t="s">
        <v>239</v>
      </c>
      <c r="P193" t="s">
        <v>470</v>
      </c>
      <c r="Q193" t="s">
        <v>12547</v>
      </c>
      <c r="R193" t="s">
        <v>8108</v>
      </c>
      <c r="S193">
        <v>40520560</v>
      </c>
      <c r="T193" t="s">
        <v>15386</v>
      </c>
      <c r="U193" t="s">
        <v>15285</v>
      </c>
      <c r="V193">
        <v>40520560</v>
      </c>
      <c r="W193" t="s">
        <v>14514</v>
      </c>
      <c r="X193">
        <v>22618569</v>
      </c>
      <c r="Y193" t="s">
        <v>32</v>
      </c>
      <c r="Z193" t="s">
        <v>8915</v>
      </c>
      <c r="AA193" t="str">
        <f t="shared" si="2"/>
        <v>04071--GOLDEN VALLEY SCHOOL -HEREDIA-</v>
      </c>
      <c r="AB193" t="s">
        <v>13422</v>
      </c>
    </row>
    <row r="194" spans="1:28" x14ac:dyDescent="0.25">
      <c r="A194" t="s">
        <v>8106</v>
      </c>
      <c r="B194" t="s">
        <v>8245</v>
      </c>
      <c r="C194" t="s">
        <v>7852</v>
      </c>
      <c r="E194" t="s">
        <v>8144</v>
      </c>
      <c r="F194" t="s">
        <v>8143</v>
      </c>
      <c r="G194" t="s">
        <v>125</v>
      </c>
      <c r="H194" t="s">
        <v>2</v>
      </c>
      <c r="I194" t="s">
        <v>124</v>
      </c>
      <c r="J194" t="s">
        <v>2</v>
      </c>
      <c r="K194" t="s">
        <v>10</v>
      </c>
      <c r="L194">
        <v>60108</v>
      </c>
      <c r="M194" t="s">
        <v>11602</v>
      </c>
      <c r="N194" t="s">
        <v>125</v>
      </c>
      <c r="O194" t="s">
        <v>125</v>
      </c>
      <c r="P194" t="s">
        <v>10589</v>
      </c>
      <c r="Q194" t="s">
        <v>9438</v>
      </c>
      <c r="R194" t="s">
        <v>8108</v>
      </c>
      <c r="S194">
        <v>26633839</v>
      </c>
      <c r="T194">
        <v>26632505</v>
      </c>
      <c r="U194" t="s">
        <v>13423</v>
      </c>
      <c r="V194">
        <v>26633839</v>
      </c>
      <c r="W194" t="s">
        <v>14545</v>
      </c>
      <c r="X194">
        <v>26639730</v>
      </c>
      <c r="Y194" t="s">
        <v>32</v>
      </c>
      <c r="Z194" t="s">
        <v>8916</v>
      </c>
      <c r="AA194" t="str">
        <f t="shared" si="2"/>
        <v>03976--AMERICANA SAN PATRICIO</v>
      </c>
      <c r="AB194" t="s">
        <v>8143</v>
      </c>
    </row>
    <row r="195" spans="1:28" x14ac:dyDescent="0.25">
      <c r="A195" t="s">
        <v>8106</v>
      </c>
      <c r="B195" t="s">
        <v>8298</v>
      </c>
      <c r="C195" t="s">
        <v>7433</v>
      </c>
      <c r="E195" t="s">
        <v>8433</v>
      </c>
      <c r="F195" t="s">
        <v>8432</v>
      </c>
      <c r="G195" t="s">
        <v>9004</v>
      </c>
      <c r="H195" t="s">
        <v>2</v>
      </c>
      <c r="I195" t="s">
        <v>32</v>
      </c>
      <c r="J195" t="s">
        <v>2</v>
      </c>
      <c r="K195" t="s">
        <v>15</v>
      </c>
      <c r="L195">
        <v>10111</v>
      </c>
      <c r="M195" t="s">
        <v>12614</v>
      </c>
      <c r="N195" t="s">
        <v>33</v>
      </c>
      <c r="O195" t="s">
        <v>33</v>
      </c>
      <c r="P195" t="s">
        <v>12854</v>
      </c>
      <c r="Q195" t="s">
        <v>9439</v>
      </c>
      <c r="R195" t="s">
        <v>8108</v>
      </c>
      <c r="S195" t="s">
        <v>15386</v>
      </c>
      <c r="T195" t="s">
        <v>15386</v>
      </c>
      <c r="U195" t="s">
        <v>15386</v>
      </c>
      <c r="V195" t="s">
        <v>15386</v>
      </c>
      <c r="W195" t="s">
        <v>14492</v>
      </c>
      <c r="X195">
        <v>22551257</v>
      </c>
      <c r="Y195" t="s">
        <v>32</v>
      </c>
      <c r="Z195" t="s">
        <v>8917</v>
      </c>
      <c r="AA195" t="str">
        <f t="shared" ref="AA195:AA258" si="3">CONCATENATE(Z195,"--",AB195)</f>
        <v>03980--MONTE ESPERANZA</v>
      </c>
      <c r="AB195" t="s">
        <v>8432</v>
      </c>
    </row>
    <row r="196" spans="1:28" x14ac:dyDescent="0.25">
      <c r="A196" t="s">
        <v>8106</v>
      </c>
      <c r="B196" t="s">
        <v>11278</v>
      </c>
      <c r="C196" t="s">
        <v>8895</v>
      </c>
      <c r="E196" t="s">
        <v>6589</v>
      </c>
      <c r="F196" t="s">
        <v>13424</v>
      </c>
      <c r="G196" t="s">
        <v>788</v>
      </c>
      <c r="H196" t="s">
        <v>3</v>
      </c>
      <c r="I196" t="s">
        <v>208</v>
      </c>
      <c r="J196" t="s">
        <v>2</v>
      </c>
      <c r="K196" t="s">
        <v>2</v>
      </c>
      <c r="L196">
        <v>50101</v>
      </c>
      <c r="M196" t="s">
        <v>11403</v>
      </c>
      <c r="N196" t="s">
        <v>209</v>
      </c>
      <c r="O196" t="s">
        <v>788</v>
      </c>
      <c r="P196" t="s">
        <v>788</v>
      </c>
      <c r="Q196" t="s">
        <v>51</v>
      </c>
      <c r="R196" t="s">
        <v>8108</v>
      </c>
      <c r="S196">
        <v>26663000</v>
      </c>
      <c r="T196">
        <v>26664146</v>
      </c>
      <c r="U196" t="s">
        <v>15286</v>
      </c>
      <c r="V196">
        <v>89901391</v>
      </c>
      <c r="W196" t="s">
        <v>14542</v>
      </c>
      <c r="X196">
        <v>85976933</v>
      </c>
      <c r="Y196" t="s">
        <v>32</v>
      </c>
      <c r="Z196" t="s">
        <v>8918</v>
      </c>
      <c r="AA196" t="str">
        <f t="shared" si="3"/>
        <v>03979--COLEGIO BILINGÜE CIUDAD BLANCA</v>
      </c>
      <c r="AB196" t="s">
        <v>13424</v>
      </c>
    </row>
    <row r="197" spans="1:28" x14ac:dyDescent="0.25">
      <c r="A197" t="s">
        <v>8106</v>
      </c>
      <c r="B197" t="s">
        <v>8300</v>
      </c>
      <c r="C197" s="233" t="s">
        <v>8301</v>
      </c>
      <c r="E197" t="s">
        <v>8439</v>
      </c>
      <c r="F197" t="s">
        <v>2798</v>
      </c>
      <c r="G197" t="s">
        <v>79</v>
      </c>
      <c r="H197" t="s">
        <v>3</v>
      </c>
      <c r="I197" t="s">
        <v>35</v>
      </c>
      <c r="J197" t="s">
        <v>2</v>
      </c>
      <c r="K197" t="s">
        <v>12</v>
      </c>
      <c r="L197">
        <v>20110</v>
      </c>
      <c r="M197" t="s">
        <v>11473</v>
      </c>
      <c r="N197" t="s">
        <v>79</v>
      </c>
      <c r="O197" t="s">
        <v>79</v>
      </c>
      <c r="P197" t="s">
        <v>47</v>
      </c>
      <c r="Q197" t="s">
        <v>47</v>
      </c>
      <c r="R197" t="s">
        <v>8108</v>
      </c>
      <c r="S197">
        <v>21002277</v>
      </c>
      <c r="T197">
        <v>21002277</v>
      </c>
      <c r="U197" t="s">
        <v>12081</v>
      </c>
      <c r="V197">
        <v>83144065</v>
      </c>
      <c r="W197" t="s">
        <v>14444</v>
      </c>
      <c r="X197">
        <v>24302389</v>
      </c>
      <c r="Y197" t="s">
        <v>32</v>
      </c>
      <c r="Z197" t="s">
        <v>8919</v>
      </c>
      <c r="AA197" t="str">
        <f t="shared" si="3"/>
        <v>04109--SAN FERNANDO</v>
      </c>
      <c r="AB197" t="s">
        <v>2798</v>
      </c>
    </row>
    <row r="198" spans="1:28" x14ac:dyDescent="0.25">
      <c r="A198" t="s">
        <v>8106</v>
      </c>
      <c r="B198" t="s">
        <v>8302</v>
      </c>
      <c r="C198" t="s">
        <v>6500</v>
      </c>
      <c r="E198" t="s">
        <v>6592</v>
      </c>
      <c r="F198" t="s">
        <v>11244</v>
      </c>
      <c r="G198" t="s">
        <v>1235</v>
      </c>
      <c r="H198" t="s">
        <v>6</v>
      </c>
      <c r="I198" t="s">
        <v>124</v>
      </c>
      <c r="J198" t="s">
        <v>15</v>
      </c>
      <c r="K198" t="s">
        <v>2</v>
      </c>
      <c r="L198">
        <v>61101</v>
      </c>
      <c r="M198" t="s">
        <v>12681</v>
      </c>
      <c r="N198" t="s">
        <v>125</v>
      </c>
      <c r="O198" t="s">
        <v>10832</v>
      </c>
      <c r="P198" t="s">
        <v>2043</v>
      </c>
      <c r="Q198" t="s">
        <v>1280</v>
      </c>
      <c r="R198" t="s">
        <v>8108</v>
      </c>
      <c r="S198">
        <v>26432440</v>
      </c>
      <c r="T198">
        <v>26432421</v>
      </c>
      <c r="U198" t="s">
        <v>8440</v>
      </c>
      <c r="V198">
        <v>26431130</v>
      </c>
      <c r="W198" t="s">
        <v>11888</v>
      </c>
      <c r="X198">
        <v>26377451</v>
      </c>
      <c r="Y198" t="s">
        <v>32</v>
      </c>
      <c r="Z198" t="s">
        <v>8920</v>
      </c>
      <c r="AA198" t="str">
        <f t="shared" si="3"/>
        <v>04005--LAS NUBES SCHOOL</v>
      </c>
      <c r="AB198" t="s">
        <v>11244</v>
      </c>
    </row>
    <row r="199" spans="1:28" x14ac:dyDescent="0.25">
      <c r="A199" t="s">
        <v>8106</v>
      </c>
      <c r="B199" t="s">
        <v>8303</v>
      </c>
      <c r="C199" t="s">
        <v>6672</v>
      </c>
      <c r="E199" t="s">
        <v>8180</v>
      </c>
      <c r="F199" t="s">
        <v>8179</v>
      </c>
      <c r="G199" t="s">
        <v>214</v>
      </c>
      <c r="H199" t="s">
        <v>2</v>
      </c>
      <c r="I199" t="s">
        <v>64</v>
      </c>
      <c r="J199" t="s">
        <v>2</v>
      </c>
      <c r="K199" t="s">
        <v>2</v>
      </c>
      <c r="L199">
        <v>30101</v>
      </c>
      <c r="M199" t="s">
        <v>11401</v>
      </c>
      <c r="N199" t="s">
        <v>214</v>
      </c>
      <c r="O199" t="s">
        <v>214</v>
      </c>
      <c r="P199" t="s">
        <v>12902</v>
      </c>
      <c r="Q199" t="s">
        <v>9441</v>
      </c>
      <c r="R199" t="s">
        <v>8108</v>
      </c>
      <c r="S199">
        <v>25510832</v>
      </c>
      <c r="T199" t="s">
        <v>15386</v>
      </c>
      <c r="U199" t="s">
        <v>19324</v>
      </c>
      <c r="V199">
        <v>25510832</v>
      </c>
      <c r="W199" t="s">
        <v>14484</v>
      </c>
      <c r="X199">
        <v>25520752</v>
      </c>
      <c r="Y199" t="s">
        <v>32</v>
      </c>
      <c r="Z199" t="s">
        <v>8922</v>
      </c>
      <c r="AA199" t="str">
        <f t="shared" si="3"/>
        <v>04009--BILINGÜE DEL SAGRADO CORAZON DE JESUS</v>
      </c>
      <c r="AB199" t="s">
        <v>8179</v>
      </c>
    </row>
    <row r="200" spans="1:28" x14ac:dyDescent="0.25">
      <c r="A200" t="s">
        <v>8106</v>
      </c>
      <c r="B200" t="s">
        <v>13486</v>
      </c>
      <c r="C200" t="s">
        <v>13485</v>
      </c>
      <c r="E200" t="s">
        <v>7502</v>
      </c>
      <c r="F200" t="s">
        <v>541</v>
      </c>
      <c r="G200" t="s">
        <v>123</v>
      </c>
      <c r="H200" t="s">
        <v>11</v>
      </c>
      <c r="I200" t="s">
        <v>124</v>
      </c>
      <c r="J200" t="s">
        <v>12</v>
      </c>
      <c r="K200" t="s">
        <v>4</v>
      </c>
      <c r="L200">
        <v>61003</v>
      </c>
      <c r="M200" t="s">
        <v>11524</v>
      </c>
      <c r="N200" t="s">
        <v>125</v>
      </c>
      <c r="O200" t="s">
        <v>12957</v>
      </c>
      <c r="P200" t="s">
        <v>10495</v>
      </c>
      <c r="Q200" t="s">
        <v>9442</v>
      </c>
      <c r="R200" t="s">
        <v>8108</v>
      </c>
      <c r="S200">
        <v>89459126</v>
      </c>
      <c r="T200" t="s">
        <v>15386</v>
      </c>
      <c r="U200" t="s">
        <v>7709</v>
      </c>
      <c r="V200">
        <v>89459126</v>
      </c>
      <c r="W200" t="s">
        <v>14570</v>
      </c>
      <c r="X200">
        <v>21010746</v>
      </c>
      <c r="Y200" t="s">
        <v>32</v>
      </c>
      <c r="Z200" t="s">
        <v>8923</v>
      </c>
      <c r="AA200" t="str">
        <f t="shared" si="3"/>
        <v>03989--MADRE DEL DIVINO PASTOR</v>
      </c>
      <c r="AB200" t="s">
        <v>541</v>
      </c>
    </row>
    <row r="201" spans="1:28" x14ac:dyDescent="0.25">
      <c r="A201" t="s">
        <v>8106</v>
      </c>
      <c r="B201" t="s">
        <v>13431</v>
      </c>
      <c r="C201" t="s">
        <v>6679</v>
      </c>
      <c r="E201" t="s">
        <v>8442</v>
      </c>
      <c r="F201" t="s">
        <v>8441</v>
      </c>
      <c r="G201" t="s">
        <v>9003</v>
      </c>
      <c r="H201" t="s">
        <v>5</v>
      </c>
      <c r="I201" t="s">
        <v>32</v>
      </c>
      <c r="J201" t="s">
        <v>11</v>
      </c>
      <c r="K201" t="s">
        <v>2</v>
      </c>
      <c r="L201">
        <v>10901</v>
      </c>
      <c r="M201" t="s">
        <v>12667</v>
      </c>
      <c r="N201" t="s">
        <v>33</v>
      </c>
      <c r="O201" t="s">
        <v>296</v>
      </c>
      <c r="P201" t="s">
        <v>296</v>
      </c>
      <c r="Q201" t="s">
        <v>9443</v>
      </c>
      <c r="R201" t="s">
        <v>8108</v>
      </c>
      <c r="S201">
        <v>22038498</v>
      </c>
      <c r="T201">
        <v>22827593</v>
      </c>
      <c r="U201" t="s">
        <v>9444</v>
      </c>
      <c r="V201">
        <v>22038498</v>
      </c>
      <c r="W201" t="s">
        <v>14409</v>
      </c>
      <c r="X201">
        <v>22822636</v>
      </c>
      <c r="Y201" t="s">
        <v>32</v>
      </c>
      <c r="Z201" t="s">
        <v>8924</v>
      </c>
      <c r="AA201" t="str">
        <f t="shared" si="3"/>
        <v>04013--NEW WAY HIGH SCHOOL</v>
      </c>
      <c r="AB201" t="s">
        <v>8441</v>
      </c>
    </row>
    <row r="202" spans="1:28" x14ac:dyDescent="0.25">
      <c r="A202" t="s">
        <v>8106</v>
      </c>
      <c r="B202" t="s">
        <v>19350</v>
      </c>
      <c r="C202" t="s">
        <v>12539</v>
      </c>
      <c r="E202" t="s">
        <v>8443</v>
      </c>
      <c r="F202" t="s">
        <v>8444</v>
      </c>
      <c r="G202" t="s">
        <v>9003</v>
      </c>
      <c r="H202" t="s">
        <v>5</v>
      </c>
      <c r="I202" t="s">
        <v>32</v>
      </c>
      <c r="J202" t="s">
        <v>11</v>
      </c>
      <c r="K202" t="s">
        <v>6</v>
      </c>
      <c r="L202">
        <v>10905</v>
      </c>
      <c r="M202" t="s">
        <v>12679</v>
      </c>
      <c r="N202" t="s">
        <v>33</v>
      </c>
      <c r="O202" t="s">
        <v>296</v>
      </c>
      <c r="P202" t="s">
        <v>345</v>
      </c>
      <c r="Q202" t="s">
        <v>345</v>
      </c>
      <c r="R202" t="s">
        <v>8108</v>
      </c>
      <c r="S202">
        <v>22827263</v>
      </c>
      <c r="T202">
        <v>88837309</v>
      </c>
      <c r="U202" t="s">
        <v>9445</v>
      </c>
      <c r="V202">
        <v>88837309</v>
      </c>
      <c r="W202" t="s">
        <v>14409</v>
      </c>
      <c r="X202">
        <v>25821525</v>
      </c>
      <c r="Y202" t="s">
        <v>32</v>
      </c>
      <c r="Z202" t="s">
        <v>8925</v>
      </c>
      <c r="AA202" t="str">
        <f t="shared" si="3"/>
        <v>04012--SUN VALLEY SCHOOL</v>
      </c>
      <c r="AB202" t="s">
        <v>8444</v>
      </c>
    </row>
    <row r="203" spans="1:28" x14ac:dyDescent="0.25">
      <c r="A203" t="s">
        <v>8106</v>
      </c>
      <c r="B203" t="s">
        <v>8304</v>
      </c>
      <c r="C203" t="s">
        <v>6759</v>
      </c>
      <c r="E203" t="s">
        <v>6595</v>
      </c>
      <c r="F203" t="s">
        <v>11982</v>
      </c>
      <c r="G203" t="s">
        <v>41</v>
      </c>
      <c r="H203" t="s">
        <v>3</v>
      </c>
      <c r="I203" t="s">
        <v>32</v>
      </c>
      <c r="J203" t="s">
        <v>10</v>
      </c>
      <c r="K203" t="s">
        <v>6</v>
      </c>
      <c r="L203">
        <v>10805</v>
      </c>
      <c r="M203" t="s">
        <v>12670</v>
      </c>
      <c r="N203" t="s">
        <v>33</v>
      </c>
      <c r="O203" t="s">
        <v>12863</v>
      </c>
      <c r="P203" t="s">
        <v>12864</v>
      </c>
      <c r="Q203" t="s">
        <v>9446</v>
      </c>
      <c r="R203" t="s">
        <v>8108</v>
      </c>
      <c r="S203">
        <v>83918091</v>
      </c>
      <c r="T203">
        <v>22291223</v>
      </c>
      <c r="U203" t="s">
        <v>15287</v>
      </c>
      <c r="V203">
        <v>83918091</v>
      </c>
      <c r="W203" t="s">
        <v>14416</v>
      </c>
      <c r="X203">
        <v>88759543</v>
      </c>
      <c r="Y203" t="s">
        <v>35</v>
      </c>
      <c r="Z203" t="s">
        <v>12230</v>
      </c>
    </row>
    <row r="204" spans="1:28" x14ac:dyDescent="0.25">
      <c r="A204" t="s">
        <v>8106</v>
      </c>
      <c r="B204" t="s">
        <v>15251</v>
      </c>
      <c r="C204" t="s">
        <v>8133</v>
      </c>
      <c r="E204" t="s">
        <v>8198</v>
      </c>
      <c r="F204" t="s">
        <v>19325</v>
      </c>
      <c r="G204" t="s">
        <v>41</v>
      </c>
      <c r="H204" t="s">
        <v>6</v>
      </c>
      <c r="I204" t="s">
        <v>32</v>
      </c>
      <c r="J204" t="s">
        <v>198</v>
      </c>
      <c r="K204" t="s">
        <v>2</v>
      </c>
      <c r="L204">
        <v>11401</v>
      </c>
      <c r="M204" t="s">
        <v>12706</v>
      </c>
      <c r="N204" t="s">
        <v>33</v>
      </c>
      <c r="O204" t="s">
        <v>10954</v>
      </c>
      <c r="P204" t="s">
        <v>598</v>
      </c>
      <c r="Q204" t="s">
        <v>9447</v>
      </c>
      <c r="R204" t="s">
        <v>8108</v>
      </c>
      <c r="S204">
        <v>22852626</v>
      </c>
      <c r="T204">
        <v>22850926</v>
      </c>
      <c r="U204" t="s">
        <v>13576</v>
      </c>
      <c r="V204">
        <v>22850926</v>
      </c>
      <c r="W204" t="s">
        <v>14418</v>
      </c>
      <c r="X204">
        <v>22352880</v>
      </c>
      <c r="Y204" t="s">
        <v>32</v>
      </c>
      <c r="Z204" t="s">
        <v>8926</v>
      </c>
      <c r="AA204" t="str">
        <f t="shared" si="3"/>
        <v>04320--BILINGÜE SAN ANGEL</v>
      </c>
      <c r="AB204" t="s">
        <v>19326</v>
      </c>
    </row>
    <row r="205" spans="1:28" x14ac:dyDescent="0.25">
      <c r="A205" t="s">
        <v>8106</v>
      </c>
      <c r="B205" t="s">
        <v>12121</v>
      </c>
      <c r="C205" t="s">
        <v>7042</v>
      </c>
      <c r="E205" t="s">
        <v>8447</v>
      </c>
      <c r="F205" t="s">
        <v>8448</v>
      </c>
      <c r="G205" t="s">
        <v>184</v>
      </c>
      <c r="H205" t="s">
        <v>3</v>
      </c>
      <c r="I205" t="s">
        <v>183</v>
      </c>
      <c r="J205" t="s">
        <v>2</v>
      </c>
      <c r="K205" t="s">
        <v>4</v>
      </c>
      <c r="L205">
        <v>40103</v>
      </c>
      <c r="M205" t="s">
        <v>11479</v>
      </c>
      <c r="N205" t="s">
        <v>184</v>
      </c>
      <c r="O205" t="s">
        <v>184</v>
      </c>
      <c r="P205" t="s">
        <v>470</v>
      </c>
      <c r="Q205" t="s">
        <v>470</v>
      </c>
      <c r="R205" t="s">
        <v>8108</v>
      </c>
      <c r="S205">
        <v>22659026</v>
      </c>
      <c r="T205">
        <v>22659026</v>
      </c>
      <c r="U205" t="s">
        <v>8449</v>
      </c>
      <c r="V205">
        <v>22659026</v>
      </c>
      <c r="W205" t="s">
        <v>14508</v>
      </c>
      <c r="X205">
        <v>22375389</v>
      </c>
      <c r="Y205" t="s">
        <v>32</v>
      </c>
      <c r="Z205" t="s">
        <v>8927</v>
      </c>
      <c r="AA205" t="str">
        <f t="shared" si="3"/>
        <v>04158--WESTLAND SCHOOL COLEGIO BILINGÜE</v>
      </c>
      <c r="AB205" t="s">
        <v>8448</v>
      </c>
    </row>
    <row r="206" spans="1:28" x14ac:dyDescent="0.25">
      <c r="A206" t="s">
        <v>8106</v>
      </c>
      <c r="B206" t="s">
        <v>8305</v>
      </c>
      <c r="C206" t="s">
        <v>6553</v>
      </c>
      <c r="E206" t="s">
        <v>8452</v>
      </c>
      <c r="F206" t="s">
        <v>3605</v>
      </c>
      <c r="G206" t="s">
        <v>184</v>
      </c>
      <c r="H206" t="s">
        <v>4</v>
      </c>
      <c r="I206" t="s">
        <v>183</v>
      </c>
      <c r="J206" t="s">
        <v>5</v>
      </c>
      <c r="K206" t="s">
        <v>2</v>
      </c>
      <c r="L206">
        <v>40401</v>
      </c>
      <c r="M206" t="s">
        <v>12632</v>
      </c>
      <c r="N206" t="s">
        <v>184</v>
      </c>
      <c r="O206" t="s">
        <v>3605</v>
      </c>
      <c r="P206" t="s">
        <v>3605</v>
      </c>
      <c r="Q206" t="s">
        <v>9198</v>
      </c>
      <c r="R206" t="s">
        <v>8108</v>
      </c>
      <c r="S206">
        <v>22697762</v>
      </c>
      <c r="T206">
        <v>22699204</v>
      </c>
      <c r="U206" t="s">
        <v>8453</v>
      </c>
      <c r="V206">
        <v>86197005</v>
      </c>
      <c r="W206" t="s">
        <v>14511</v>
      </c>
      <c r="X206">
        <v>22694051</v>
      </c>
      <c r="Y206" t="s">
        <v>32</v>
      </c>
      <c r="Z206" t="s">
        <v>8928</v>
      </c>
      <c r="AA206" t="str">
        <f t="shared" si="3"/>
        <v>04023--SANTA BARBARA</v>
      </c>
      <c r="AB206" t="s">
        <v>3605</v>
      </c>
    </row>
    <row r="207" spans="1:28" x14ac:dyDescent="0.25">
      <c r="A207" t="s">
        <v>8106</v>
      </c>
      <c r="B207" t="s">
        <v>8745</v>
      </c>
      <c r="C207" t="s">
        <v>8308</v>
      </c>
      <c r="E207" t="s">
        <v>6598</v>
      </c>
      <c r="F207" t="s">
        <v>13610</v>
      </c>
      <c r="G207" t="s">
        <v>214</v>
      </c>
      <c r="H207" t="s">
        <v>7</v>
      </c>
      <c r="I207" t="s">
        <v>64</v>
      </c>
      <c r="J207" t="s">
        <v>4</v>
      </c>
      <c r="K207" t="s">
        <v>5</v>
      </c>
      <c r="L207">
        <v>30304</v>
      </c>
      <c r="M207" t="s">
        <v>12788</v>
      </c>
      <c r="N207" t="s">
        <v>214</v>
      </c>
      <c r="O207" t="s">
        <v>215</v>
      </c>
      <c r="P207" t="s">
        <v>143</v>
      </c>
      <c r="Q207" t="s">
        <v>9448</v>
      </c>
      <c r="R207" t="s">
        <v>8108</v>
      </c>
      <c r="S207">
        <v>40821332</v>
      </c>
      <c r="T207">
        <v>47087411</v>
      </c>
      <c r="U207" t="s">
        <v>8454</v>
      </c>
      <c r="V207">
        <v>40821332</v>
      </c>
      <c r="W207" t="s">
        <v>14499</v>
      </c>
      <c r="X207">
        <v>22792767</v>
      </c>
      <c r="Y207" t="s">
        <v>32</v>
      </c>
      <c r="Z207" t="s">
        <v>8929</v>
      </c>
      <c r="AA207" t="str">
        <f t="shared" si="3"/>
        <v>04114--BILINGÜE VIRGEN DEL PILAR</v>
      </c>
      <c r="AB207" t="s">
        <v>13610</v>
      </c>
    </row>
    <row r="208" spans="1:28" x14ac:dyDescent="0.25">
      <c r="A208" t="s">
        <v>8106</v>
      </c>
      <c r="B208" t="s">
        <v>8299</v>
      </c>
      <c r="C208" t="s">
        <v>6484</v>
      </c>
      <c r="E208" t="s">
        <v>6599</v>
      </c>
      <c r="F208" t="s">
        <v>15253</v>
      </c>
      <c r="G208" t="s">
        <v>47</v>
      </c>
      <c r="H208" t="s">
        <v>3</v>
      </c>
      <c r="I208" t="s">
        <v>32</v>
      </c>
      <c r="J208" t="s">
        <v>4</v>
      </c>
      <c r="K208" t="s">
        <v>3</v>
      </c>
      <c r="L208">
        <v>10302</v>
      </c>
      <c r="M208" t="s">
        <v>12620</v>
      </c>
      <c r="N208" t="s">
        <v>33</v>
      </c>
      <c r="O208" t="s">
        <v>47</v>
      </c>
      <c r="P208" t="s">
        <v>51</v>
      </c>
      <c r="Q208" t="s">
        <v>280</v>
      </c>
      <c r="R208" t="s">
        <v>8108</v>
      </c>
      <c r="S208">
        <v>70574916</v>
      </c>
      <c r="T208">
        <v>22701018</v>
      </c>
      <c r="U208" t="s">
        <v>15288</v>
      </c>
      <c r="V208">
        <v>70574916</v>
      </c>
      <c r="W208" t="s">
        <v>15398</v>
      </c>
      <c r="X208">
        <v>22700885</v>
      </c>
      <c r="Y208" t="s">
        <v>35</v>
      </c>
      <c r="Z208" t="s">
        <v>12230</v>
      </c>
    </row>
    <row r="209" spans="1:28" x14ac:dyDescent="0.25">
      <c r="A209" t="s">
        <v>8106</v>
      </c>
      <c r="B209" t="s">
        <v>11243</v>
      </c>
      <c r="C209" t="s">
        <v>8111</v>
      </c>
      <c r="E209" t="s">
        <v>8190</v>
      </c>
      <c r="F209" t="s">
        <v>13425</v>
      </c>
      <c r="G209" t="s">
        <v>47</v>
      </c>
      <c r="H209" t="s">
        <v>3</v>
      </c>
      <c r="I209" t="s">
        <v>32</v>
      </c>
      <c r="J209" t="s">
        <v>4</v>
      </c>
      <c r="K209" t="s">
        <v>3</v>
      </c>
      <c r="L209">
        <v>10302</v>
      </c>
      <c r="M209" t="s">
        <v>12620</v>
      </c>
      <c r="N209" t="s">
        <v>33</v>
      </c>
      <c r="O209" t="s">
        <v>47</v>
      </c>
      <c r="P209" t="s">
        <v>51</v>
      </c>
      <c r="Q209" t="s">
        <v>280</v>
      </c>
      <c r="R209" t="s">
        <v>8108</v>
      </c>
      <c r="S209">
        <v>22701091</v>
      </c>
      <c r="T209" t="s">
        <v>15386</v>
      </c>
      <c r="U209" t="s">
        <v>19327</v>
      </c>
      <c r="V209">
        <v>22701091</v>
      </c>
      <c r="W209" t="s">
        <v>15398</v>
      </c>
      <c r="X209">
        <v>22700885</v>
      </c>
      <c r="Y209" t="s">
        <v>32</v>
      </c>
      <c r="Z209" t="s">
        <v>8930</v>
      </c>
      <c r="AA209" t="str">
        <f t="shared" si="3"/>
        <v>04037--BILINGÜE LLAMA DEL BOSQUE</v>
      </c>
      <c r="AB209" t="s">
        <v>13425</v>
      </c>
    </row>
    <row r="210" spans="1:28" x14ac:dyDescent="0.25">
      <c r="A210" t="s">
        <v>8106</v>
      </c>
      <c r="B210" t="s">
        <v>8110</v>
      </c>
      <c r="C210" t="s">
        <v>8109</v>
      </c>
      <c r="E210" t="s">
        <v>8345</v>
      </c>
      <c r="F210" t="s">
        <v>8344</v>
      </c>
      <c r="G210" t="s">
        <v>47</v>
      </c>
      <c r="H210" t="s">
        <v>4</v>
      </c>
      <c r="I210" t="s">
        <v>32</v>
      </c>
      <c r="J210" t="s">
        <v>7</v>
      </c>
      <c r="K210" t="s">
        <v>2</v>
      </c>
      <c r="L210">
        <v>10601</v>
      </c>
      <c r="M210" t="s">
        <v>12645</v>
      </c>
      <c r="N210" t="s">
        <v>33</v>
      </c>
      <c r="O210" t="s">
        <v>454</v>
      </c>
      <c r="P210" t="s">
        <v>454</v>
      </c>
      <c r="Q210" t="s">
        <v>454</v>
      </c>
      <c r="R210" t="s">
        <v>8108</v>
      </c>
      <c r="S210">
        <v>22307417</v>
      </c>
      <c r="T210">
        <v>22303147</v>
      </c>
      <c r="U210" t="s">
        <v>8457</v>
      </c>
      <c r="V210">
        <v>22307417</v>
      </c>
      <c r="W210" t="s">
        <v>13725</v>
      </c>
      <c r="X210">
        <v>22301358</v>
      </c>
      <c r="Y210" t="s">
        <v>32</v>
      </c>
      <c r="Z210" t="s">
        <v>8931</v>
      </c>
      <c r="AA210" t="str">
        <f t="shared" si="3"/>
        <v>04017--HOSANNA</v>
      </c>
      <c r="AB210" t="s">
        <v>8344</v>
      </c>
    </row>
    <row r="211" spans="1:28" x14ac:dyDescent="0.25">
      <c r="A211" t="s">
        <v>8106</v>
      </c>
      <c r="B211" t="s">
        <v>8316</v>
      </c>
      <c r="C211" t="s">
        <v>8317</v>
      </c>
      <c r="E211" t="s">
        <v>8288</v>
      </c>
      <c r="F211" t="s">
        <v>8287</v>
      </c>
      <c r="G211" t="s">
        <v>3000</v>
      </c>
      <c r="H211" t="s">
        <v>2</v>
      </c>
      <c r="I211" t="s">
        <v>83</v>
      </c>
      <c r="J211" t="s">
        <v>3</v>
      </c>
      <c r="K211" t="s">
        <v>2</v>
      </c>
      <c r="L211">
        <v>70201</v>
      </c>
      <c r="M211" t="s">
        <v>12617</v>
      </c>
      <c r="N211" t="s">
        <v>82</v>
      </c>
      <c r="O211" t="s">
        <v>3001</v>
      </c>
      <c r="P211" t="s">
        <v>3000</v>
      </c>
      <c r="Q211" t="s">
        <v>9449</v>
      </c>
      <c r="R211" t="s">
        <v>8108</v>
      </c>
      <c r="S211">
        <v>27106171</v>
      </c>
      <c r="T211" t="s">
        <v>15386</v>
      </c>
      <c r="U211" t="s">
        <v>8458</v>
      </c>
      <c r="V211">
        <v>27106171</v>
      </c>
      <c r="W211" t="s">
        <v>12460</v>
      </c>
      <c r="X211">
        <v>27111497</v>
      </c>
      <c r="Y211" t="s">
        <v>32</v>
      </c>
      <c r="Z211" t="s">
        <v>8932</v>
      </c>
      <c r="AA211" t="str">
        <f t="shared" si="3"/>
        <v>04032--CONSERVATORIO SAN AGUSTIN</v>
      </c>
      <c r="AB211" t="s">
        <v>8287</v>
      </c>
    </row>
    <row r="212" spans="1:28" x14ac:dyDescent="0.25">
      <c r="A212" t="s">
        <v>8106</v>
      </c>
      <c r="B212" t="s">
        <v>8149</v>
      </c>
      <c r="C212" t="s">
        <v>8148</v>
      </c>
      <c r="E212" t="s">
        <v>6603</v>
      </c>
      <c r="F212" t="s">
        <v>13426</v>
      </c>
      <c r="G212" t="s">
        <v>788</v>
      </c>
      <c r="H212" t="s">
        <v>5</v>
      </c>
      <c r="I212" t="s">
        <v>208</v>
      </c>
      <c r="J212" t="s">
        <v>2</v>
      </c>
      <c r="K212" t="s">
        <v>2</v>
      </c>
      <c r="L212">
        <v>50101</v>
      </c>
      <c r="M212" t="s">
        <v>11403</v>
      </c>
      <c r="N212" t="s">
        <v>209</v>
      </c>
      <c r="O212" t="s">
        <v>788</v>
      </c>
      <c r="P212" t="s">
        <v>788</v>
      </c>
      <c r="Q212" t="s">
        <v>6402</v>
      </c>
      <c r="R212" t="s">
        <v>8108</v>
      </c>
      <c r="S212">
        <v>26662134</v>
      </c>
      <c r="T212" t="s">
        <v>15386</v>
      </c>
      <c r="U212" t="s">
        <v>19328</v>
      </c>
      <c r="V212">
        <v>87197541</v>
      </c>
      <c r="W212" t="s">
        <v>14525</v>
      </c>
      <c r="X212">
        <v>87100992</v>
      </c>
      <c r="Y212" t="s">
        <v>32</v>
      </c>
      <c r="Z212" t="s">
        <v>8933</v>
      </c>
      <c r="AA212" t="str">
        <f t="shared" si="3"/>
        <v>04117--CENIT</v>
      </c>
      <c r="AB212" t="s">
        <v>13611</v>
      </c>
    </row>
    <row r="213" spans="1:28" x14ac:dyDescent="0.25">
      <c r="A213" t="s">
        <v>8106</v>
      </c>
      <c r="B213" t="s">
        <v>12020</v>
      </c>
      <c r="C213" t="s">
        <v>10044</v>
      </c>
      <c r="E213" t="s">
        <v>6604</v>
      </c>
      <c r="F213" t="s">
        <v>9387</v>
      </c>
      <c r="G213" t="s">
        <v>9003</v>
      </c>
      <c r="H213" t="s">
        <v>4</v>
      </c>
      <c r="I213" t="s">
        <v>32</v>
      </c>
      <c r="J213" t="s">
        <v>3</v>
      </c>
      <c r="K213" t="s">
        <v>4</v>
      </c>
      <c r="L213">
        <v>10203</v>
      </c>
      <c r="M213" t="s">
        <v>12618</v>
      </c>
      <c r="N213" t="s">
        <v>33</v>
      </c>
      <c r="O213" t="s">
        <v>11293</v>
      </c>
      <c r="P213" t="s">
        <v>143</v>
      </c>
      <c r="Q213" t="s">
        <v>143</v>
      </c>
      <c r="R213" t="s">
        <v>8108</v>
      </c>
      <c r="S213">
        <v>22281439</v>
      </c>
      <c r="T213">
        <v>25881910</v>
      </c>
      <c r="U213" t="s">
        <v>8459</v>
      </c>
      <c r="V213">
        <v>22281439</v>
      </c>
      <c r="W213" t="s">
        <v>13149</v>
      </c>
      <c r="X213">
        <v>22284630</v>
      </c>
      <c r="Y213" t="s">
        <v>32</v>
      </c>
      <c r="Z213" t="s">
        <v>8934</v>
      </c>
      <c r="AA213" t="str">
        <f t="shared" si="3"/>
        <v>03880--ITSKATZU EDUCACION INTEGRAL</v>
      </c>
      <c r="AB213" t="s">
        <v>13612</v>
      </c>
    </row>
    <row r="214" spans="1:28" x14ac:dyDescent="0.25">
      <c r="A214" t="s">
        <v>8106</v>
      </c>
      <c r="B214" t="s">
        <v>13456</v>
      </c>
      <c r="C214" t="s">
        <v>11976</v>
      </c>
      <c r="E214" t="s">
        <v>8332</v>
      </c>
      <c r="F214" t="s">
        <v>8331</v>
      </c>
      <c r="G214" t="s">
        <v>9004</v>
      </c>
      <c r="H214" t="s">
        <v>7</v>
      </c>
      <c r="I214" t="s">
        <v>32</v>
      </c>
      <c r="J214" t="s">
        <v>12</v>
      </c>
      <c r="K214" t="s">
        <v>2</v>
      </c>
      <c r="L214">
        <v>11001</v>
      </c>
      <c r="M214" t="s">
        <v>12672</v>
      </c>
      <c r="N214" t="s">
        <v>33</v>
      </c>
      <c r="O214" t="s">
        <v>10457</v>
      </c>
      <c r="P214" t="s">
        <v>10457</v>
      </c>
      <c r="Q214" t="s">
        <v>9421</v>
      </c>
      <c r="R214" t="s">
        <v>8108</v>
      </c>
      <c r="S214">
        <v>22540924</v>
      </c>
      <c r="T214">
        <v>86602234</v>
      </c>
      <c r="U214" t="s">
        <v>8460</v>
      </c>
      <c r="V214">
        <v>86602234</v>
      </c>
      <c r="W214" t="s">
        <v>15396</v>
      </c>
      <c r="X214">
        <v>22754085</v>
      </c>
      <c r="Y214" t="s">
        <v>32</v>
      </c>
      <c r="Z214" t="s">
        <v>8935</v>
      </c>
      <c r="AA214" t="str">
        <f t="shared" si="3"/>
        <v>04033--GENESIS CHRISTIAN SCHOOL</v>
      </c>
      <c r="AB214" t="s">
        <v>8331</v>
      </c>
    </row>
    <row r="215" spans="1:28" x14ac:dyDescent="0.25">
      <c r="A215" t="s">
        <v>8106</v>
      </c>
      <c r="B215" t="s">
        <v>19399</v>
      </c>
      <c r="C215" t="s">
        <v>11388</v>
      </c>
      <c r="E215" t="s">
        <v>6605</v>
      </c>
      <c r="F215" t="s">
        <v>15248</v>
      </c>
      <c r="G215" t="s">
        <v>9004</v>
      </c>
      <c r="H215" t="s">
        <v>4</v>
      </c>
      <c r="I215" t="s">
        <v>32</v>
      </c>
      <c r="J215" t="s">
        <v>86</v>
      </c>
      <c r="K215" t="s">
        <v>5</v>
      </c>
      <c r="L215">
        <v>11804</v>
      </c>
      <c r="M215" t="s">
        <v>12730</v>
      </c>
      <c r="N215" t="s">
        <v>33</v>
      </c>
      <c r="O215" t="s">
        <v>10439</v>
      </c>
      <c r="P215" t="s">
        <v>10442</v>
      </c>
      <c r="Q215" t="s">
        <v>9450</v>
      </c>
      <c r="R215" t="s">
        <v>8108</v>
      </c>
      <c r="S215">
        <v>22767639</v>
      </c>
      <c r="T215">
        <v>22769942</v>
      </c>
      <c r="U215" t="s">
        <v>19329</v>
      </c>
      <c r="V215">
        <v>22767639</v>
      </c>
      <c r="W215" t="s">
        <v>12988</v>
      </c>
      <c r="X215">
        <v>22271729</v>
      </c>
      <c r="Y215" t="s">
        <v>32</v>
      </c>
      <c r="Z215" t="s">
        <v>8936</v>
      </c>
      <c r="AA215" t="str">
        <f t="shared" si="3"/>
        <v>04038--COLEGIO SAN BENEDICTO</v>
      </c>
      <c r="AB215" t="s">
        <v>15248</v>
      </c>
    </row>
    <row r="216" spans="1:28" x14ac:dyDescent="0.25">
      <c r="A216" t="s">
        <v>8106</v>
      </c>
      <c r="B216" t="s">
        <v>4681</v>
      </c>
      <c r="C216" t="s">
        <v>8296</v>
      </c>
      <c r="E216" t="s">
        <v>6611</v>
      </c>
      <c r="F216" t="s">
        <v>9388</v>
      </c>
      <c r="G216" t="s">
        <v>9003</v>
      </c>
      <c r="H216" t="s">
        <v>5</v>
      </c>
      <c r="I216" t="s">
        <v>32</v>
      </c>
      <c r="J216" t="s">
        <v>11</v>
      </c>
      <c r="K216" t="s">
        <v>2</v>
      </c>
      <c r="L216">
        <v>10901</v>
      </c>
      <c r="M216" t="s">
        <v>12667</v>
      </c>
      <c r="N216" t="s">
        <v>33</v>
      </c>
      <c r="O216" t="s">
        <v>296</v>
      </c>
      <c r="P216" t="s">
        <v>296</v>
      </c>
      <c r="Q216" t="s">
        <v>11344</v>
      </c>
      <c r="R216" t="s">
        <v>8108</v>
      </c>
      <c r="S216">
        <v>22034621</v>
      </c>
      <c r="T216">
        <v>22030230</v>
      </c>
      <c r="U216" t="s">
        <v>11330</v>
      </c>
      <c r="V216">
        <v>22034621</v>
      </c>
      <c r="W216" t="s">
        <v>14409</v>
      </c>
      <c r="X216">
        <v>25821525</v>
      </c>
      <c r="Y216" t="s">
        <v>32</v>
      </c>
      <c r="Z216" t="s">
        <v>8937</v>
      </c>
      <c r="AA216" t="str">
        <f t="shared" si="3"/>
        <v>04065--BERKELEY ACADEMY</v>
      </c>
      <c r="AB216" t="s">
        <v>9388</v>
      </c>
    </row>
    <row r="217" spans="1:28" x14ac:dyDescent="0.25">
      <c r="A217" t="s">
        <v>8106</v>
      </c>
      <c r="B217" t="s">
        <v>12501</v>
      </c>
      <c r="C217" t="s">
        <v>9939</v>
      </c>
      <c r="E217" t="s">
        <v>8158</v>
      </c>
      <c r="F217" t="s">
        <v>8157</v>
      </c>
      <c r="G217" t="s">
        <v>79</v>
      </c>
      <c r="H217" t="s">
        <v>3</v>
      </c>
      <c r="I217" t="s">
        <v>35</v>
      </c>
      <c r="J217" t="s">
        <v>2</v>
      </c>
      <c r="K217" t="s">
        <v>12</v>
      </c>
      <c r="L217">
        <v>20110</v>
      </c>
      <c r="M217" t="s">
        <v>11473</v>
      </c>
      <c r="N217" t="s">
        <v>79</v>
      </c>
      <c r="O217" t="s">
        <v>79</v>
      </c>
      <c r="P217" t="s">
        <v>47</v>
      </c>
      <c r="Q217" t="s">
        <v>9451</v>
      </c>
      <c r="R217" t="s">
        <v>8108</v>
      </c>
      <c r="S217">
        <v>61271522</v>
      </c>
      <c r="T217" t="s">
        <v>15386</v>
      </c>
      <c r="U217" t="s">
        <v>8461</v>
      </c>
      <c r="V217">
        <v>61271522</v>
      </c>
      <c r="W217" t="s">
        <v>14444</v>
      </c>
      <c r="X217">
        <v>24302389</v>
      </c>
      <c r="Y217" t="s">
        <v>35</v>
      </c>
      <c r="Z217" t="s">
        <v>12230</v>
      </c>
    </row>
    <row r="218" spans="1:28" x14ac:dyDescent="0.25">
      <c r="A218" t="s">
        <v>8106</v>
      </c>
      <c r="B218" t="s">
        <v>13435</v>
      </c>
      <c r="C218" t="s">
        <v>13434</v>
      </c>
      <c r="E218" t="s">
        <v>7956</v>
      </c>
      <c r="F218" t="s">
        <v>8145</v>
      </c>
      <c r="G218" t="s">
        <v>125</v>
      </c>
      <c r="H218" t="s">
        <v>7</v>
      </c>
      <c r="I218" t="s">
        <v>124</v>
      </c>
      <c r="J218" t="s">
        <v>16</v>
      </c>
      <c r="K218" t="s">
        <v>2</v>
      </c>
      <c r="L218">
        <v>61201</v>
      </c>
      <c r="M218" t="s">
        <v>13510</v>
      </c>
      <c r="N218" t="s">
        <v>125</v>
      </c>
      <c r="O218" t="s">
        <v>5307</v>
      </c>
      <c r="P218" t="s">
        <v>5307</v>
      </c>
      <c r="Q218" t="s">
        <v>4243</v>
      </c>
      <c r="R218" t="s">
        <v>8108</v>
      </c>
      <c r="S218">
        <v>26455530</v>
      </c>
      <c r="T218">
        <v>26455302</v>
      </c>
      <c r="U218" t="s">
        <v>13427</v>
      </c>
      <c r="V218">
        <v>89272929</v>
      </c>
      <c r="W218" t="s">
        <v>14551</v>
      </c>
      <c r="X218">
        <v>26455244</v>
      </c>
      <c r="Y218" t="s">
        <v>32</v>
      </c>
      <c r="Z218" t="s">
        <v>8938</v>
      </c>
      <c r="AA218" t="str">
        <f t="shared" si="3"/>
        <v>04066--AMIGOS DE MONTEVERDE</v>
      </c>
      <c r="AB218" t="s">
        <v>8145</v>
      </c>
    </row>
    <row r="219" spans="1:28" x14ac:dyDescent="0.25">
      <c r="A219" t="s">
        <v>8106</v>
      </c>
      <c r="B219" t="s">
        <v>8323</v>
      </c>
      <c r="C219" t="s">
        <v>8324</v>
      </c>
      <c r="E219" t="s">
        <v>8421</v>
      </c>
      <c r="F219" t="s">
        <v>8420</v>
      </c>
      <c r="G219" t="s">
        <v>214</v>
      </c>
      <c r="H219" t="s">
        <v>7</v>
      </c>
      <c r="I219" t="s">
        <v>64</v>
      </c>
      <c r="J219" t="s">
        <v>4</v>
      </c>
      <c r="K219" t="s">
        <v>8</v>
      </c>
      <c r="L219">
        <v>30307</v>
      </c>
      <c r="M219" t="s">
        <v>12803</v>
      </c>
      <c r="N219" t="s">
        <v>214</v>
      </c>
      <c r="O219" t="s">
        <v>215</v>
      </c>
      <c r="P219" t="s">
        <v>80</v>
      </c>
      <c r="Q219" t="s">
        <v>9440</v>
      </c>
      <c r="R219" t="s">
        <v>8108</v>
      </c>
      <c r="S219">
        <v>22730024</v>
      </c>
      <c r="T219">
        <v>22730280</v>
      </c>
      <c r="U219" t="s">
        <v>15289</v>
      </c>
      <c r="V219">
        <v>22730024</v>
      </c>
      <c r="W219" t="s">
        <v>14499</v>
      </c>
      <c r="X219">
        <v>22792767</v>
      </c>
      <c r="Y219" t="s">
        <v>32</v>
      </c>
      <c r="Z219" t="s">
        <v>8940</v>
      </c>
      <c r="AA219" t="str">
        <f t="shared" si="3"/>
        <v>04107--MARIAN BAKER SCHOOL</v>
      </c>
      <c r="AB219" t="s">
        <v>8420</v>
      </c>
    </row>
    <row r="220" spans="1:28" x14ac:dyDescent="0.25">
      <c r="A220" t="s">
        <v>8106</v>
      </c>
      <c r="B220" t="s">
        <v>12000</v>
      </c>
      <c r="C220" t="s">
        <v>7144</v>
      </c>
      <c r="E220" t="s">
        <v>8446</v>
      </c>
      <c r="F220" t="s">
        <v>8445</v>
      </c>
      <c r="G220" t="s">
        <v>184</v>
      </c>
      <c r="H220" t="s">
        <v>5</v>
      </c>
      <c r="I220" t="s">
        <v>183</v>
      </c>
      <c r="J220" t="s">
        <v>6</v>
      </c>
      <c r="K220" t="s">
        <v>5</v>
      </c>
      <c r="L220">
        <v>40504</v>
      </c>
      <c r="M220" t="s">
        <v>14356</v>
      </c>
      <c r="N220" t="s">
        <v>184</v>
      </c>
      <c r="O220" t="s">
        <v>143</v>
      </c>
      <c r="P220" t="s">
        <v>10716</v>
      </c>
      <c r="Q220" t="s">
        <v>69</v>
      </c>
      <c r="R220" t="s">
        <v>8108</v>
      </c>
      <c r="S220">
        <v>22378927</v>
      </c>
      <c r="T220">
        <v>22606137</v>
      </c>
      <c r="U220" t="s">
        <v>8462</v>
      </c>
      <c r="V220">
        <v>22378927</v>
      </c>
      <c r="W220" t="s">
        <v>14513</v>
      </c>
      <c r="X220">
        <v>22623025</v>
      </c>
      <c r="Y220" t="s">
        <v>32</v>
      </c>
      <c r="Z220" t="s">
        <v>8941</v>
      </c>
      <c r="AA220" t="str">
        <f t="shared" si="3"/>
        <v>04016--NUEVA GENERACION "EL COPEY"</v>
      </c>
      <c r="AB220" t="s">
        <v>8445</v>
      </c>
    </row>
    <row r="221" spans="1:28" x14ac:dyDescent="0.25">
      <c r="A221" t="s">
        <v>8106</v>
      </c>
      <c r="B221" t="s">
        <v>8328</v>
      </c>
      <c r="C221" t="s">
        <v>7073</v>
      </c>
      <c r="E221" t="s">
        <v>6627</v>
      </c>
      <c r="F221" t="s">
        <v>13428</v>
      </c>
      <c r="G221" t="s">
        <v>125</v>
      </c>
      <c r="H221" t="s">
        <v>7</v>
      </c>
      <c r="I221" t="s">
        <v>124</v>
      </c>
      <c r="J221" t="s">
        <v>16</v>
      </c>
      <c r="K221" t="s">
        <v>2</v>
      </c>
      <c r="L221">
        <v>61201</v>
      </c>
      <c r="M221" t="s">
        <v>13510</v>
      </c>
      <c r="N221" t="s">
        <v>125</v>
      </c>
      <c r="O221" t="s">
        <v>5307</v>
      </c>
      <c r="P221" t="s">
        <v>5307</v>
      </c>
      <c r="Q221" t="s">
        <v>9245</v>
      </c>
      <c r="R221" t="s">
        <v>8108</v>
      </c>
      <c r="S221">
        <v>26455161</v>
      </c>
      <c r="T221">
        <v>89301415</v>
      </c>
      <c r="U221" t="s">
        <v>15290</v>
      </c>
      <c r="V221" t="s">
        <v>15386</v>
      </c>
      <c r="W221" t="s">
        <v>14551</v>
      </c>
      <c r="X221">
        <v>26455244</v>
      </c>
      <c r="Y221" t="s">
        <v>32</v>
      </c>
      <c r="Z221" t="s">
        <v>8942</v>
      </c>
      <c r="AA221" t="str">
        <f t="shared" si="3"/>
        <v>04110--CREATIVA</v>
      </c>
      <c r="AB221" t="s">
        <v>13428</v>
      </c>
    </row>
    <row r="222" spans="1:28" x14ac:dyDescent="0.25">
      <c r="A222" t="s">
        <v>8106</v>
      </c>
      <c r="B222" t="s">
        <v>12507</v>
      </c>
      <c r="C222" t="s">
        <v>7015</v>
      </c>
      <c r="E222" t="s">
        <v>6628</v>
      </c>
      <c r="F222" t="s">
        <v>8463</v>
      </c>
      <c r="G222" t="s">
        <v>184</v>
      </c>
      <c r="H222" t="s">
        <v>8</v>
      </c>
      <c r="I222" t="s">
        <v>183</v>
      </c>
      <c r="J222" t="s">
        <v>8</v>
      </c>
      <c r="K222" t="s">
        <v>2</v>
      </c>
      <c r="L222">
        <v>40701</v>
      </c>
      <c r="M222" t="s">
        <v>12656</v>
      </c>
      <c r="N222" t="s">
        <v>184</v>
      </c>
      <c r="O222" t="s">
        <v>3626</v>
      </c>
      <c r="P222" t="s">
        <v>221</v>
      </c>
      <c r="Q222" t="s">
        <v>221</v>
      </c>
      <c r="R222" t="s">
        <v>8108</v>
      </c>
      <c r="S222">
        <v>22930928</v>
      </c>
      <c r="T222">
        <v>22391070</v>
      </c>
      <c r="U222" t="s">
        <v>13577</v>
      </c>
      <c r="V222" t="s">
        <v>15386</v>
      </c>
      <c r="W222" t="s">
        <v>13577</v>
      </c>
      <c r="X222">
        <v>22654304</v>
      </c>
      <c r="Y222" t="s">
        <v>32</v>
      </c>
      <c r="Z222" t="s">
        <v>8943</v>
      </c>
      <c r="AA222" t="str">
        <f t="shared" si="3"/>
        <v>04116--SAN EZEQUIEL MORENO</v>
      </c>
      <c r="AB222" t="s">
        <v>8463</v>
      </c>
    </row>
    <row r="223" spans="1:28" x14ac:dyDescent="0.25">
      <c r="A223" t="s">
        <v>8106</v>
      </c>
      <c r="B223" t="s">
        <v>8140</v>
      </c>
      <c r="C223" t="s">
        <v>7345</v>
      </c>
      <c r="E223" t="s">
        <v>6630</v>
      </c>
      <c r="F223" t="s">
        <v>12022</v>
      </c>
      <c r="G223" t="s">
        <v>788</v>
      </c>
      <c r="H223" t="s">
        <v>4</v>
      </c>
      <c r="I223" t="s">
        <v>208</v>
      </c>
      <c r="J223" t="s">
        <v>5</v>
      </c>
      <c r="K223" t="s">
        <v>2</v>
      </c>
      <c r="L223">
        <v>50401</v>
      </c>
      <c r="M223" t="s">
        <v>11413</v>
      </c>
      <c r="N223" t="s">
        <v>209</v>
      </c>
      <c r="O223" t="s">
        <v>12937</v>
      </c>
      <c r="P223" t="s">
        <v>12937</v>
      </c>
      <c r="Q223" t="s">
        <v>12096</v>
      </c>
      <c r="R223" t="s">
        <v>8108</v>
      </c>
      <c r="S223">
        <v>83161578</v>
      </c>
      <c r="T223">
        <v>86930624</v>
      </c>
      <c r="U223" t="s">
        <v>12097</v>
      </c>
      <c r="V223">
        <v>83161578</v>
      </c>
      <c r="W223" t="s">
        <v>13767</v>
      </c>
      <c r="X223">
        <v>26711140</v>
      </c>
      <c r="Y223" t="s">
        <v>35</v>
      </c>
      <c r="Z223" t="s">
        <v>12230</v>
      </c>
    </row>
    <row r="224" spans="1:28" x14ac:dyDescent="0.25">
      <c r="A224" t="s">
        <v>8106</v>
      </c>
      <c r="B224" t="s">
        <v>10101</v>
      </c>
      <c r="C224" t="s">
        <v>7097</v>
      </c>
      <c r="E224" t="s">
        <v>6632</v>
      </c>
      <c r="F224" t="s">
        <v>8464</v>
      </c>
      <c r="G224" t="s">
        <v>79</v>
      </c>
      <c r="H224" t="s">
        <v>5</v>
      </c>
      <c r="I224" t="s">
        <v>35</v>
      </c>
      <c r="J224" t="s">
        <v>2</v>
      </c>
      <c r="K224" t="s">
        <v>6</v>
      </c>
      <c r="L224">
        <v>20105</v>
      </c>
      <c r="M224" t="s">
        <v>12744</v>
      </c>
      <c r="N224" t="s">
        <v>79</v>
      </c>
      <c r="O224" t="s">
        <v>79</v>
      </c>
      <c r="P224" t="s">
        <v>1857</v>
      </c>
      <c r="Q224" t="s">
        <v>1857</v>
      </c>
      <c r="R224" t="s">
        <v>8108</v>
      </c>
      <c r="S224">
        <v>24385729</v>
      </c>
      <c r="T224">
        <v>24385868</v>
      </c>
      <c r="U224" t="s">
        <v>8465</v>
      </c>
      <c r="V224">
        <v>89491232</v>
      </c>
      <c r="W224" t="s">
        <v>7725</v>
      </c>
      <c r="X224">
        <v>24302406</v>
      </c>
      <c r="Y224" t="s">
        <v>32</v>
      </c>
      <c r="Z224" t="s">
        <v>12111</v>
      </c>
      <c r="AA224" t="str">
        <f t="shared" si="3"/>
        <v>04112--SAINT JOHN VIANNEY CENTRO EDUCATIVO</v>
      </c>
      <c r="AB224" t="s">
        <v>8464</v>
      </c>
    </row>
    <row r="225" spans="1:28" x14ac:dyDescent="0.25">
      <c r="A225" t="s">
        <v>8106</v>
      </c>
      <c r="B225" t="s">
        <v>8331</v>
      </c>
      <c r="C225" t="s">
        <v>8332</v>
      </c>
      <c r="E225" t="s">
        <v>6911</v>
      </c>
      <c r="F225" t="s">
        <v>8130</v>
      </c>
      <c r="G225" t="s">
        <v>125</v>
      </c>
      <c r="H225" t="s">
        <v>7</v>
      </c>
      <c r="I225" t="s">
        <v>124</v>
      </c>
      <c r="J225" t="s">
        <v>16</v>
      </c>
      <c r="K225" t="s">
        <v>2</v>
      </c>
      <c r="L225">
        <v>61201</v>
      </c>
      <c r="M225" t="s">
        <v>13510</v>
      </c>
      <c r="N225" t="s">
        <v>125</v>
      </c>
      <c r="O225" t="s">
        <v>5307</v>
      </c>
      <c r="P225" t="s">
        <v>5307</v>
      </c>
      <c r="Q225" t="s">
        <v>5307</v>
      </c>
      <c r="R225" t="s">
        <v>8108</v>
      </c>
      <c r="S225">
        <v>26455467</v>
      </c>
      <c r="T225">
        <v>62857770</v>
      </c>
      <c r="U225" t="s">
        <v>19330</v>
      </c>
      <c r="V225">
        <v>26455467</v>
      </c>
      <c r="W225" t="s">
        <v>14551</v>
      </c>
      <c r="X225">
        <v>26455244</v>
      </c>
      <c r="Y225" t="s">
        <v>32</v>
      </c>
      <c r="Z225" t="s">
        <v>8944</v>
      </c>
      <c r="AA225" t="str">
        <f t="shared" si="3"/>
        <v>04121--ADVENTISTA DE MONTEVERDE</v>
      </c>
      <c r="AB225" t="s">
        <v>8130</v>
      </c>
    </row>
    <row r="226" spans="1:28" x14ac:dyDescent="0.25">
      <c r="A226" t="s">
        <v>8106</v>
      </c>
      <c r="B226" t="s">
        <v>13464</v>
      </c>
      <c r="C226" t="s">
        <v>13463</v>
      </c>
      <c r="E226" t="s">
        <v>6633</v>
      </c>
      <c r="F226" t="s">
        <v>8207</v>
      </c>
      <c r="G226" t="s">
        <v>125</v>
      </c>
      <c r="H226" t="s">
        <v>8</v>
      </c>
      <c r="I226" t="s">
        <v>124</v>
      </c>
      <c r="J226" t="s">
        <v>3</v>
      </c>
      <c r="K226" t="s">
        <v>4</v>
      </c>
      <c r="L226">
        <v>60203</v>
      </c>
      <c r="M226" t="s">
        <v>11484</v>
      </c>
      <c r="N226" t="s">
        <v>125</v>
      </c>
      <c r="O226" t="s">
        <v>10596</v>
      </c>
      <c r="P226" t="s">
        <v>12947</v>
      </c>
      <c r="Q226" t="s">
        <v>9221</v>
      </c>
      <c r="R226" t="s">
        <v>8108</v>
      </c>
      <c r="S226">
        <v>26367771</v>
      </c>
      <c r="T226">
        <v>26367775</v>
      </c>
      <c r="U226" t="s">
        <v>19331</v>
      </c>
      <c r="V226">
        <v>26352379</v>
      </c>
      <c r="W226" t="s">
        <v>14553</v>
      </c>
      <c r="X226">
        <v>26350583</v>
      </c>
      <c r="Y226" t="s">
        <v>32</v>
      </c>
      <c r="Z226" t="s">
        <v>8945</v>
      </c>
      <c r="AA226" t="str">
        <f t="shared" si="3"/>
        <v>03795--BILINGÜE SANTA SOFIA</v>
      </c>
      <c r="AB226" t="s">
        <v>8207</v>
      </c>
    </row>
    <row r="227" spans="1:28" x14ac:dyDescent="0.25">
      <c r="A227" t="s">
        <v>8106</v>
      </c>
      <c r="B227" t="s">
        <v>12012</v>
      </c>
      <c r="C227" t="s">
        <v>7130</v>
      </c>
      <c r="E227" t="s">
        <v>8317</v>
      </c>
      <c r="F227" t="s">
        <v>8316</v>
      </c>
      <c r="G227" t="s">
        <v>47</v>
      </c>
      <c r="H227" t="s">
        <v>3</v>
      </c>
      <c r="I227" t="s">
        <v>32</v>
      </c>
      <c r="J227" t="s">
        <v>4</v>
      </c>
      <c r="K227" t="s">
        <v>5</v>
      </c>
      <c r="L227">
        <v>10304</v>
      </c>
      <c r="M227" t="s">
        <v>12623</v>
      </c>
      <c r="N227" t="s">
        <v>33</v>
      </c>
      <c r="O227" t="s">
        <v>47</v>
      </c>
      <c r="P227" t="s">
        <v>272</v>
      </c>
      <c r="Q227" t="s">
        <v>4774</v>
      </c>
      <c r="R227" t="s">
        <v>8108</v>
      </c>
      <c r="S227">
        <v>22508539</v>
      </c>
      <c r="T227">
        <v>70514610</v>
      </c>
      <c r="U227" t="s">
        <v>11331</v>
      </c>
      <c r="V227">
        <v>72004367</v>
      </c>
      <c r="W227" t="s">
        <v>15398</v>
      </c>
      <c r="X227">
        <v>22700885</v>
      </c>
      <c r="Y227" t="s">
        <v>32</v>
      </c>
      <c r="Z227" t="s">
        <v>8946</v>
      </c>
      <c r="AA227" t="str">
        <f t="shared" si="3"/>
        <v>04182--EL HIGUERONCITO</v>
      </c>
      <c r="AB227" t="s">
        <v>8316</v>
      </c>
    </row>
    <row r="228" spans="1:28" x14ac:dyDescent="0.25">
      <c r="A228" t="s">
        <v>8106</v>
      </c>
      <c r="B228" t="s">
        <v>13422</v>
      </c>
      <c r="C228" t="s">
        <v>8438</v>
      </c>
      <c r="E228" t="s">
        <v>6634</v>
      </c>
      <c r="F228" t="s">
        <v>8468</v>
      </c>
      <c r="G228" t="s">
        <v>4010</v>
      </c>
      <c r="H228" t="s">
        <v>2</v>
      </c>
      <c r="I228" t="s">
        <v>208</v>
      </c>
      <c r="J228" t="s">
        <v>3</v>
      </c>
      <c r="K228" t="s">
        <v>2</v>
      </c>
      <c r="L228">
        <v>50201</v>
      </c>
      <c r="M228" t="s">
        <v>11406</v>
      </c>
      <c r="N228" t="s">
        <v>209</v>
      </c>
      <c r="O228" t="s">
        <v>4010</v>
      </c>
      <c r="P228" t="s">
        <v>4010</v>
      </c>
      <c r="Q228" t="s">
        <v>11332</v>
      </c>
      <c r="R228" t="s">
        <v>8108</v>
      </c>
      <c r="S228">
        <v>26864838</v>
      </c>
      <c r="T228" t="s">
        <v>15386</v>
      </c>
      <c r="U228" t="s">
        <v>19332</v>
      </c>
      <c r="V228">
        <v>89208100</v>
      </c>
      <c r="W228" t="s">
        <v>14528</v>
      </c>
      <c r="X228">
        <v>26867009</v>
      </c>
      <c r="Y228" t="s">
        <v>32</v>
      </c>
      <c r="Z228" t="s">
        <v>8947</v>
      </c>
      <c r="AA228" t="str">
        <f t="shared" si="3"/>
        <v>04126--SAUL CARDENAS CUBILLO</v>
      </c>
      <c r="AB228" t="s">
        <v>8468</v>
      </c>
    </row>
    <row r="229" spans="1:28" x14ac:dyDescent="0.25">
      <c r="A229" t="s">
        <v>8106</v>
      </c>
      <c r="B229" t="s">
        <v>13489</v>
      </c>
      <c r="C229" t="s">
        <v>10075</v>
      </c>
      <c r="E229" t="s">
        <v>8376</v>
      </c>
      <c r="F229" t="s">
        <v>8375</v>
      </c>
      <c r="G229" t="s">
        <v>184</v>
      </c>
      <c r="H229" t="s">
        <v>6</v>
      </c>
      <c r="I229" t="s">
        <v>183</v>
      </c>
      <c r="J229" t="s">
        <v>4</v>
      </c>
      <c r="K229" t="s">
        <v>6</v>
      </c>
      <c r="L229">
        <v>40305</v>
      </c>
      <c r="M229" t="s">
        <v>12811</v>
      </c>
      <c r="N229" t="s">
        <v>184</v>
      </c>
      <c r="O229" t="s">
        <v>1431</v>
      </c>
      <c r="P229" t="s">
        <v>3709</v>
      </c>
      <c r="Q229" t="s">
        <v>11333</v>
      </c>
      <c r="R229" t="s">
        <v>8108</v>
      </c>
      <c r="S229">
        <v>22445686</v>
      </c>
      <c r="T229">
        <v>85574721</v>
      </c>
      <c r="U229" t="s">
        <v>8469</v>
      </c>
      <c r="V229">
        <v>85574721</v>
      </c>
      <c r="W229" t="s">
        <v>14503</v>
      </c>
      <c r="X229">
        <v>25660341</v>
      </c>
      <c r="Y229" t="s">
        <v>32</v>
      </c>
      <c r="Z229" t="s">
        <v>8948</v>
      </c>
      <c r="AA229" t="str">
        <f t="shared" si="3"/>
        <v>04128--JOSEFINA SAGRADA FAMILIA</v>
      </c>
      <c r="AB229" t="s">
        <v>8375</v>
      </c>
    </row>
    <row r="230" spans="1:28" x14ac:dyDescent="0.25">
      <c r="A230" t="s">
        <v>8106</v>
      </c>
      <c r="B230" t="s">
        <v>13589</v>
      </c>
      <c r="C230" t="s">
        <v>10083</v>
      </c>
      <c r="E230" t="s">
        <v>6636</v>
      </c>
      <c r="F230" t="s">
        <v>8188</v>
      </c>
      <c r="G230" t="s">
        <v>184</v>
      </c>
      <c r="H230" t="s">
        <v>6</v>
      </c>
      <c r="I230" t="s">
        <v>183</v>
      </c>
      <c r="J230" t="s">
        <v>4</v>
      </c>
      <c r="K230" t="s">
        <v>4</v>
      </c>
      <c r="L230">
        <v>40303</v>
      </c>
      <c r="M230" t="s">
        <v>11487</v>
      </c>
      <c r="N230" t="s">
        <v>184</v>
      </c>
      <c r="O230" t="s">
        <v>1431</v>
      </c>
      <c r="P230" t="s">
        <v>51</v>
      </c>
      <c r="Q230" t="s">
        <v>3679</v>
      </c>
      <c r="R230" t="s">
        <v>8108</v>
      </c>
      <c r="S230">
        <v>22353355</v>
      </c>
      <c r="T230">
        <v>22358855</v>
      </c>
      <c r="U230" t="s">
        <v>15291</v>
      </c>
      <c r="V230">
        <v>22353355</v>
      </c>
      <c r="W230" t="s">
        <v>14503</v>
      </c>
      <c r="X230">
        <v>25660341</v>
      </c>
      <c r="Y230" t="s">
        <v>32</v>
      </c>
      <c r="Z230" t="s">
        <v>8950</v>
      </c>
      <c r="AA230" t="str">
        <f t="shared" si="3"/>
        <v>04132--BILINGÜE ISAAC PHILLIPE</v>
      </c>
      <c r="AB230" t="s">
        <v>13613</v>
      </c>
    </row>
    <row r="231" spans="1:28" x14ac:dyDescent="0.25">
      <c r="A231" t="s">
        <v>8106</v>
      </c>
      <c r="B231" t="s">
        <v>10100</v>
      </c>
      <c r="C231" t="s">
        <v>9931</v>
      </c>
      <c r="E231" t="s">
        <v>6637</v>
      </c>
      <c r="F231" t="s">
        <v>8471</v>
      </c>
      <c r="G231" t="s">
        <v>184</v>
      </c>
      <c r="H231" t="s">
        <v>6</v>
      </c>
      <c r="I231" t="s">
        <v>183</v>
      </c>
      <c r="J231" t="s">
        <v>4</v>
      </c>
      <c r="K231" t="s">
        <v>6</v>
      </c>
      <c r="L231">
        <v>40305</v>
      </c>
      <c r="M231" t="s">
        <v>12811</v>
      </c>
      <c r="N231" t="s">
        <v>184</v>
      </c>
      <c r="O231" t="s">
        <v>1431</v>
      </c>
      <c r="P231" t="s">
        <v>3709</v>
      </c>
      <c r="Q231" t="s">
        <v>3709</v>
      </c>
      <c r="R231" t="s">
        <v>8108</v>
      </c>
      <c r="S231">
        <v>22448719</v>
      </c>
      <c r="T231" t="s">
        <v>15386</v>
      </c>
      <c r="U231" t="s">
        <v>8472</v>
      </c>
      <c r="V231">
        <v>87236811</v>
      </c>
      <c r="W231" t="s">
        <v>14503</v>
      </c>
      <c r="X231">
        <v>25660341</v>
      </c>
      <c r="Y231" t="s">
        <v>32</v>
      </c>
      <c r="Z231" t="s">
        <v>8951</v>
      </c>
      <c r="AA231" t="str">
        <f t="shared" si="3"/>
        <v>04268--SANTA ROSA DE LIMA</v>
      </c>
      <c r="AB231" t="s">
        <v>8471</v>
      </c>
    </row>
    <row r="232" spans="1:28" x14ac:dyDescent="0.25">
      <c r="A232" t="s">
        <v>8106</v>
      </c>
      <c r="B232" t="s">
        <v>8334</v>
      </c>
      <c r="C232" t="s">
        <v>6503</v>
      </c>
      <c r="E232" t="s">
        <v>8262</v>
      </c>
      <c r="F232" t="s">
        <v>8744</v>
      </c>
      <c r="G232" t="s">
        <v>184</v>
      </c>
      <c r="H232" t="s">
        <v>3</v>
      </c>
      <c r="I232" t="s">
        <v>183</v>
      </c>
      <c r="J232" t="s">
        <v>2</v>
      </c>
      <c r="K232" t="s">
        <v>3</v>
      </c>
      <c r="L232">
        <v>40102</v>
      </c>
      <c r="M232" t="s">
        <v>11440</v>
      </c>
      <c r="N232" t="s">
        <v>184</v>
      </c>
      <c r="O232" t="s">
        <v>184</v>
      </c>
      <c r="P232" t="s">
        <v>733</v>
      </c>
      <c r="Q232" t="s">
        <v>767</v>
      </c>
      <c r="R232" t="s">
        <v>8108</v>
      </c>
      <c r="S232">
        <v>22374346</v>
      </c>
      <c r="T232">
        <v>22374346</v>
      </c>
      <c r="U232" t="s">
        <v>8473</v>
      </c>
      <c r="V232">
        <v>83903228</v>
      </c>
      <c r="W232" t="s">
        <v>14508</v>
      </c>
      <c r="X232">
        <v>22375389</v>
      </c>
      <c r="Y232" t="s">
        <v>35</v>
      </c>
      <c r="Z232" t="s">
        <v>12230</v>
      </c>
    </row>
    <row r="233" spans="1:28" x14ac:dyDescent="0.25">
      <c r="A233" t="s">
        <v>8106</v>
      </c>
      <c r="B233" t="s">
        <v>8335</v>
      </c>
      <c r="C233" t="s">
        <v>6962</v>
      </c>
      <c r="E233" t="s">
        <v>6639</v>
      </c>
      <c r="F233" t="s">
        <v>8807</v>
      </c>
      <c r="G233" t="s">
        <v>1044</v>
      </c>
      <c r="H233" t="s">
        <v>2</v>
      </c>
      <c r="I233" t="s">
        <v>32</v>
      </c>
      <c r="J233" t="s">
        <v>1045</v>
      </c>
      <c r="K233" t="s">
        <v>2</v>
      </c>
      <c r="L233">
        <v>11901</v>
      </c>
      <c r="M233" t="s">
        <v>15414</v>
      </c>
      <c r="N233" t="s">
        <v>33</v>
      </c>
      <c r="O233" t="s">
        <v>1044</v>
      </c>
      <c r="P233" t="s">
        <v>14427</v>
      </c>
      <c r="Q233" t="s">
        <v>11334</v>
      </c>
      <c r="R233" t="s">
        <v>8108</v>
      </c>
      <c r="S233">
        <v>27710766</v>
      </c>
      <c r="T233" t="s">
        <v>15386</v>
      </c>
      <c r="U233" t="s">
        <v>13578</v>
      </c>
      <c r="V233" t="s">
        <v>15386</v>
      </c>
      <c r="W233" t="s">
        <v>14602</v>
      </c>
      <c r="X233">
        <v>27718453</v>
      </c>
      <c r="Y233" t="s">
        <v>32</v>
      </c>
      <c r="Z233" t="s">
        <v>8952</v>
      </c>
      <c r="AA233" t="str">
        <f t="shared" si="3"/>
        <v>04338--CENTRO EDUCATIVO FRAY FELIPE</v>
      </c>
      <c r="AB233" t="s">
        <v>8807</v>
      </c>
    </row>
    <row r="234" spans="1:28" x14ac:dyDescent="0.25">
      <c r="A234" t="s">
        <v>8106</v>
      </c>
      <c r="B234" t="s">
        <v>13588</v>
      </c>
      <c r="C234" t="s">
        <v>10086</v>
      </c>
      <c r="E234" t="s">
        <v>6643</v>
      </c>
      <c r="F234" t="s">
        <v>1161</v>
      </c>
      <c r="G234" t="s">
        <v>41</v>
      </c>
      <c r="H234" t="s">
        <v>4</v>
      </c>
      <c r="I234" t="s">
        <v>32</v>
      </c>
      <c r="J234" t="s">
        <v>179</v>
      </c>
      <c r="K234" t="s">
        <v>2</v>
      </c>
      <c r="L234">
        <v>11501</v>
      </c>
      <c r="M234" t="s">
        <v>12711</v>
      </c>
      <c r="N234" t="s">
        <v>33</v>
      </c>
      <c r="O234" t="s">
        <v>12871</v>
      </c>
      <c r="P234" t="s">
        <v>590</v>
      </c>
      <c r="Q234" t="s">
        <v>458</v>
      </c>
      <c r="R234" t="s">
        <v>8108</v>
      </c>
      <c r="S234">
        <v>22241289</v>
      </c>
      <c r="T234">
        <v>40001027</v>
      </c>
      <c r="U234" t="s">
        <v>8477</v>
      </c>
      <c r="V234">
        <v>40001027</v>
      </c>
      <c r="W234" t="s">
        <v>6423</v>
      </c>
      <c r="X234">
        <v>22340456</v>
      </c>
      <c r="Y234" t="s">
        <v>32</v>
      </c>
      <c r="Z234" t="s">
        <v>8953</v>
      </c>
      <c r="AA234" t="str">
        <f t="shared" si="3"/>
        <v>04252--SUN VIEW ELEMENTARY SCHOOL</v>
      </c>
      <c r="AB234" t="s">
        <v>13614</v>
      </c>
    </row>
    <row r="235" spans="1:28" x14ac:dyDescent="0.25">
      <c r="A235" t="s">
        <v>8106</v>
      </c>
      <c r="B235" t="s">
        <v>8243</v>
      </c>
      <c r="C235" t="s">
        <v>8242</v>
      </c>
      <c r="E235" t="s">
        <v>8267</v>
      </c>
      <c r="F235" t="s">
        <v>13429</v>
      </c>
      <c r="G235" t="s">
        <v>9004</v>
      </c>
      <c r="H235" t="s">
        <v>3</v>
      </c>
      <c r="I235" t="s">
        <v>32</v>
      </c>
      <c r="J235" t="s">
        <v>2</v>
      </c>
      <c r="K235" t="s">
        <v>5</v>
      </c>
      <c r="L235">
        <v>10104</v>
      </c>
      <c r="M235" t="s">
        <v>12603</v>
      </c>
      <c r="N235" t="s">
        <v>33</v>
      </c>
      <c r="O235" t="s">
        <v>33</v>
      </c>
      <c r="P235" t="s">
        <v>12836</v>
      </c>
      <c r="Q235" t="s">
        <v>11336</v>
      </c>
      <c r="R235" t="s">
        <v>8108</v>
      </c>
      <c r="S235">
        <v>22210240</v>
      </c>
      <c r="T235">
        <v>22582739</v>
      </c>
      <c r="U235" t="s">
        <v>8478</v>
      </c>
      <c r="V235">
        <v>22582739</v>
      </c>
      <c r="W235" t="s">
        <v>13799</v>
      </c>
      <c r="X235">
        <v>22227080</v>
      </c>
      <c r="Y235" t="s">
        <v>35</v>
      </c>
      <c r="Z235" t="s">
        <v>12230</v>
      </c>
    </row>
    <row r="236" spans="1:28" x14ac:dyDescent="0.25">
      <c r="A236" t="s">
        <v>8106</v>
      </c>
      <c r="B236" t="s">
        <v>8338</v>
      </c>
      <c r="C236" t="s">
        <v>8339</v>
      </c>
      <c r="E236" t="s">
        <v>7796</v>
      </c>
      <c r="F236" t="s">
        <v>8201</v>
      </c>
      <c r="G236" t="s">
        <v>197</v>
      </c>
      <c r="H236" t="s">
        <v>6</v>
      </c>
      <c r="I236" t="s">
        <v>35</v>
      </c>
      <c r="J236" t="s">
        <v>12</v>
      </c>
      <c r="K236" t="s">
        <v>7</v>
      </c>
      <c r="L236">
        <v>21006</v>
      </c>
      <c r="M236" t="s">
        <v>11525</v>
      </c>
      <c r="N236" t="s">
        <v>79</v>
      </c>
      <c r="O236" t="s">
        <v>197</v>
      </c>
      <c r="P236" t="s">
        <v>10536</v>
      </c>
      <c r="Q236" t="s">
        <v>11337</v>
      </c>
      <c r="R236" t="s">
        <v>8108</v>
      </c>
      <c r="S236">
        <v>24734204</v>
      </c>
      <c r="T236">
        <v>24734204</v>
      </c>
      <c r="U236" t="s">
        <v>8479</v>
      </c>
      <c r="V236">
        <v>24734204</v>
      </c>
      <c r="W236" t="s">
        <v>14476</v>
      </c>
      <c r="X236">
        <v>83187649</v>
      </c>
      <c r="Y236" t="s">
        <v>32</v>
      </c>
      <c r="Z236" t="s">
        <v>8954</v>
      </c>
      <c r="AA236" t="str">
        <f t="shared" si="3"/>
        <v>04141--BILINGÜE SAN ISIDRO</v>
      </c>
      <c r="AB236" t="s">
        <v>8201</v>
      </c>
    </row>
    <row r="237" spans="1:28" x14ac:dyDescent="0.25">
      <c r="A237" t="s">
        <v>8106</v>
      </c>
      <c r="B237" t="s">
        <v>10092</v>
      </c>
      <c r="C237" t="s">
        <v>6898</v>
      </c>
      <c r="E237" t="s">
        <v>6645</v>
      </c>
      <c r="F237" t="s">
        <v>8251</v>
      </c>
      <c r="G237" t="s">
        <v>184</v>
      </c>
      <c r="H237" t="s">
        <v>5</v>
      </c>
      <c r="I237" t="s">
        <v>183</v>
      </c>
      <c r="J237" t="s">
        <v>3</v>
      </c>
      <c r="K237" t="s">
        <v>6</v>
      </c>
      <c r="L237">
        <v>40205</v>
      </c>
      <c r="M237" t="s">
        <v>12806</v>
      </c>
      <c r="N237" t="s">
        <v>184</v>
      </c>
      <c r="O237" t="s">
        <v>10572</v>
      </c>
      <c r="P237" t="s">
        <v>2950</v>
      </c>
      <c r="Q237" t="s">
        <v>2950</v>
      </c>
      <c r="R237" t="s">
        <v>8108</v>
      </c>
      <c r="S237">
        <v>22607806</v>
      </c>
      <c r="T237">
        <v>22607991</v>
      </c>
      <c r="U237" t="s">
        <v>13579</v>
      </c>
      <c r="V237">
        <v>22607806</v>
      </c>
      <c r="W237" t="s">
        <v>14513</v>
      </c>
      <c r="X237">
        <v>22623025</v>
      </c>
      <c r="Y237" t="s">
        <v>32</v>
      </c>
      <c r="Z237" t="s">
        <v>12548</v>
      </c>
      <c r="AA237" t="str">
        <f t="shared" si="3"/>
        <v>04160--SHKENUK</v>
      </c>
      <c r="AB237" t="s">
        <v>13615</v>
      </c>
    </row>
    <row r="238" spans="1:28" x14ac:dyDescent="0.25">
      <c r="A238" t="s">
        <v>8106</v>
      </c>
      <c r="B238" t="s">
        <v>19383</v>
      </c>
      <c r="C238" t="s">
        <v>19382</v>
      </c>
      <c r="E238" t="s">
        <v>6646</v>
      </c>
      <c r="F238" t="s">
        <v>9389</v>
      </c>
      <c r="G238" t="s">
        <v>184</v>
      </c>
      <c r="H238" t="s">
        <v>3</v>
      </c>
      <c r="I238" t="s">
        <v>183</v>
      </c>
      <c r="J238" t="s">
        <v>2</v>
      </c>
      <c r="K238" t="s">
        <v>4</v>
      </c>
      <c r="L238">
        <v>40103</v>
      </c>
      <c r="M238" t="s">
        <v>11479</v>
      </c>
      <c r="N238" t="s">
        <v>184</v>
      </c>
      <c r="O238" t="s">
        <v>184</v>
      </c>
      <c r="P238" t="s">
        <v>470</v>
      </c>
      <c r="Q238" t="s">
        <v>11338</v>
      </c>
      <c r="R238" t="s">
        <v>8108</v>
      </c>
      <c r="S238">
        <v>22611482</v>
      </c>
      <c r="T238" t="s">
        <v>15386</v>
      </c>
      <c r="U238" t="s">
        <v>13520</v>
      </c>
      <c r="V238">
        <v>86720660</v>
      </c>
      <c r="W238" t="s">
        <v>14508</v>
      </c>
      <c r="X238">
        <v>22375389</v>
      </c>
      <c r="Y238" t="s">
        <v>35</v>
      </c>
      <c r="Z238" t="s">
        <v>12230</v>
      </c>
    </row>
    <row r="239" spans="1:28" x14ac:dyDescent="0.25">
      <c r="A239" t="s">
        <v>8106</v>
      </c>
      <c r="B239" t="s">
        <v>8120</v>
      </c>
      <c r="C239" t="s">
        <v>8119</v>
      </c>
      <c r="E239" t="s">
        <v>6648</v>
      </c>
      <c r="F239" t="s">
        <v>8456</v>
      </c>
      <c r="G239" t="s">
        <v>184</v>
      </c>
      <c r="H239" t="s">
        <v>5</v>
      </c>
      <c r="I239" t="s">
        <v>183</v>
      </c>
      <c r="J239" t="s">
        <v>3</v>
      </c>
      <c r="K239" t="s">
        <v>2</v>
      </c>
      <c r="L239">
        <v>40201</v>
      </c>
      <c r="M239" t="s">
        <v>11405</v>
      </c>
      <c r="N239" t="s">
        <v>184</v>
      </c>
      <c r="O239" t="s">
        <v>10572</v>
      </c>
      <c r="P239" t="s">
        <v>10572</v>
      </c>
      <c r="Q239" t="s">
        <v>11339</v>
      </c>
      <c r="R239" t="s">
        <v>8108</v>
      </c>
      <c r="S239">
        <v>22374454</v>
      </c>
      <c r="T239">
        <v>22634967</v>
      </c>
      <c r="U239" t="s">
        <v>8759</v>
      </c>
      <c r="V239">
        <v>22374454</v>
      </c>
      <c r="W239" t="s">
        <v>14513</v>
      </c>
      <c r="X239">
        <v>22623025</v>
      </c>
      <c r="Y239" t="s">
        <v>32</v>
      </c>
      <c r="Z239" t="s">
        <v>8955</v>
      </c>
      <c r="AA239" t="str">
        <f t="shared" si="3"/>
        <v>04164--PASOS DE JUVENTUD</v>
      </c>
      <c r="AB239" t="s">
        <v>8456</v>
      </c>
    </row>
    <row r="240" spans="1:28" x14ac:dyDescent="0.25">
      <c r="A240" t="s">
        <v>8106</v>
      </c>
      <c r="B240" t="s">
        <v>11276</v>
      </c>
      <c r="C240" t="s">
        <v>7496</v>
      </c>
      <c r="E240" t="s">
        <v>6649</v>
      </c>
      <c r="F240" t="s">
        <v>8181</v>
      </c>
      <c r="G240" t="s">
        <v>184</v>
      </c>
      <c r="H240" t="s">
        <v>3</v>
      </c>
      <c r="I240" t="s">
        <v>183</v>
      </c>
      <c r="J240" t="s">
        <v>2</v>
      </c>
      <c r="K240" t="s">
        <v>4</v>
      </c>
      <c r="L240">
        <v>40103</v>
      </c>
      <c r="M240" t="s">
        <v>11479</v>
      </c>
      <c r="N240" t="s">
        <v>184</v>
      </c>
      <c r="O240" t="s">
        <v>184</v>
      </c>
      <c r="P240" t="s">
        <v>470</v>
      </c>
      <c r="Q240" t="s">
        <v>470</v>
      </c>
      <c r="R240" t="s">
        <v>8108</v>
      </c>
      <c r="S240">
        <v>22386052</v>
      </c>
      <c r="T240">
        <v>83565759</v>
      </c>
      <c r="U240" t="s">
        <v>9452</v>
      </c>
      <c r="V240">
        <v>83565759</v>
      </c>
      <c r="W240" t="s">
        <v>14508</v>
      </c>
      <c r="X240">
        <v>22375389</v>
      </c>
      <c r="Y240" t="s">
        <v>35</v>
      </c>
      <c r="Z240" t="s">
        <v>12230</v>
      </c>
    </row>
    <row r="241" spans="1:28" x14ac:dyDescent="0.25">
      <c r="A241" t="s">
        <v>8106</v>
      </c>
      <c r="B241" t="s">
        <v>11254</v>
      </c>
      <c r="C241" t="s">
        <v>6921</v>
      </c>
      <c r="E241" t="s">
        <v>8339</v>
      </c>
      <c r="F241" t="s">
        <v>8338</v>
      </c>
      <c r="G241" t="s">
        <v>184</v>
      </c>
      <c r="H241" t="s">
        <v>7</v>
      </c>
      <c r="I241" t="s">
        <v>183</v>
      </c>
      <c r="J241" t="s">
        <v>11</v>
      </c>
      <c r="K241" t="s">
        <v>2</v>
      </c>
      <c r="L241">
        <v>40901</v>
      </c>
      <c r="M241" t="s">
        <v>11431</v>
      </c>
      <c r="N241" t="s">
        <v>184</v>
      </c>
      <c r="O241" t="s">
        <v>966</v>
      </c>
      <c r="P241" t="s">
        <v>966</v>
      </c>
      <c r="Q241" t="s">
        <v>966</v>
      </c>
      <c r="R241" t="s">
        <v>8108</v>
      </c>
      <c r="S241">
        <v>22635012</v>
      </c>
      <c r="T241">
        <v>22634971</v>
      </c>
      <c r="U241" t="s">
        <v>8481</v>
      </c>
      <c r="V241">
        <v>83614705</v>
      </c>
      <c r="W241" t="s">
        <v>14514</v>
      </c>
      <c r="X241">
        <v>22618569</v>
      </c>
      <c r="Y241" t="s">
        <v>32</v>
      </c>
      <c r="Z241" t="s">
        <v>8956</v>
      </c>
      <c r="AA241" t="str">
        <f t="shared" si="3"/>
        <v>04180--GREENFIELD SCHOOL</v>
      </c>
      <c r="AB241" t="s">
        <v>8338</v>
      </c>
    </row>
    <row r="242" spans="1:28" x14ac:dyDescent="0.25">
      <c r="A242" t="s">
        <v>8106</v>
      </c>
      <c r="B242" t="s">
        <v>12521</v>
      </c>
      <c r="C242" t="s">
        <v>8915</v>
      </c>
      <c r="E242" t="s">
        <v>6654</v>
      </c>
      <c r="F242" t="s">
        <v>15241</v>
      </c>
      <c r="G242" t="s">
        <v>9004</v>
      </c>
      <c r="H242" t="s">
        <v>7</v>
      </c>
      <c r="I242" t="s">
        <v>32</v>
      </c>
      <c r="J242" t="s">
        <v>12</v>
      </c>
      <c r="K242" t="s">
        <v>3</v>
      </c>
      <c r="L242">
        <v>11002</v>
      </c>
      <c r="M242" t="s">
        <v>12682</v>
      </c>
      <c r="N242" t="s">
        <v>33</v>
      </c>
      <c r="O242" t="s">
        <v>10457</v>
      </c>
      <c r="P242" t="s">
        <v>10438</v>
      </c>
      <c r="Q242" t="s">
        <v>11340</v>
      </c>
      <c r="R242" t="s">
        <v>8108</v>
      </c>
      <c r="S242">
        <v>22143092</v>
      </c>
      <c r="T242" t="s">
        <v>15386</v>
      </c>
      <c r="U242" t="s">
        <v>15292</v>
      </c>
      <c r="V242">
        <v>22143092</v>
      </c>
      <c r="W242" t="s">
        <v>15396</v>
      </c>
      <c r="X242">
        <v>22754085</v>
      </c>
      <c r="Y242" t="s">
        <v>32</v>
      </c>
      <c r="Z242" t="s">
        <v>13516</v>
      </c>
      <c r="AA242" t="str">
        <f t="shared" si="3"/>
        <v>04258--</v>
      </c>
    </row>
    <row r="243" spans="1:28" x14ac:dyDescent="0.25">
      <c r="A243" t="s">
        <v>8106</v>
      </c>
      <c r="B243" t="s">
        <v>11242</v>
      </c>
      <c r="C243" t="s">
        <v>8342</v>
      </c>
      <c r="E243" t="s">
        <v>6655</v>
      </c>
      <c r="F243" t="s">
        <v>9390</v>
      </c>
      <c r="G243" t="s">
        <v>9003</v>
      </c>
      <c r="H243" t="s">
        <v>5</v>
      </c>
      <c r="I243" t="s">
        <v>32</v>
      </c>
      <c r="J243" t="s">
        <v>11</v>
      </c>
      <c r="K243" t="s">
        <v>2</v>
      </c>
      <c r="L243">
        <v>10901</v>
      </c>
      <c r="M243" t="s">
        <v>12667</v>
      </c>
      <c r="N243" t="s">
        <v>33</v>
      </c>
      <c r="O243" t="s">
        <v>296</v>
      </c>
      <c r="P243" t="s">
        <v>296</v>
      </c>
      <c r="Q243" t="s">
        <v>143</v>
      </c>
      <c r="R243" t="s">
        <v>8108</v>
      </c>
      <c r="S243">
        <v>22827777</v>
      </c>
      <c r="T243">
        <v>85592927</v>
      </c>
      <c r="U243" t="s">
        <v>8482</v>
      </c>
      <c r="V243">
        <v>85592927</v>
      </c>
      <c r="W243" t="s">
        <v>14409</v>
      </c>
      <c r="X243">
        <v>22822636</v>
      </c>
      <c r="Y243" t="s">
        <v>32</v>
      </c>
      <c r="Z243" t="s">
        <v>8957</v>
      </c>
      <c r="AA243" t="str">
        <f t="shared" si="3"/>
        <v>04143--MARIA MONTSERRAT</v>
      </c>
      <c r="AB243" t="s">
        <v>9390</v>
      </c>
    </row>
    <row r="244" spans="1:28" x14ac:dyDescent="0.25">
      <c r="A244" t="s">
        <v>8106</v>
      </c>
      <c r="B244" t="s">
        <v>8344</v>
      </c>
      <c r="C244" t="s">
        <v>8345</v>
      </c>
      <c r="E244" t="s">
        <v>6657</v>
      </c>
      <c r="F244" t="s">
        <v>1357</v>
      </c>
      <c r="G244" t="s">
        <v>79</v>
      </c>
      <c r="H244" t="s">
        <v>6</v>
      </c>
      <c r="I244" t="s">
        <v>35</v>
      </c>
      <c r="J244" t="s">
        <v>2</v>
      </c>
      <c r="K244" t="s">
        <v>5</v>
      </c>
      <c r="L244">
        <v>20104</v>
      </c>
      <c r="M244" t="s">
        <v>11465</v>
      </c>
      <c r="N244" t="s">
        <v>79</v>
      </c>
      <c r="O244" t="s">
        <v>79</v>
      </c>
      <c r="P244" t="s">
        <v>221</v>
      </c>
      <c r="Q244" t="s">
        <v>1873</v>
      </c>
      <c r="R244" t="s">
        <v>8108</v>
      </c>
      <c r="S244">
        <v>24428703</v>
      </c>
      <c r="T244" t="s">
        <v>15386</v>
      </c>
      <c r="U244" t="s">
        <v>12082</v>
      </c>
      <c r="V244">
        <v>24428703</v>
      </c>
      <c r="W244" t="s">
        <v>14447</v>
      </c>
      <c r="X244">
        <v>24434942</v>
      </c>
      <c r="Y244" t="s">
        <v>32</v>
      </c>
      <c r="Z244" t="s">
        <v>8958</v>
      </c>
      <c r="AA244" t="str">
        <f t="shared" si="3"/>
        <v>04216--SANTA TERESA</v>
      </c>
      <c r="AB244" t="s">
        <v>1357</v>
      </c>
    </row>
    <row r="245" spans="1:28" x14ac:dyDescent="0.25">
      <c r="A245" t="s">
        <v>8106</v>
      </c>
      <c r="B245" t="s">
        <v>13474</v>
      </c>
      <c r="C245" t="s">
        <v>13313</v>
      </c>
      <c r="E245" t="s">
        <v>6665</v>
      </c>
      <c r="F245" t="s">
        <v>8483</v>
      </c>
      <c r="G245" t="s">
        <v>41</v>
      </c>
      <c r="H245" t="s">
        <v>2</v>
      </c>
      <c r="I245" t="s">
        <v>32</v>
      </c>
      <c r="J245" t="s">
        <v>10</v>
      </c>
      <c r="K245" t="s">
        <v>4</v>
      </c>
      <c r="L245">
        <v>10803</v>
      </c>
      <c r="M245" t="s">
        <v>12668</v>
      </c>
      <c r="N245" t="s">
        <v>33</v>
      </c>
      <c r="O245" t="s">
        <v>12863</v>
      </c>
      <c r="P245" t="s">
        <v>555</v>
      </c>
      <c r="Q245" t="s">
        <v>11341</v>
      </c>
      <c r="R245" t="s">
        <v>8108</v>
      </c>
      <c r="S245">
        <v>88385927</v>
      </c>
      <c r="T245">
        <v>22972235</v>
      </c>
      <c r="U245" t="s">
        <v>12085</v>
      </c>
      <c r="V245">
        <v>22972235</v>
      </c>
      <c r="W245" t="s">
        <v>14415</v>
      </c>
      <c r="X245">
        <v>22254561</v>
      </c>
      <c r="Y245" t="s">
        <v>32</v>
      </c>
      <c r="Z245" t="s">
        <v>8959</v>
      </c>
      <c r="AA245" t="str">
        <f t="shared" si="3"/>
        <v>04332--LAKE MARY PRIMARIA</v>
      </c>
      <c r="AB245" t="s">
        <v>13616</v>
      </c>
    </row>
    <row r="246" spans="1:28" x14ac:dyDescent="0.25">
      <c r="A246" t="s">
        <v>8106</v>
      </c>
      <c r="B246" t="s">
        <v>11257</v>
      </c>
      <c r="C246" t="s">
        <v>11256</v>
      </c>
      <c r="E246" t="s">
        <v>6666</v>
      </c>
      <c r="F246" t="s">
        <v>11245</v>
      </c>
      <c r="G246" t="s">
        <v>207</v>
      </c>
      <c r="H246" t="s">
        <v>6</v>
      </c>
      <c r="I246" t="s">
        <v>208</v>
      </c>
      <c r="J246" t="s">
        <v>6</v>
      </c>
      <c r="K246" t="s">
        <v>2</v>
      </c>
      <c r="L246">
        <v>50501</v>
      </c>
      <c r="M246" t="s">
        <v>11419</v>
      </c>
      <c r="N246" t="s">
        <v>209</v>
      </c>
      <c r="O246" t="s">
        <v>12943</v>
      </c>
      <c r="P246" t="s">
        <v>1772</v>
      </c>
      <c r="Q246" t="s">
        <v>3951</v>
      </c>
      <c r="R246" t="s">
        <v>8108</v>
      </c>
      <c r="S246">
        <v>26888174</v>
      </c>
      <c r="T246">
        <v>26888174</v>
      </c>
      <c r="U246" t="s">
        <v>8485</v>
      </c>
      <c r="V246">
        <v>83261555</v>
      </c>
      <c r="W246" t="s">
        <v>15479</v>
      </c>
      <c r="X246">
        <v>84043437</v>
      </c>
      <c r="Y246" t="s">
        <v>32</v>
      </c>
      <c r="Z246" t="s">
        <v>8960</v>
      </c>
      <c r="AA246" t="str">
        <f t="shared" si="3"/>
        <v>04190--CENTRO EDUCATIVO SAGRADA FAMILIA</v>
      </c>
      <c r="AB246" t="s">
        <v>11245</v>
      </c>
    </row>
    <row r="247" spans="1:28" x14ac:dyDescent="0.25">
      <c r="A247" t="s">
        <v>8106</v>
      </c>
      <c r="B247" t="s">
        <v>12008</v>
      </c>
      <c r="C247" t="s">
        <v>7384</v>
      </c>
      <c r="E247" t="s">
        <v>8476</v>
      </c>
      <c r="F247" t="s">
        <v>8475</v>
      </c>
      <c r="G247" t="s">
        <v>9004</v>
      </c>
      <c r="H247" t="s">
        <v>4</v>
      </c>
      <c r="I247" t="s">
        <v>32</v>
      </c>
      <c r="J247" t="s">
        <v>2</v>
      </c>
      <c r="K247" t="s">
        <v>6</v>
      </c>
      <c r="L247">
        <v>10105</v>
      </c>
      <c r="M247" t="s">
        <v>12604</v>
      </c>
      <c r="N247" t="s">
        <v>33</v>
      </c>
      <c r="O247" t="s">
        <v>33</v>
      </c>
      <c r="P247" t="s">
        <v>90</v>
      </c>
      <c r="Q247" t="s">
        <v>90</v>
      </c>
      <c r="R247" t="s">
        <v>8108</v>
      </c>
      <c r="S247">
        <v>22252707</v>
      </c>
      <c r="T247" t="s">
        <v>15386</v>
      </c>
      <c r="U247" t="s">
        <v>8486</v>
      </c>
      <c r="V247">
        <v>22252707</v>
      </c>
      <c r="W247" t="s">
        <v>12988</v>
      </c>
      <c r="X247">
        <v>22271729</v>
      </c>
      <c r="Y247" t="s">
        <v>32</v>
      </c>
      <c r="Z247" t="s">
        <v>8962</v>
      </c>
      <c r="AA247" t="str">
        <f t="shared" si="3"/>
        <v>04111--SAN ANGELO</v>
      </c>
      <c r="AB247" t="s">
        <v>8475</v>
      </c>
    </row>
    <row r="248" spans="1:28" x14ac:dyDescent="0.25">
      <c r="A248" t="s">
        <v>8106</v>
      </c>
      <c r="B248" t="s">
        <v>12017</v>
      </c>
      <c r="C248" t="s">
        <v>7543</v>
      </c>
      <c r="E248" t="s">
        <v>6670</v>
      </c>
      <c r="F248" t="s">
        <v>8368</v>
      </c>
      <c r="G248" t="s">
        <v>79</v>
      </c>
      <c r="H248" t="s">
        <v>3</v>
      </c>
      <c r="I248" t="s">
        <v>35</v>
      </c>
      <c r="J248" t="s">
        <v>2</v>
      </c>
      <c r="K248" t="s">
        <v>2</v>
      </c>
      <c r="L248">
        <v>20101</v>
      </c>
      <c r="M248" t="s">
        <v>11400</v>
      </c>
      <c r="N248" t="s">
        <v>79</v>
      </c>
      <c r="O248" t="s">
        <v>79</v>
      </c>
      <c r="P248" t="s">
        <v>79</v>
      </c>
      <c r="Q248" t="s">
        <v>11318</v>
      </c>
      <c r="R248" t="s">
        <v>8108</v>
      </c>
      <c r="S248">
        <v>24406501</v>
      </c>
      <c r="T248">
        <v>85096133</v>
      </c>
      <c r="U248" t="s">
        <v>8487</v>
      </c>
      <c r="V248">
        <v>24406501</v>
      </c>
      <c r="W248" t="s">
        <v>14444</v>
      </c>
      <c r="X248">
        <v>24302389</v>
      </c>
      <c r="Y248" t="s">
        <v>35</v>
      </c>
      <c r="Z248" t="s">
        <v>12230</v>
      </c>
    </row>
    <row r="249" spans="1:28" x14ac:dyDescent="0.25">
      <c r="A249" t="s">
        <v>8106</v>
      </c>
      <c r="B249" t="s">
        <v>12037</v>
      </c>
      <c r="C249" t="s">
        <v>12036</v>
      </c>
      <c r="E249" t="s">
        <v>8308</v>
      </c>
      <c r="F249" t="s">
        <v>8745</v>
      </c>
      <c r="G249" t="s">
        <v>184</v>
      </c>
      <c r="H249" t="s">
        <v>5</v>
      </c>
      <c r="I249" t="s">
        <v>183</v>
      </c>
      <c r="J249" t="s">
        <v>6</v>
      </c>
      <c r="K249" t="s">
        <v>6</v>
      </c>
      <c r="L249">
        <v>40505</v>
      </c>
      <c r="M249" t="s">
        <v>12813</v>
      </c>
      <c r="N249" t="s">
        <v>184</v>
      </c>
      <c r="O249" t="s">
        <v>143</v>
      </c>
      <c r="P249" t="s">
        <v>216</v>
      </c>
      <c r="Q249" t="s">
        <v>11342</v>
      </c>
      <c r="R249" t="s">
        <v>8108</v>
      </c>
      <c r="S249">
        <v>22688793</v>
      </c>
      <c r="T249">
        <v>87353968</v>
      </c>
      <c r="U249" t="s">
        <v>8488</v>
      </c>
      <c r="V249">
        <v>22688793</v>
      </c>
      <c r="W249" t="s">
        <v>14513</v>
      </c>
      <c r="X249">
        <v>22623025</v>
      </c>
      <c r="Y249" t="s">
        <v>32</v>
      </c>
      <c r="Z249" t="s">
        <v>8963</v>
      </c>
      <c r="AA249" t="str">
        <f t="shared" si="3"/>
        <v>04251--ECOLOGICO LA BOCA DEL MONTE</v>
      </c>
      <c r="AB249" t="s">
        <v>8745</v>
      </c>
    </row>
    <row r="250" spans="1:28" x14ac:dyDescent="0.25">
      <c r="A250" t="s">
        <v>8106</v>
      </c>
      <c r="B250" t="s">
        <v>8350</v>
      </c>
      <c r="C250" t="s">
        <v>8351</v>
      </c>
      <c r="E250" t="s">
        <v>6672</v>
      </c>
      <c r="F250" t="s">
        <v>8303</v>
      </c>
      <c r="G250" t="s">
        <v>41</v>
      </c>
      <c r="H250" t="s">
        <v>4</v>
      </c>
      <c r="I250" t="s">
        <v>32</v>
      </c>
      <c r="J250" t="s">
        <v>179</v>
      </c>
      <c r="K250" t="s">
        <v>2</v>
      </c>
      <c r="L250">
        <v>11501</v>
      </c>
      <c r="M250" t="s">
        <v>12711</v>
      </c>
      <c r="N250" t="s">
        <v>33</v>
      </c>
      <c r="O250" t="s">
        <v>12871</v>
      </c>
      <c r="P250" t="s">
        <v>590</v>
      </c>
      <c r="Q250" t="s">
        <v>10483</v>
      </c>
      <c r="R250" t="s">
        <v>8108</v>
      </c>
      <c r="S250">
        <v>22531448</v>
      </c>
      <c r="T250">
        <v>22531448</v>
      </c>
      <c r="U250" t="s">
        <v>8489</v>
      </c>
      <c r="V250">
        <v>22531448</v>
      </c>
      <c r="W250" t="s">
        <v>6423</v>
      </c>
      <c r="X250">
        <v>22340456</v>
      </c>
      <c r="Y250" t="s">
        <v>35</v>
      </c>
      <c r="Z250" t="s">
        <v>12230</v>
      </c>
    </row>
    <row r="251" spans="1:28" x14ac:dyDescent="0.25">
      <c r="A251" t="s">
        <v>8106</v>
      </c>
      <c r="B251" t="s">
        <v>12032</v>
      </c>
      <c r="C251" t="s">
        <v>8930</v>
      </c>
      <c r="E251" t="s">
        <v>6673</v>
      </c>
      <c r="F251" t="s">
        <v>8163</v>
      </c>
      <c r="G251" t="s">
        <v>82</v>
      </c>
      <c r="H251" t="s">
        <v>6</v>
      </c>
      <c r="I251" t="s">
        <v>83</v>
      </c>
      <c r="J251" t="s">
        <v>4</v>
      </c>
      <c r="K251" t="s">
        <v>2</v>
      </c>
      <c r="L251">
        <v>70301</v>
      </c>
      <c r="M251" t="s">
        <v>11411</v>
      </c>
      <c r="N251" t="s">
        <v>82</v>
      </c>
      <c r="O251" t="s">
        <v>12861</v>
      </c>
      <c r="P251" t="s">
        <v>12861</v>
      </c>
      <c r="Q251" t="s">
        <v>1858</v>
      </c>
      <c r="R251" t="s">
        <v>8108</v>
      </c>
      <c r="S251">
        <v>27682847</v>
      </c>
      <c r="T251" t="s">
        <v>15386</v>
      </c>
      <c r="U251" t="s">
        <v>10111</v>
      </c>
      <c r="V251">
        <v>87024729</v>
      </c>
      <c r="W251" t="s">
        <v>19333</v>
      </c>
      <c r="X251">
        <v>27687141</v>
      </c>
      <c r="Y251" t="s">
        <v>32</v>
      </c>
      <c r="Z251" t="s">
        <v>8964</v>
      </c>
      <c r="AA251" t="str">
        <f t="shared" si="3"/>
        <v>04206--ATLANTIC COLLEGE</v>
      </c>
      <c r="AB251" t="s">
        <v>8163</v>
      </c>
    </row>
    <row r="252" spans="1:28" x14ac:dyDescent="0.25">
      <c r="A252" t="s">
        <v>8106</v>
      </c>
      <c r="B252" t="s">
        <v>8175</v>
      </c>
      <c r="C252" t="s">
        <v>7341</v>
      </c>
      <c r="E252" t="s">
        <v>6675</v>
      </c>
      <c r="F252" t="s">
        <v>8746</v>
      </c>
      <c r="G252" t="s">
        <v>1235</v>
      </c>
      <c r="H252" t="s">
        <v>7</v>
      </c>
      <c r="I252" t="s">
        <v>124</v>
      </c>
      <c r="J252" t="s">
        <v>7</v>
      </c>
      <c r="K252" t="s">
        <v>2</v>
      </c>
      <c r="L252">
        <v>60601</v>
      </c>
      <c r="M252" t="s">
        <v>15488</v>
      </c>
      <c r="N252" t="s">
        <v>125</v>
      </c>
      <c r="O252" t="s">
        <v>12841</v>
      </c>
      <c r="P252" t="s">
        <v>12841</v>
      </c>
      <c r="Q252" t="s">
        <v>4724</v>
      </c>
      <c r="R252" t="s">
        <v>8108</v>
      </c>
      <c r="S252">
        <v>27772681</v>
      </c>
      <c r="T252">
        <v>27740244</v>
      </c>
      <c r="U252" t="s">
        <v>13430</v>
      </c>
      <c r="V252">
        <v>27772681</v>
      </c>
      <c r="W252" t="s">
        <v>6537</v>
      </c>
      <c r="X252">
        <v>27770062</v>
      </c>
      <c r="Y252" t="s">
        <v>32</v>
      </c>
      <c r="Z252" t="s">
        <v>8965</v>
      </c>
      <c r="AA252" t="str">
        <f t="shared" si="3"/>
        <v>04217--SISTEMA EDUCATIVO LOS DELFINES</v>
      </c>
      <c r="AB252" t="s">
        <v>8746</v>
      </c>
    </row>
    <row r="253" spans="1:28" x14ac:dyDescent="0.25">
      <c r="A253" t="s">
        <v>8106</v>
      </c>
      <c r="B253" t="s">
        <v>13552</v>
      </c>
      <c r="C253" t="s">
        <v>8216</v>
      </c>
      <c r="E253" t="s">
        <v>6679</v>
      </c>
      <c r="F253" t="s">
        <v>13431</v>
      </c>
      <c r="G253" t="s">
        <v>184</v>
      </c>
      <c r="H253" t="s">
        <v>8</v>
      </c>
      <c r="I253" t="s">
        <v>183</v>
      </c>
      <c r="J253" t="s">
        <v>8</v>
      </c>
      <c r="K253" t="s">
        <v>2</v>
      </c>
      <c r="L253">
        <v>40701</v>
      </c>
      <c r="M253" t="s">
        <v>12656</v>
      </c>
      <c r="N253" t="s">
        <v>184</v>
      </c>
      <c r="O253" t="s">
        <v>3626</v>
      </c>
      <c r="P253" t="s">
        <v>221</v>
      </c>
      <c r="Q253" t="s">
        <v>221</v>
      </c>
      <c r="R253" t="s">
        <v>8108</v>
      </c>
      <c r="S253">
        <v>22397250</v>
      </c>
      <c r="T253">
        <v>60198682</v>
      </c>
      <c r="U253" t="s">
        <v>8490</v>
      </c>
      <c r="V253">
        <v>22397250</v>
      </c>
      <c r="W253" t="s">
        <v>13577</v>
      </c>
      <c r="X253">
        <v>22654304</v>
      </c>
      <c r="Y253" t="s">
        <v>32</v>
      </c>
      <c r="Z253" t="s">
        <v>8966</v>
      </c>
      <c r="AA253" t="str">
        <f t="shared" si="3"/>
        <v>04219--DIVINO NIÑO -HEREDIA-</v>
      </c>
      <c r="AB253" t="s">
        <v>13431</v>
      </c>
    </row>
    <row r="254" spans="1:28" x14ac:dyDescent="0.25">
      <c r="A254" t="s">
        <v>8106</v>
      </c>
      <c r="B254" t="s">
        <v>13397</v>
      </c>
      <c r="C254" t="s">
        <v>8167</v>
      </c>
      <c r="E254" t="s">
        <v>8177</v>
      </c>
      <c r="F254" t="s">
        <v>8176</v>
      </c>
      <c r="G254" t="s">
        <v>184</v>
      </c>
      <c r="H254" t="s">
        <v>3</v>
      </c>
      <c r="I254" t="s">
        <v>183</v>
      </c>
      <c r="J254" t="s">
        <v>3</v>
      </c>
      <c r="K254" t="s">
        <v>6</v>
      </c>
      <c r="L254">
        <v>40205</v>
      </c>
      <c r="M254" t="s">
        <v>12806</v>
      </c>
      <c r="N254" t="s">
        <v>184</v>
      </c>
      <c r="O254" t="s">
        <v>10572</v>
      </c>
      <c r="P254" t="s">
        <v>2950</v>
      </c>
      <c r="Q254" t="s">
        <v>2950</v>
      </c>
      <c r="R254" t="s">
        <v>8108</v>
      </c>
      <c r="S254">
        <v>60074286</v>
      </c>
      <c r="T254" t="s">
        <v>15386</v>
      </c>
      <c r="U254" t="s">
        <v>8491</v>
      </c>
      <c r="V254">
        <v>60074286</v>
      </c>
      <c r="W254" t="s">
        <v>14508</v>
      </c>
      <c r="X254">
        <v>22375839</v>
      </c>
      <c r="Y254" t="s">
        <v>35</v>
      </c>
      <c r="Z254" t="s">
        <v>12230</v>
      </c>
    </row>
    <row r="255" spans="1:28" x14ac:dyDescent="0.25">
      <c r="A255" t="s">
        <v>8106</v>
      </c>
      <c r="B255" t="s">
        <v>9389</v>
      </c>
      <c r="C255" t="s">
        <v>6646</v>
      </c>
      <c r="E255" t="s">
        <v>6681</v>
      </c>
      <c r="F255" t="s">
        <v>8968</v>
      </c>
      <c r="G255" t="s">
        <v>184</v>
      </c>
      <c r="H255" t="s">
        <v>7</v>
      </c>
      <c r="I255" t="s">
        <v>183</v>
      </c>
      <c r="J255" t="s">
        <v>7</v>
      </c>
      <c r="K255" t="s">
        <v>3</v>
      </c>
      <c r="L255">
        <v>40602</v>
      </c>
      <c r="M255" t="s">
        <v>12732</v>
      </c>
      <c r="N255" t="s">
        <v>184</v>
      </c>
      <c r="O255" t="s">
        <v>239</v>
      </c>
      <c r="P255" t="s">
        <v>33</v>
      </c>
      <c r="Q255" t="s">
        <v>431</v>
      </c>
      <c r="R255" t="s">
        <v>8108</v>
      </c>
      <c r="S255">
        <v>22684309</v>
      </c>
      <c r="T255">
        <v>22684309</v>
      </c>
      <c r="U255" t="s">
        <v>8760</v>
      </c>
      <c r="V255">
        <v>70848036</v>
      </c>
      <c r="W255" t="s">
        <v>14514</v>
      </c>
      <c r="X255">
        <v>22618569</v>
      </c>
      <c r="Y255" t="s">
        <v>32</v>
      </c>
      <c r="Z255" t="s">
        <v>8967</v>
      </c>
      <c r="AA255" t="str">
        <f t="shared" si="3"/>
        <v>04220--CAI NIÑOS Y NIÑAS TRIUNFADORES</v>
      </c>
      <c r="AB255" t="s">
        <v>8968</v>
      </c>
    </row>
    <row r="256" spans="1:28" x14ac:dyDescent="0.25">
      <c r="A256" t="s">
        <v>8106</v>
      </c>
      <c r="B256" t="s">
        <v>13393</v>
      </c>
      <c r="C256" t="s">
        <v>8117</v>
      </c>
      <c r="E256" t="s">
        <v>8351</v>
      </c>
      <c r="F256" t="s">
        <v>8350</v>
      </c>
      <c r="G256" t="s">
        <v>214</v>
      </c>
      <c r="H256" t="s">
        <v>7</v>
      </c>
      <c r="I256" t="s">
        <v>64</v>
      </c>
      <c r="J256" t="s">
        <v>4</v>
      </c>
      <c r="K256" t="s">
        <v>7</v>
      </c>
      <c r="L256">
        <v>30306</v>
      </c>
      <c r="M256" t="s">
        <v>15454</v>
      </c>
      <c r="N256" t="s">
        <v>214</v>
      </c>
      <c r="O256" t="s">
        <v>215</v>
      </c>
      <c r="P256" t="s">
        <v>581</v>
      </c>
      <c r="Q256" t="s">
        <v>11343</v>
      </c>
      <c r="R256" t="s">
        <v>8108</v>
      </c>
      <c r="S256">
        <v>85180789</v>
      </c>
      <c r="T256">
        <v>85528558</v>
      </c>
      <c r="U256" t="s">
        <v>8492</v>
      </c>
      <c r="V256">
        <v>85180789</v>
      </c>
      <c r="W256" t="s">
        <v>14499</v>
      </c>
      <c r="X256">
        <v>22792767</v>
      </c>
      <c r="Y256" t="s">
        <v>35</v>
      </c>
      <c r="Z256" t="s">
        <v>12230</v>
      </c>
    </row>
    <row r="257" spans="1:28" x14ac:dyDescent="0.25">
      <c r="A257" t="s">
        <v>8106</v>
      </c>
      <c r="B257" t="s">
        <v>13570</v>
      </c>
      <c r="C257" t="s">
        <v>6566</v>
      </c>
      <c r="E257" t="s">
        <v>6682</v>
      </c>
      <c r="F257" t="s">
        <v>8493</v>
      </c>
      <c r="G257" t="s">
        <v>214</v>
      </c>
      <c r="H257" t="s">
        <v>7</v>
      </c>
      <c r="I257" t="s">
        <v>64</v>
      </c>
      <c r="J257" t="s">
        <v>4</v>
      </c>
      <c r="K257" t="s">
        <v>6</v>
      </c>
      <c r="L257">
        <v>30305</v>
      </c>
      <c r="M257" t="s">
        <v>12802</v>
      </c>
      <c r="N257" t="s">
        <v>214</v>
      </c>
      <c r="O257" t="s">
        <v>215</v>
      </c>
      <c r="P257" t="s">
        <v>216</v>
      </c>
      <c r="Q257" t="s">
        <v>213</v>
      </c>
      <c r="R257" t="s">
        <v>8108</v>
      </c>
      <c r="S257">
        <v>22737223</v>
      </c>
      <c r="T257">
        <v>88322053</v>
      </c>
      <c r="U257" t="s">
        <v>15293</v>
      </c>
      <c r="V257">
        <v>88322053</v>
      </c>
      <c r="W257" t="s">
        <v>14499</v>
      </c>
      <c r="X257">
        <v>22792767</v>
      </c>
      <c r="Y257" t="s">
        <v>32</v>
      </c>
      <c r="Z257" t="s">
        <v>8969</v>
      </c>
      <c r="AA257" t="str">
        <f t="shared" si="3"/>
        <v>04284--YINU´S</v>
      </c>
      <c r="AB257" t="s">
        <v>8493</v>
      </c>
    </row>
    <row r="258" spans="1:28" x14ac:dyDescent="0.25">
      <c r="A258" t="s">
        <v>8106</v>
      </c>
      <c r="B258" t="s">
        <v>8274</v>
      </c>
      <c r="C258" t="s">
        <v>6464</v>
      </c>
      <c r="E258" t="s">
        <v>6683</v>
      </c>
      <c r="F258" t="s">
        <v>8494</v>
      </c>
      <c r="G258" t="s">
        <v>214</v>
      </c>
      <c r="H258" t="s">
        <v>7</v>
      </c>
      <c r="I258" t="s">
        <v>64</v>
      </c>
      <c r="J258" t="s">
        <v>4</v>
      </c>
      <c r="K258" t="s">
        <v>4</v>
      </c>
      <c r="L258">
        <v>30303</v>
      </c>
      <c r="M258" t="s">
        <v>12764</v>
      </c>
      <c r="N258" t="s">
        <v>214</v>
      </c>
      <c r="O258" t="s">
        <v>215</v>
      </c>
      <c r="P258" t="s">
        <v>156</v>
      </c>
      <c r="Q258" t="s">
        <v>11323</v>
      </c>
      <c r="R258" t="s">
        <v>8108</v>
      </c>
      <c r="S258">
        <v>22783479</v>
      </c>
      <c r="T258">
        <v>50082818</v>
      </c>
      <c r="U258" t="s">
        <v>8495</v>
      </c>
      <c r="V258">
        <v>22783479</v>
      </c>
      <c r="W258" t="s">
        <v>14499</v>
      </c>
      <c r="X258">
        <v>22792767</v>
      </c>
      <c r="Y258" t="s">
        <v>32</v>
      </c>
      <c r="Z258" t="s">
        <v>8970</v>
      </c>
      <c r="AA258" t="str">
        <f t="shared" si="3"/>
        <v>04272--YABA</v>
      </c>
      <c r="AB258" t="s">
        <v>8494</v>
      </c>
    </row>
    <row r="259" spans="1:28" x14ac:dyDescent="0.25">
      <c r="A259" t="s">
        <v>8106</v>
      </c>
      <c r="B259" t="s">
        <v>11247</v>
      </c>
      <c r="C259" t="s">
        <v>7137</v>
      </c>
      <c r="E259" t="s">
        <v>8113</v>
      </c>
      <c r="F259" t="s">
        <v>8470</v>
      </c>
      <c r="G259" t="s">
        <v>311</v>
      </c>
      <c r="H259" t="s">
        <v>2</v>
      </c>
      <c r="I259" t="s">
        <v>32</v>
      </c>
      <c r="J259" t="s">
        <v>5</v>
      </c>
      <c r="K259" t="s">
        <v>2</v>
      </c>
      <c r="L259">
        <v>10401</v>
      </c>
      <c r="M259" t="s">
        <v>12627</v>
      </c>
      <c r="N259" t="s">
        <v>33</v>
      </c>
      <c r="O259" t="s">
        <v>311</v>
      </c>
      <c r="P259" t="s">
        <v>558</v>
      </c>
      <c r="Q259" t="s">
        <v>1421</v>
      </c>
      <c r="R259" t="s">
        <v>8108</v>
      </c>
      <c r="S259">
        <v>24164818</v>
      </c>
      <c r="T259" t="s">
        <v>15386</v>
      </c>
      <c r="U259" t="s">
        <v>8496</v>
      </c>
      <c r="V259">
        <v>84315125</v>
      </c>
      <c r="W259" t="s">
        <v>14424</v>
      </c>
      <c r="X259">
        <v>24166355</v>
      </c>
      <c r="Y259" t="s">
        <v>32</v>
      </c>
      <c r="Z259" t="s">
        <v>8971</v>
      </c>
      <c r="AA259" t="str">
        <f t="shared" ref="AA259:AA320" si="4">CONCATENATE(Z259,"--",AB259)</f>
        <v>04254--SAINT SPIRIT SCHOOL</v>
      </c>
      <c r="AB259" t="s">
        <v>8470</v>
      </c>
    </row>
    <row r="260" spans="1:28" x14ac:dyDescent="0.25">
      <c r="A260" t="s">
        <v>8106</v>
      </c>
      <c r="B260" t="s">
        <v>8333</v>
      </c>
      <c r="C260" t="s">
        <v>6502</v>
      </c>
      <c r="E260" s="233" t="s">
        <v>8301</v>
      </c>
      <c r="F260" t="s">
        <v>8300</v>
      </c>
      <c r="G260" t="s">
        <v>4010</v>
      </c>
      <c r="H260" t="s">
        <v>7</v>
      </c>
      <c r="I260" t="s">
        <v>208</v>
      </c>
      <c r="J260" t="s">
        <v>3</v>
      </c>
      <c r="K260" t="s">
        <v>7</v>
      </c>
      <c r="L260">
        <v>50206</v>
      </c>
      <c r="M260" t="s">
        <v>11595</v>
      </c>
      <c r="N260" t="s">
        <v>209</v>
      </c>
      <c r="O260" t="s">
        <v>4010</v>
      </c>
      <c r="P260" t="s">
        <v>11345</v>
      </c>
      <c r="Q260" t="s">
        <v>11345</v>
      </c>
      <c r="R260" t="s">
        <v>8108</v>
      </c>
      <c r="S260">
        <v>26821210</v>
      </c>
      <c r="T260">
        <v>26821213</v>
      </c>
      <c r="U260" t="s">
        <v>11346</v>
      </c>
      <c r="V260">
        <v>26821210</v>
      </c>
      <c r="W260" t="s">
        <v>14530</v>
      </c>
      <c r="X260">
        <v>26855230</v>
      </c>
      <c r="Y260" t="s">
        <v>32</v>
      </c>
      <c r="Z260" t="s">
        <v>8974</v>
      </c>
      <c r="AA260" t="str">
        <f t="shared" si="4"/>
        <v>04257--DEL MAR ACADEMY</v>
      </c>
      <c r="AB260" t="s">
        <v>8300</v>
      </c>
    </row>
    <row r="261" spans="1:28" x14ac:dyDescent="0.25">
      <c r="A261" t="s">
        <v>8106</v>
      </c>
      <c r="B261" t="s">
        <v>13414</v>
      </c>
      <c r="C261" t="s">
        <v>6533</v>
      </c>
      <c r="E261" t="s">
        <v>8373</v>
      </c>
      <c r="F261" t="s">
        <v>8372</v>
      </c>
      <c r="G261" t="s">
        <v>214</v>
      </c>
      <c r="H261" t="s">
        <v>2</v>
      </c>
      <c r="I261" t="s">
        <v>64</v>
      </c>
      <c r="J261" t="s">
        <v>2</v>
      </c>
      <c r="K261" t="s">
        <v>4</v>
      </c>
      <c r="L261">
        <v>30103</v>
      </c>
      <c r="M261" t="s">
        <v>11478</v>
      </c>
      <c r="N261" t="s">
        <v>214</v>
      </c>
      <c r="O261" t="s">
        <v>214</v>
      </c>
      <c r="P261" t="s">
        <v>12835</v>
      </c>
      <c r="Q261" t="s">
        <v>606</v>
      </c>
      <c r="R261" t="s">
        <v>8108</v>
      </c>
      <c r="S261">
        <v>25530678</v>
      </c>
      <c r="T261">
        <v>25520151</v>
      </c>
      <c r="U261" t="s">
        <v>8497</v>
      </c>
      <c r="V261">
        <v>25520151</v>
      </c>
      <c r="W261" t="s">
        <v>14484</v>
      </c>
      <c r="X261">
        <v>25520752</v>
      </c>
      <c r="Y261" t="s">
        <v>32</v>
      </c>
      <c r="Z261" t="s">
        <v>8975</v>
      </c>
      <c r="AA261" t="str">
        <f t="shared" si="4"/>
        <v>04329--CENTRO EDUCATIVO SAN FRANCISCO DE ASIS-CARTAGO-</v>
      </c>
      <c r="AB261" t="s">
        <v>13617</v>
      </c>
    </row>
    <row r="262" spans="1:28" x14ac:dyDescent="0.25">
      <c r="A262" t="s">
        <v>8106</v>
      </c>
      <c r="B262" t="s">
        <v>8359</v>
      </c>
      <c r="C262" t="s">
        <v>8360</v>
      </c>
      <c r="E262" t="s">
        <v>8416</v>
      </c>
      <c r="F262" t="s">
        <v>62</v>
      </c>
      <c r="G262" t="s">
        <v>184</v>
      </c>
      <c r="H262" t="s">
        <v>2</v>
      </c>
      <c r="I262" t="s">
        <v>183</v>
      </c>
      <c r="J262" t="s">
        <v>2</v>
      </c>
      <c r="K262" t="s">
        <v>2</v>
      </c>
      <c r="L262">
        <v>40101</v>
      </c>
      <c r="M262" t="s">
        <v>11402</v>
      </c>
      <c r="N262" t="s">
        <v>184</v>
      </c>
      <c r="O262" t="s">
        <v>184</v>
      </c>
      <c r="P262" t="s">
        <v>184</v>
      </c>
      <c r="Q262" t="s">
        <v>62</v>
      </c>
      <c r="R262" t="s">
        <v>8108</v>
      </c>
      <c r="S262">
        <v>22370296</v>
      </c>
      <c r="T262">
        <v>22622728</v>
      </c>
      <c r="U262" t="s">
        <v>15294</v>
      </c>
      <c r="V262">
        <v>22370296</v>
      </c>
      <c r="W262" t="s">
        <v>13761</v>
      </c>
      <c r="X262">
        <v>22604275</v>
      </c>
      <c r="Y262" t="s">
        <v>32</v>
      </c>
      <c r="Z262" t="s">
        <v>8976</v>
      </c>
      <c r="AA262" t="str">
        <f t="shared" si="4"/>
        <v>04267--MARIA AUXILIADORA</v>
      </c>
      <c r="AB262" t="s">
        <v>62</v>
      </c>
    </row>
    <row r="263" spans="1:28" x14ac:dyDescent="0.25">
      <c r="A263" t="s">
        <v>8106</v>
      </c>
      <c r="B263" t="s">
        <v>12033</v>
      </c>
      <c r="C263" t="s">
        <v>8936</v>
      </c>
      <c r="E263" t="s">
        <v>8403</v>
      </c>
      <c r="F263" t="s">
        <v>683</v>
      </c>
      <c r="G263" t="s">
        <v>41</v>
      </c>
      <c r="H263" t="s">
        <v>6</v>
      </c>
      <c r="I263" t="s">
        <v>32</v>
      </c>
      <c r="J263" t="s">
        <v>198</v>
      </c>
      <c r="K263" t="s">
        <v>4</v>
      </c>
      <c r="L263">
        <v>11403</v>
      </c>
      <c r="M263" t="s">
        <v>12709</v>
      </c>
      <c r="N263" t="s">
        <v>33</v>
      </c>
      <c r="O263" t="s">
        <v>10954</v>
      </c>
      <c r="P263" t="s">
        <v>13519</v>
      </c>
      <c r="Q263" t="s">
        <v>11347</v>
      </c>
      <c r="R263" t="s">
        <v>8108</v>
      </c>
      <c r="S263">
        <v>22858383</v>
      </c>
      <c r="T263" t="s">
        <v>15386</v>
      </c>
      <c r="U263" t="s">
        <v>19334</v>
      </c>
      <c r="V263">
        <v>83750018</v>
      </c>
      <c r="W263" t="s">
        <v>14418</v>
      </c>
      <c r="X263">
        <v>22352880</v>
      </c>
      <c r="Y263" t="s">
        <v>35</v>
      </c>
      <c r="Z263" t="s">
        <v>12230</v>
      </c>
    </row>
    <row r="264" spans="1:28" x14ac:dyDescent="0.25">
      <c r="A264" t="s">
        <v>8106</v>
      </c>
      <c r="B264" t="s">
        <v>15252</v>
      </c>
      <c r="C264" t="s">
        <v>6483</v>
      </c>
      <c r="E264" t="s">
        <v>7799</v>
      </c>
      <c r="F264" t="s">
        <v>8387</v>
      </c>
      <c r="G264" t="s">
        <v>207</v>
      </c>
      <c r="H264" t="s">
        <v>4</v>
      </c>
      <c r="I264" t="s">
        <v>208</v>
      </c>
      <c r="J264" t="s">
        <v>4</v>
      </c>
      <c r="K264" t="s">
        <v>10</v>
      </c>
      <c r="L264">
        <v>50308</v>
      </c>
      <c r="M264" t="s">
        <v>11600</v>
      </c>
      <c r="N264" t="s">
        <v>209</v>
      </c>
      <c r="O264" t="s">
        <v>207</v>
      </c>
      <c r="P264" t="s">
        <v>13032</v>
      </c>
      <c r="Q264" t="s">
        <v>11348</v>
      </c>
      <c r="R264" t="s">
        <v>8108</v>
      </c>
      <c r="S264">
        <v>26546087</v>
      </c>
      <c r="T264" t="s">
        <v>15386</v>
      </c>
      <c r="U264" t="s">
        <v>13432</v>
      </c>
      <c r="V264">
        <v>88880126</v>
      </c>
      <c r="W264" t="s">
        <v>14535</v>
      </c>
      <c r="X264">
        <v>26750475</v>
      </c>
      <c r="Y264" t="s">
        <v>32</v>
      </c>
      <c r="Z264" t="s">
        <v>8977</v>
      </c>
      <c r="AA264" t="str">
        <f t="shared" si="4"/>
        <v>04275--LA PAZ COMMUNITY SCHOOL</v>
      </c>
      <c r="AB264" t="s">
        <v>8387</v>
      </c>
    </row>
    <row r="265" spans="1:28" x14ac:dyDescent="0.25">
      <c r="A265" t="s">
        <v>8106</v>
      </c>
      <c r="B265" t="s">
        <v>12022</v>
      </c>
      <c r="C265" t="s">
        <v>6630</v>
      </c>
      <c r="E265" t="s">
        <v>8277</v>
      </c>
      <c r="F265" t="s">
        <v>8276</v>
      </c>
      <c r="G265" t="s">
        <v>184</v>
      </c>
      <c r="H265" t="s">
        <v>3</v>
      </c>
      <c r="I265" t="s">
        <v>183</v>
      </c>
      <c r="J265" t="s">
        <v>2</v>
      </c>
      <c r="K265" t="s">
        <v>3</v>
      </c>
      <c r="L265">
        <v>40102</v>
      </c>
      <c r="M265" t="s">
        <v>11440</v>
      </c>
      <c r="N265" t="s">
        <v>184</v>
      </c>
      <c r="O265" t="s">
        <v>184</v>
      </c>
      <c r="P265" t="s">
        <v>733</v>
      </c>
      <c r="Q265" t="s">
        <v>767</v>
      </c>
      <c r="R265" t="s">
        <v>8108</v>
      </c>
      <c r="S265">
        <v>22613640</v>
      </c>
      <c r="T265">
        <v>22636893</v>
      </c>
      <c r="U265" t="s">
        <v>12042</v>
      </c>
      <c r="V265">
        <v>22613640</v>
      </c>
      <c r="W265" t="s">
        <v>14508</v>
      </c>
      <c r="X265">
        <v>22375389</v>
      </c>
      <c r="Y265" t="s">
        <v>35</v>
      </c>
      <c r="Z265" t="s">
        <v>12230</v>
      </c>
    </row>
    <row r="266" spans="1:28" x14ac:dyDescent="0.25">
      <c r="A266" t="s">
        <v>8106</v>
      </c>
      <c r="B266" t="s">
        <v>8284</v>
      </c>
      <c r="C266" t="s">
        <v>8283</v>
      </c>
      <c r="E266" t="s">
        <v>8155</v>
      </c>
      <c r="F266" t="s">
        <v>8154</v>
      </c>
      <c r="G266" t="s">
        <v>41</v>
      </c>
      <c r="H266" t="s">
        <v>6</v>
      </c>
      <c r="I266" t="s">
        <v>32</v>
      </c>
      <c r="J266" t="s">
        <v>198</v>
      </c>
      <c r="K266" t="s">
        <v>4</v>
      </c>
      <c r="L266">
        <v>11403</v>
      </c>
      <c r="M266" t="s">
        <v>12709</v>
      </c>
      <c r="N266" t="s">
        <v>33</v>
      </c>
      <c r="O266" t="s">
        <v>10954</v>
      </c>
      <c r="P266" t="s">
        <v>13519</v>
      </c>
      <c r="Q266" t="s">
        <v>11349</v>
      </c>
      <c r="R266" t="s">
        <v>8108</v>
      </c>
      <c r="S266">
        <v>22450101</v>
      </c>
      <c r="T266">
        <v>71671385</v>
      </c>
      <c r="U266" t="s">
        <v>8500</v>
      </c>
      <c r="V266">
        <v>22450101</v>
      </c>
      <c r="W266" t="s">
        <v>14418</v>
      </c>
      <c r="X266">
        <v>22352880</v>
      </c>
      <c r="Y266" t="s">
        <v>35</v>
      </c>
      <c r="Z266" t="s">
        <v>12230</v>
      </c>
    </row>
    <row r="267" spans="1:28" x14ac:dyDescent="0.25">
      <c r="A267" t="s">
        <v>8106</v>
      </c>
      <c r="B267" t="s">
        <v>13426</v>
      </c>
      <c r="C267" t="s">
        <v>6603</v>
      </c>
      <c r="E267" t="s">
        <v>8313</v>
      </c>
      <c r="F267" t="s">
        <v>10184</v>
      </c>
      <c r="G267" t="s">
        <v>47</v>
      </c>
      <c r="H267" t="s">
        <v>3</v>
      </c>
      <c r="I267" t="s">
        <v>32</v>
      </c>
      <c r="J267" t="s">
        <v>4</v>
      </c>
      <c r="K267" t="s">
        <v>5</v>
      </c>
      <c r="L267">
        <v>10304</v>
      </c>
      <c r="M267" t="s">
        <v>12623</v>
      </c>
      <c r="N267" t="s">
        <v>33</v>
      </c>
      <c r="O267" t="s">
        <v>47</v>
      </c>
      <c r="P267" t="s">
        <v>272</v>
      </c>
      <c r="Q267" t="s">
        <v>272</v>
      </c>
      <c r="R267" t="s">
        <v>8108</v>
      </c>
      <c r="S267">
        <v>22504242</v>
      </c>
      <c r="T267" t="s">
        <v>15386</v>
      </c>
      <c r="U267" t="s">
        <v>8501</v>
      </c>
      <c r="V267">
        <v>88155497</v>
      </c>
      <c r="W267" t="s">
        <v>15398</v>
      </c>
      <c r="X267">
        <v>22700885</v>
      </c>
      <c r="Y267" t="s">
        <v>32</v>
      </c>
      <c r="Z267" t="s">
        <v>8978</v>
      </c>
      <c r="AA267" t="str">
        <f t="shared" si="4"/>
        <v>04274--CENTRO EDUCATIVO EDUCARTE</v>
      </c>
      <c r="AB267" t="s">
        <v>10184</v>
      </c>
    </row>
    <row r="268" spans="1:28" x14ac:dyDescent="0.25">
      <c r="A268" t="s">
        <v>8106</v>
      </c>
      <c r="B268" t="s">
        <v>8279</v>
      </c>
      <c r="C268" t="s">
        <v>7401</v>
      </c>
      <c r="E268" t="s">
        <v>8239</v>
      </c>
      <c r="F268" t="s">
        <v>9391</v>
      </c>
      <c r="G268" t="s">
        <v>207</v>
      </c>
      <c r="H268" t="s">
        <v>4</v>
      </c>
      <c r="I268" t="s">
        <v>208</v>
      </c>
      <c r="J268" t="s">
        <v>4</v>
      </c>
      <c r="K268" t="s">
        <v>10</v>
      </c>
      <c r="L268">
        <v>50308</v>
      </c>
      <c r="M268" t="s">
        <v>11600</v>
      </c>
      <c r="N268" t="s">
        <v>209</v>
      </c>
      <c r="O268" t="s">
        <v>207</v>
      </c>
      <c r="P268" t="s">
        <v>13032</v>
      </c>
      <c r="Q268" t="s">
        <v>11354</v>
      </c>
      <c r="R268" t="s">
        <v>8108</v>
      </c>
      <c r="S268">
        <v>26545042</v>
      </c>
      <c r="T268">
        <v>26545044</v>
      </c>
      <c r="U268" t="s">
        <v>13580</v>
      </c>
      <c r="V268">
        <v>26545042</v>
      </c>
      <c r="W268" t="s">
        <v>14535</v>
      </c>
      <c r="X268">
        <v>26750475</v>
      </c>
      <c r="Y268" t="s">
        <v>32</v>
      </c>
      <c r="Z268" t="s">
        <v>8979</v>
      </c>
      <c r="AA268" t="str">
        <f t="shared" si="4"/>
        <v>04314--COSTA RICA INTERNATIONAL ACADEMY</v>
      </c>
      <c r="AB268" t="s">
        <v>9391</v>
      </c>
    </row>
    <row r="269" spans="1:28" x14ac:dyDescent="0.25">
      <c r="A269" t="s">
        <v>8106</v>
      </c>
      <c r="B269" t="s">
        <v>12534</v>
      </c>
      <c r="C269" t="s">
        <v>8948</v>
      </c>
      <c r="E269" t="s">
        <v>8502</v>
      </c>
      <c r="F269" t="s">
        <v>11246</v>
      </c>
      <c r="G269" t="s">
        <v>9004</v>
      </c>
      <c r="H269" t="s">
        <v>5</v>
      </c>
      <c r="I269" t="s">
        <v>32</v>
      </c>
      <c r="J269" t="s">
        <v>86</v>
      </c>
      <c r="K269" t="s">
        <v>4</v>
      </c>
      <c r="L269">
        <v>11803</v>
      </c>
      <c r="M269" t="s">
        <v>12728</v>
      </c>
      <c r="N269" t="s">
        <v>33</v>
      </c>
      <c r="O269" t="s">
        <v>10439</v>
      </c>
      <c r="P269" t="s">
        <v>12843</v>
      </c>
      <c r="Q269" t="s">
        <v>10851</v>
      </c>
      <c r="R269" t="s">
        <v>8108</v>
      </c>
      <c r="S269">
        <v>22728608</v>
      </c>
      <c r="T269">
        <v>22710526</v>
      </c>
      <c r="U269" t="s">
        <v>8370</v>
      </c>
      <c r="V269">
        <v>22710526</v>
      </c>
      <c r="W269" t="s">
        <v>14388</v>
      </c>
      <c r="X269">
        <v>21002108</v>
      </c>
      <c r="Y269" t="s">
        <v>32</v>
      </c>
      <c r="Z269" t="s">
        <v>8980</v>
      </c>
      <c r="AA269" t="str">
        <f t="shared" si="4"/>
        <v>04261--SISTEMA EDUCATIVO WHITMAN-PINARES-</v>
      </c>
      <c r="AB269" t="s">
        <v>11246</v>
      </c>
    </row>
    <row r="270" spans="1:28" x14ac:dyDescent="0.25">
      <c r="A270" t="s">
        <v>8106</v>
      </c>
      <c r="B270" t="s">
        <v>8368</v>
      </c>
      <c r="C270" t="s">
        <v>6670</v>
      </c>
      <c r="E270" t="s">
        <v>6691</v>
      </c>
      <c r="F270" t="s">
        <v>8480</v>
      </c>
      <c r="G270" t="s">
        <v>3000</v>
      </c>
      <c r="H270" t="s">
        <v>4</v>
      </c>
      <c r="I270" t="s">
        <v>83</v>
      </c>
      <c r="J270" t="s">
        <v>3</v>
      </c>
      <c r="K270" t="s">
        <v>6</v>
      </c>
      <c r="L270">
        <v>70205</v>
      </c>
      <c r="M270" t="s">
        <v>12809</v>
      </c>
      <c r="N270" t="s">
        <v>82</v>
      </c>
      <c r="O270" t="s">
        <v>3001</v>
      </c>
      <c r="P270" t="s">
        <v>10617</v>
      </c>
      <c r="Q270" t="s">
        <v>7549</v>
      </c>
      <c r="R270" t="s">
        <v>8108</v>
      </c>
      <c r="S270">
        <v>27677575</v>
      </c>
      <c r="T270" t="s">
        <v>15386</v>
      </c>
      <c r="U270" t="s">
        <v>11350</v>
      </c>
      <c r="V270">
        <v>85728504</v>
      </c>
      <c r="W270" t="s">
        <v>14589</v>
      </c>
      <c r="X270">
        <v>21007274</v>
      </c>
      <c r="Y270" t="s">
        <v>32</v>
      </c>
      <c r="Z270" t="s">
        <v>8981</v>
      </c>
      <c r="AA270" t="str">
        <f t="shared" si="4"/>
        <v>04276--SAN FRANCISCO DE ASIS CARIARI</v>
      </c>
      <c r="AB270" t="s">
        <v>8480</v>
      </c>
    </row>
    <row r="271" spans="1:28" x14ac:dyDescent="0.25">
      <c r="A271" t="s">
        <v>8106</v>
      </c>
      <c r="B271" t="s">
        <v>8185</v>
      </c>
      <c r="C271" t="s">
        <v>7350</v>
      </c>
      <c r="E271" t="s">
        <v>8156</v>
      </c>
      <c r="F271" t="s">
        <v>9392</v>
      </c>
      <c r="G271" t="s">
        <v>9003</v>
      </c>
      <c r="H271" t="s">
        <v>4</v>
      </c>
      <c r="I271" t="s">
        <v>32</v>
      </c>
      <c r="J271" t="s">
        <v>3</v>
      </c>
      <c r="K271" t="s">
        <v>4</v>
      </c>
      <c r="L271">
        <v>10203</v>
      </c>
      <c r="M271" t="s">
        <v>12618</v>
      </c>
      <c r="N271" t="s">
        <v>33</v>
      </c>
      <c r="O271" t="s">
        <v>11293</v>
      </c>
      <c r="P271" t="s">
        <v>143</v>
      </c>
      <c r="Q271" t="s">
        <v>3890</v>
      </c>
      <c r="R271" t="s">
        <v>8108</v>
      </c>
      <c r="S271">
        <v>22886113</v>
      </c>
      <c r="T271">
        <v>22281178</v>
      </c>
      <c r="U271" t="s">
        <v>8503</v>
      </c>
      <c r="V271">
        <v>22886113</v>
      </c>
      <c r="W271" t="s">
        <v>13149</v>
      </c>
      <c r="X271">
        <v>22284630</v>
      </c>
      <c r="Y271" t="s">
        <v>32</v>
      </c>
      <c r="Z271" t="s">
        <v>8982</v>
      </c>
      <c r="AA271" t="str">
        <f t="shared" si="4"/>
        <v>04277--ARANDU SCHOOL</v>
      </c>
      <c r="AB271" t="s">
        <v>9392</v>
      </c>
    </row>
    <row r="272" spans="1:28" x14ac:dyDescent="0.25">
      <c r="A272" t="s">
        <v>8106</v>
      </c>
      <c r="B272" t="s">
        <v>15253</v>
      </c>
      <c r="C272" t="s">
        <v>6599</v>
      </c>
      <c r="E272" t="s">
        <v>6700</v>
      </c>
      <c r="F272" t="s">
        <v>15254</v>
      </c>
      <c r="G272" t="s">
        <v>9003</v>
      </c>
      <c r="H272" t="s">
        <v>5</v>
      </c>
      <c r="I272" t="s">
        <v>32</v>
      </c>
      <c r="J272" t="s">
        <v>11</v>
      </c>
      <c r="K272" t="s">
        <v>3</v>
      </c>
      <c r="L272">
        <v>10902</v>
      </c>
      <c r="M272" t="s">
        <v>12675</v>
      </c>
      <c r="N272" t="s">
        <v>33</v>
      </c>
      <c r="O272" t="s">
        <v>296</v>
      </c>
      <c r="P272" t="s">
        <v>324</v>
      </c>
      <c r="Q272" t="s">
        <v>143</v>
      </c>
      <c r="R272" t="s">
        <v>8108</v>
      </c>
      <c r="S272">
        <v>22826512</v>
      </c>
      <c r="T272">
        <v>22038128</v>
      </c>
      <c r="U272" t="s">
        <v>15295</v>
      </c>
      <c r="V272">
        <v>83933196</v>
      </c>
      <c r="W272" t="s">
        <v>14409</v>
      </c>
      <c r="X272">
        <v>25821525</v>
      </c>
      <c r="Y272" t="s">
        <v>32</v>
      </c>
      <c r="Z272" t="s">
        <v>8983</v>
      </c>
      <c r="AA272" t="str">
        <f t="shared" si="4"/>
        <v>04280--KIWI LEARNING CENTRE AND FRANZ LISZT SCHULE</v>
      </c>
      <c r="AB272" t="s">
        <v>15254</v>
      </c>
    </row>
    <row r="273" spans="1:28" x14ac:dyDescent="0.25">
      <c r="A273" t="s">
        <v>8106</v>
      </c>
      <c r="B273" t="s">
        <v>11275</v>
      </c>
      <c r="C273" t="s">
        <v>7205</v>
      </c>
      <c r="E273" t="s">
        <v>6701</v>
      </c>
      <c r="F273" t="s">
        <v>8397</v>
      </c>
      <c r="G273" t="s">
        <v>207</v>
      </c>
      <c r="H273" t="s">
        <v>7</v>
      </c>
      <c r="I273" t="s">
        <v>208</v>
      </c>
      <c r="J273" t="s">
        <v>6</v>
      </c>
      <c r="K273" t="s">
        <v>4</v>
      </c>
      <c r="L273">
        <v>50503</v>
      </c>
      <c r="M273" t="s">
        <v>11503</v>
      </c>
      <c r="N273" t="s">
        <v>209</v>
      </c>
      <c r="O273" t="s">
        <v>12943</v>
      </c>
      <c r="P273" t="s">
        <v>10202</v>
      </c>
      <c r="Q273" t="s">
        <v>654</v>
      </c>
      <c r="R273" t="s">
        <v>8108</v>
      </c>
      <c r="S273">
        <v>40017993</v>
      </c>
      <c r="T273" t="s">
        <v>15386</v>
      </c>
      <c r="U273" t="s">
        <v>8504</v>
      </c>
      <c r="V273">
        <v>83214832</v>
      </c>
      <c r="W273" t="s">
        <v>8683</v>
      </c>
      <c r="X273">
        <v>83909628</v>
      </c>
      <c r="Y273" t="s">
        <v>32</v>
      </c>
      <c r="Z273" t="s">
        <v>8984</v>
      </c>
      <c r="AA273" t="str">
        <f t="shared" si="4"/>
        <v>04282--LAKESIDE INTERNATIONAL SCHOOL</v>
      </c>
      <c r="AB273" t="s">
        <v>8397</v>
      </c>
    </row>
    <row r="274" spans="1:28" x14ac:dyDescent="0.25">
      <c r="A274" t="s">
        <v>8106</v>
      </c>
      <c r="B274" t="s">
        <v>9386</v>
      </c>
      <c r="C274" t="s">
        <v>6512</v>
      </c>
      <c r="E274" t="s">
        <v>7137</v>
      </c>
      <c r="F274" t="s">
        <v>11247</v>
      </c>
      <c r="G274" t="s">
        <v>3000</v>
      </c>
      <c r="H274" t="s">
        <v>5</v>
      </c>
      <c r="I274" t="s">
        <v>83</v>
      </c>
      <c r="J274" t="s">
        <v>7</v>
      </c>
      <c r="K274" t="s">
        <v>3</v>
      </c>
      <c r="L274">
        <v>70602</v>
      </c>
      <c r="M274" t="s">
        <v>12736</v>
      </c>
      <c r="N274" t="s">
        <v>82</v>
      </c>
      <c r="O274" t="s">
        <v>2140</v>
      </c>
      <c r="P274" t="s">
        <v>733</v>
      </c>
      <c r="Q274" t="s">
        <v>502</v>
      </c>
      <c r="R274" t="s">
        <v>8108</v>
      </c>
      <c r="S274">
        <v>40003554</v>
      </c>
      <c r="T274" t="s">
        <v>15386</v>
      </c>
      <c r="U274" t="s">
        <v>19335</v>
      </c>
      <c r="V274">
        <v>40003554</v>
      </c>
      <c r="W274" t="s">
        <v>14591</v>
      </c>
      <c r="X274">
        <v>27165048</v>
      </c>
      <c r="Y274" t="s">
        <v>32</v>
      </c>
      <c r="Z274" t="s">
        <v>8985</v>
      </c>
      <c r="AA274" t="str">
        <f t="shared" si="4"/>
        <v>04302--ESCUELA INTERAMERICANA SEDE EARTH</v>
      </c>
      <c r="AB274" t="s">
        <v>13618</v>
      </c>
    </row>
    <row r="275" spans="1:28" x14ac:dyDescent="0.25">
      <c r="A275" t="s">
        <v>8106</v>
      </c>
      <c r="B275" t="s">
        <v>9387</v>
      </c>
      <c r="C275" t="s">
        <v>6604</v>
      </c>
      <c r="E275" t="s">
        <v>7059</v>
      </c>
      <c r="F275" t="s">
        <v>8466</v>
      </c>
      <c r="G275" t="s">
        <v>184</v>
      </c>
      <c r="H275" t="s">
        <v>8</v>
      </c>
      <c r="I275" t="s">
        <v>183</v>
      </c>
      <c r="J275" t="s">
        <v>8</v>
      </c>
      <c r="K275" t="s">
        <v>2</v>
      </c>
      <c r="L275">
        <v>40701</v>
      </c>
      <c r="M275" t="s">
        <v>12656</v>
      </c>
      <c r="N275" t="s">
        <v>184</v>
      </c>
      <c r="O275" t="s">
        <v>3626</v>
      </c>
      <c r="P275" t="s">
        <v>221</v>
      </c>
      <c r="Q275" t="s">
        <v>11352</v>
      </c>
      <c r="R275" t="s">
        <v>8108</v>
      </c>
      <c r="S275">
        <v>22934863</v>
      </c>
      <c r="T275">
        <v>22393567</v>
      </c>
      <c r="U275" t="s">
        <v>13581</v>
      </c>
      <c r="V275">
        <v>22934863</v>
      </c>
      <c r="W275" t="s">
        <v>13577</v>
      </c>
      <c r="X275">
        <v>22654304</v>
      </c>
      <c r="Y275" t="s">
        <v>32</v>
      </c>
      <c r="Z275" t="s">
        <v>8986</v>
      </c>
      <c r="AA275" t="str">
        <f t="shared" si="4"/>
        <v>04287--SAINT MARGARET SCHOOL</v>
      </c>
      <c r="AB275" t="s">
        <v>8466</v>
      </c>
    </row>
    <row r="276" spans="1:28" x14ac:dyDescent="0.25">
      <c r="A276" t="s">
        <v>8106</v>
      </c>
      <c r="B276" t="s">
        <v>8290</v>
      </c>
      <c r="C276" t="s">
        <v>6472</v>
      </c>
      <c r="E276" t="s">
        <v>8184</v>
      </c>
      <c r="F276" t="s">
        <v>8808</v>
      </c>
      <c r="G276" t="s">
        <v>9004</v>
      </c>
      <c r="H276" t="s">
        <v>4</v>
      </c>
      <c r="I276" t="s">
        <v>32</v>
      </c>
      <c r="J276" t="s">
        <v>2</v>
      </c>
      <c r="K276" t="s">
        <v>7</v>
      </c>
      <c r="L276">
        <v>10106</v>
      </c>
      <c r="M276" t="s">
        <v>12605</v>
      </c>
      <c r="N276" t="s">
        <v>33</v>
      </c>
      <c r="O276" t="s">
        <v>33</v>
      </c>
      <c r="P276" t="s">
        <v>10441</v>
      </c>
      <c r="Q276" t="s">
        <v>2718</v>
      </c>
      <c r="R276" t="s">
        <v>8108</v>
      </c>
      <c r="S276">
        <v>40364554</v>
      </c>
      <c r="T276">
        <v>22270211</v>
      </c>
      <c r="U276" t="s">
        <v>13433</v>
      </c>
      <c r="V276">
        <v>40364554</v>
      </c>
      <c r="W276" t="s">
        <v>12988</v>
      </c>
      <c r="X276">
        <v>22271729</v>
      </c>
      <c r="Y276" t="s">
        <v>32</v>
      </c>
      <c r="Z276" t="s">
        <v>8987</v>
      </c>
      <c r="AA276" t="str">
        <f t="shared" si="4"/>
        <v>04300--CENTRO EDUCATIVO BILINGÜE ILE</v>
      </c>
      <c r="AB276" t="s">
        <v>8808</v>
      </c>
    </row>
    <row r="277" spans="1:28" x14ac:dyDescent="0.25">
      <c r="A277" t="s">
        <v>8106</v>
      </c>
      <c r="B277" t="s">
        <v>8372</v>
      </c>
      <c r="C277" t="s">
        <v>8373</v>
      </c>
      <c r="E277" t="s">
        <v>13434</v>
      </c>
      <c r="F277" t="s">
        <v>13435</v>
      </c>
      <c r="G277" t="s">
        <v>125</v>
      </c>
      <c r="H277" t="s">
        <v>6</v>
      </c>
      <c r="I277" t="s">
        <v>124</v>
      </c>
      <c r="J277" t="s">
        <v>2</v>
      </c>
      <c r="K277" t="s">
        <v>2</v>
      </c>
      <c r="L277">
        <v>60101</v>
      </c>
      <c r="M277" t="s">
        <v>11404</v>
      </c>
      <c r="N277" t="s">
        <v>125</v>
      </c>
      <c r="O277" t="s">
        <v>125</v>
      </c>
      <c r="P277" t="s">
        <v>125</v>
      </c>
      <c r="Q277" t="s">
        <v>3373</v>
      </c>
      <c r="R277" t="s">
        <v>8108</v>
      </c>
      <c r="S277">
        <v>26613564</v>
      </c>
      <c r="T277" t="s">
        <v>15386</v>
      </c>
      <c r="U277" t="s">
        <v>13436</v>
      </c>
      <c r="V277">
        <v>26611819</v>
      </c>
      <c r="W277" t="s">
        <v>14547</v>
      </c>
      <c r="X277">
        <v>26611133</v>
      </c>
      <c r="Y277" t="s">
        <v>32</v>
      </c>
      <c r="Z277" t="s">
        <v>13437</v>
      </c>
      <c r="AA277" t="str">
        <f t="shared" si="4"/>
        <v>04260--ESTRELLITA OROMONTANA</v>
      </c>
      <c r="AB277" t="s">
        <v>13435</v>
      </c>
    </row>
    <row r="278" spans="1:28" x14ac:dyDescent="0.25">
      <c r="A278" t="s">
        <v>8106</v>
      </c>
      <c r="B278" t="s">
        <v>13517</v>
      </c>
      <c r="C278" t="s">
        <v>7381</v>
      </c>
      <c r="E278" t="s">
        <v>8427</v>
      </c>
      <c r="F278" t="s">
        <v>8426</v>
      </c>
      <c r="G278" t="s">
        <v>184</v>
      </c>
      <c r="H278" t="s">
        <v>5</v>
      </c>
      <c r="I278" t="s">
        <v>183</v>
      </c>
      <c r="J278" t="s">
        <v>6</v>
      </c>
      <c r="K278" t="s">
        <v>5</v>
      </c>
      <c r="L278">
        <v>40504</v>
      </c>
      <c r="M278" t="s">
        <v>14356</v>
      </c>
      <c r="N278" t="s">
        <v>184</v>
      </c>
      <c r="O278" t="s">
        <v>143</v>
      </c>
      <c r="P278" t="s">
        <v>10716</v>
      </c>
      <c r="Q278" t="s">
        <v>7634</v>
      </c>
      <c r="R278" t="s">
        <v>8108</v>
      </c>
      <c r="S278">
        <v>25600009</v>
      </c>
      <c r="T278" t="s">
        <v>15386</v>
      </c>
      <c r="U278" t="s">
        <v>19336</v>
      </c>
      <c r="V278">
        <v>85927431</v>
      </c>
      <c r="W278" t="s">
        <v>14513</v>
      </c>
      <c r="X278">
        <v>22623025</v>
      </c>
      <c r="Y278" t="s">
        <v>35</v>
      </c>
      <c r="Z278" t="s">
        <v>12230</v>
      </c>
    </row>
    <row r="279" spans="1:28" x14ac:dyDescent="0.25">
      <c r="A279" t="s">
        <v>8106</v>
      </c>
      <c r="B279" t="s">
        <v>8271</v>
      </c>
      <c r="C279" t="s">
        <v>7398</v>
      </c>
      <c r="E279" t="s">
        <v>6759</v>
      </c>
      <c r="F279" t="s">
        <v>8304</v>
      </c>
      <c r="G279" t="s">
        <v>207</v>
      </c>
      <c r="H279" t="s">
        <v>7</v>
      </c>
      <c r="I279" t="s">
        <v>208</v>
      </c>
      <c r="J279" t="s">
        <v>6</v>
      </c>
      <c r="K279" t="s">
        <v>4</v>
      </c>
      <c r="L279">
        <v>50503</v>
      </c>
      <c r="M279" t="s">
        <v>11503</v>
      </c>
      <c r="N279" t="s">
        <v>209</v>
      </c>
      <c r="O279" t="s">
        <v>12943</v>
      </c>
      <c r="P279" t="s">
        <v>10202</v>
      </c>
      <c r="Q279" t="s">
        <v>1858</v>
      </c>
      <c r="R279" t="s">
        <v>8108</v>
      </c>
      <c r="S279">
        <v>26701064</v>
      </c>
      <c r="T279">
        <v>26700682</v>
      </c>
      <c r="U279" t="s">
        <v>8761</v>
      </c>
      <c r="V279">
        <v>83402609</v>
      </c>
      <c r="W279" t="s">
        <v>8683</v>
      </c>
      <c r="X279">
        <v>83909628</v>
      </c>
      <c r="Y279" t="s">
        <v>32</v>
      </c>
      <c r="Z279" t="s">
        <v>8988</v>
      </c>
      <c r="AA279" t="str">
        <f t="shared" si="4"/>
        <v>04304--DOLPHINS ACADEMY SCHOOL</v>
      </c>
      <c r="AB279" t="s">
        <v>8304</v>
      </c>
    </row>
    <row r="280" spans="1:28" x14ac:dyDescent="0.25">
      <c r="A280" t="s">
        <v>8106</v>
      </c>
      <c r="B280" t="s">
        <v>8375</v>
      </c>
      <c r="C280" t="s">
        <v>8376</v>
      </c>
      <c r="E280" t="s">
        <v>8320</v>
      </c>
      <c r="F280" t="s">
        <v>13438</v>
      </c>
      <c r="G280" t="s">
        <v>125</v>
      </c>
      <c r="H280" t="s">
        <v>10</v>
      </c>
      <c r="I280" t="s">
        <v>124</v>
      </c>
      <c r="J280" t="s">
        <v>3</v>
      </c>
      <c r="K280" t="s">
        <v>2</v>
      </c>
      <c r="L280">
        <v>60201</v>
      </c>
      <c r="M280" t="s">
        <v>12615</v>
      </c>
      <c r="N280" t="s">
        <v>125</v>
      </c>
      <c r="O280" t="s">
        <v>10596</v>
      </c>
      <c r="P280" t="s">
        <v>4681</v>
      </c>
      <c r="Q280" t="s">
        <v>10596</v>
      </c>
      <c r="R280" t="s">
        <v>8108</v>
      </c>
      <c r="S280">
        <v>26355555</v>
      </c>
      <c r="T280" t="s">
        <v>15386</v>
      </c>
      <c r="U280" t="s">
        <v>8505</v>
      </c>
      <c r="V280" t="s">
        <v>15386</v>
      </c>
      <c r="W280" t="s">
        <v>15486</v>
      </c>
      <c r="X280">
        <v>26355272</v>
      </c>
      <c r="Y280" t="s">
        <v>32</v>
      </c>
      <c r="Z280" t="s">
        <v>10119</v>
      </c>
      <c r="AA280" t="str">
        <f t="shared" si="4"/>
        <v>04349--CENTRO EDUCATIVO BILINGÜE SUNNY SIDE</v>
      </c>
      <c r="AB280" t="s">
        <v>13438</v>
      </c>
    </row>
    <row r="281" spans="1:28" x14ac:dyDescent="0.25">
      <c r="A281" t="s">
        <v>8106</v>
      </c>
      <c r="B281" t="s">
        <v>8378</v>
      </c>
      <c r="C281" t="s">
        <v>8379</v>
      </c>
      <c r="E281" t="s">
        <v>8484</v>
      </c>
      <c r="F281" t="s">
        <v>80</v>
      </c>
      <c r="G281" t="s">
        <v>78</v>
      </c>
      <c r="H281" t="s">
        <v>2</v>
      </c>
      <c r="I281" t="s">
        <v>35</v>
      </c>
      <c r="J281" t="s">
        <v>3</v>
      </c>
      <c r="K281" t="s">
        <v>2</v>
      </c>
      <c r="L281">
        <v>20201</v>
      </c>
      <c r="M281" t="s">
        <v>12610</v>
      </c>
      <c r="N281" t="s">
        <v>79</v>
      </c>
      <c r="O281" t="s">
        <v>80</v>
      </c>
      <c r="P281" t="s">
        <v>80</v>
      </c>
      <c r="Q281" t="s">
        <v>15296</v>
      </c>
      <c r="R281" t="s">
        <v>8108</v>
      </c>
      <c r="S281">
        <v>24454090</v>
      </c>
      <c r="T281">
        <v>88309459</v>
      </c>
      <c r="U281" t="s">
        <v>8506</v>
      </c>
      <c r="V281">
        <v>88309459</v>
      </c>
      <c r="W281" t="s">
        <v>14460</v>
      </c>
      <c r="X281">
        <v>24456978</v>
      </c>
      <c r="Y281" t="s">
        <v>35</v>
      </c>
      <c r="Z281" t="s">
        <v>12230</v>
      </c>
    </row>
    <row r="282" spans="1:28" x14ac:dyDescent="0.25">
      <c r="A282" t="s">
        <v>8106</v>
      </c>
      <c r="B282" t="s">
        <v>8137</v>
      </c>
      <c r="C282" t="s">
        <v>7840</v>
      </c>
      <c r="E282" t="s">
        <v>6876</v>
      </c>
      <c r="F282" t="s">
        <v>8286</v>
      </c>
      <c r="G282" t="s">
        <v>9003</v>
      </c>
      <c r="H282" t="s">
        <v>5</v>
      </c>
      <c r="I282" t="s">
        <v>32</v>
      </c>
      <c r="J282" t="s">
        <v>11</v>
      </c>
      <c r="K282" t="s">
        <v>6</v>
      </c>
      <c r="L282">
        <v>10905</v>
      </c>
      <c r="M282" t="s">
        <v>12679</v>
      </c>
      <c r="N282" t="s">
        <v>33</v>
      </c>
      <c r="O282" t="s">
        <v>296</v>
      </c>
      <c r="P282" t="s">
        <v>345</v>
      </c>
      <c r="Q282" t="s">
        <v>11353</v>
      </c>
      <c r="R282" t="s">
        <v>8108</v>
      </c>
      <c r="S282">
        <v>22821282</v>
      </c>
      <c r="T282">
        <v>22821282</v>
      </c>
      <c r="U282" t="s">
        <v>8762</v>
      </c>
      <c r="V282">
        <v>22821282</v>
      </c>
      <c r="W282" t="s">
        <v>14409</v>
      </c>
      <c r="X282">
        <v>22822636</v>
      </c>
      <c r="Y282" t="s">
        <v>32</v>
      </c>
      <c r="Z282" t="s">
        <v>8989</v>
      </c>
      <c r="AA282" t="str">
        <f t="shared" si="4"/>
        <v>04312--CONNELL ACADEMY</v>
      </c>
      <c r="AB282" t="s">
        <v>8286</v>
      </c>
    </row>
    <row r="283" spans="1:28" x14ac:dyDescent="0.25">
      <c r="A283" t="s">
        <v>8106</v>
      </c>
      <c r="B283" t="s">
        <v>8152</v>
      </c>
      <c r="C283" t="s">
        <v>8151</v>
      </c>
      <c r="E283" t="s">
        <v>8499</v>
      </c>
      <c r="F283" t="s">
        <v>8498</v>
      </c>
      <c r="G283" t="s">
        <v>78</v>
      </c>
      <c r="H283" t="s">
        <v>2</v>
      </c>
      <c r="I283" t="s">
        <v>35</v>
      </c>
      <c r="J283" t="s">
        <v>3</v>
      </c>
      <c r="K283" t="s">
        <v>7</v>
      </c>
      <c r="L283">
        <v>20206</v>
      </c>
      <c r="M283" t="s">
        <v>12753</v>
      </c>
      <c r="N283" t="s">
        <v>79</v>
      </c>
      <c r="O283" t="s">
        <v>80</v>
      </c>
      <c r="P283" t="s">
        <v>143</v>
      </c>
      <c r="Q283" t="s">
        <v>11355</v>
      </c>
      <c r="R283" t="s">
        <v>8108</v>
      </c>
      <c r="S283">
        <v>24560022</v>
      </c>
      <c r="T283" t="s">
        <v>15386</v>
      </c>
      <c r="U283" t="s">
        <v>8507</v>
      </c>
      <c r="V283">
        <v>83884413</v>
      </c>
      <c r="W283" t="s">
        <v>14460</v>
      </c>
      <c r="X283">
        <v>24456978</v>
      </c>
      <c r="Y283" t="s">
        <v>32</v>
      </c>
      <c r="Z283" t="s">
        <v>8990</v>
      </c>
      <c r="AA283" t="str">
        <f t="shared" si="4"/>
        <v>04315--ST. JOHNS CHRISTIAN SCHOOL</v>
      </c>
      <c r="AB283" t="s">
        <v>8498</v>
      </c>
    </row>
    <row r="284" spans="1:28" x14ac:dyDescent="0.25">
      <c r="A284" t="s">
        <v>8106</v>
      </c>
      <c r="B284" t="s">
        <v>8382</v>
      </c>
      <c r="C284" t="s">
        <v>8383</v>
      </c>
      <c r="E284" t="s">
        <v>7073</v>
      </c>
      <c r="F284" t="s">
        <v>8328</v>
      </c>
      <c r="G284" t="s">
        <v>1235</v>
      </c>
      <c r="H284" t="s">
        <v>6</v>
      </c>
      <c r="I284" t="s">
        <v>124</v>
      </c>
      <c r="J284" t="s">
        <v>15</v>
      </c>
      <c r="K284" t="s">
        <v>2</v>
      </c>
      <c r="L284">
        <v>61101</v>
      </c>
      <c r="M284" t="s">
        <v>12681</v>
      </c>
      <c r="N284" t="s">
        <v>125</v>
      </c>
      <c r="O284" t="s">
        <v>10832</v>
      </c>
      <c r="P284" t="s">
        <v>2043</v>
      </c>
      <c r="Q284" t="s">
        <v>8509</v>
      </c>
      <c r="R284" t="s">
        <v>8108</v>
      </c>
      <c r="S284">
        <v>26434481</v>
      </c>
      <c r="T284" t="s">
        <v>15386</v>
      </c>
      <c r="U284" t="s">
        <v>8343</v>
      </c>
      <c r="V284">
        <v>62128080</v>
      </c>
      <c r="W284" t="s">
        <v>11888</v>
      </c>
      <c r="X284">
        <v>26377451</v>
      </c>
      <c r="Y284" t="s">
        <v>32</v>
      </c>
      <c r="Z284" t="s">
        <v>8991</v>
      </c>
      <c r="AA284" t="str">
        <f t="shared" si="4"/>
        <v>04321--FICUS TREE SCHOOL</v>
      </c>
      <c r="AB284" t="s">
        <v>8328</v>
      </c>
    </row>
    <row r="285" spans="1:28" x14ac:dyDescent="0.25">
      <c r="A285" t="s">
        <v>8106</v>
      </c>
      <c r="B285" t="s">
        <v>19402</v>
      </c>
      <c r="C285" t="s">
        <v>12113</v>
      </c>
      <c r="E285" t="s">
        <v>7278</v>
      </c>
      <c r="F285" t="s">
        <v>8400</v>
      </c>
      <c r="G285" t="s">
        <v>9003</v>
      </c>
      <c r="H285" t="s">
        <v>4</v>
      </c>
      <c r="I285" t="s">
        <v>32</v>
      </c>
      <c r="J285" t="s">
        <v>3</v>
      </c>
      <c r="K285" t="s">
        <v>4</v>
      </c>
      <c r="L285">
        <v>10203</v>
      </c>
      <c r="M285" t="s">
        <v>12618</v>
      </c>
      <c r="N285" t="s">
        <v>33</v>
      </c>
      <c r="O285" t="s">
        <v>11293</v>
      </c>
      <c r="P285" t="s">
        <v>143</v>
      </c>
      <c r="Q285" t="s">
        <v>9010</v>
      </c>
      <c r="R285" t="s">
        <v>8108</v>
      </c>
      <c r="S285">
        <v>22152393</v>
      </c>
      <c r="T285">
        <v>22152398</v>
      </c>
      <c r="U285" t="s">
        <v>13582</v>
      </c>
      <c r="V285">
        <v>22152393</v>
      </c>
      <c r="W285" t="s">
        <v>13149</v>
      </c>
      <c r="X285">
        <v>22284630</v>
      </c>
      <c r="Y285" t="s">
        <v>32</v>
      </c>
      <c r="Z285" t="s">
        <v>8992</v>
      </c>
      <c r="AA285" t="str">
        <f t="shared" si="4"/>
        <v>04322--LIGHTHOUSE INTERNATIONAL SCHOOL</v>
      </c>
      <c r="AB285" t="s">
        <v>8400</v>
      </c>
    </row>
    <row r="286" spans="1:28" x14ac:dyDescent="0.25">
      <c r="A286" t="s">
        <v>8106</v>
      </c>
      <c r="B286" t="s">
        <v>19405</v>
      </c>
      <c r="C286" t="s">
        <v>12115</v>
      </c>
      <c r="E286" t="s">
        <v>8451</v>
      </c>
      <c r="F286" t="s">
        <v>8450</v>
      </c>
      <c r="G286" t="s">
        <v>47</v>
      </c>
      <c r="H286" t="s">
        <v>3</v>
      </c>
      <c r="I286" t="s">
        <v>32</v>
      </c>
      <c r="J286" t="s">
        <v>4</v>
      </c>
      <c r="K286" t="s">
        <v>5</v>
      </c>
      <c r="L286">
        <v>10304</v>
      </c>
      <c r="M286" t="s">
        <v>12623</v>
      </c>
      <c r="N286" t="s">
        <v>33</v>
      </c>
      <c r="O286" t="s">
        <v>47</v>
      </c>
      <c r="P286" t="s">
        <v>272</v>
      </c>
      <c r="Q286" t="s">
        <v>272</v>
      </c>
      <c r="R286" t="s">
        <v>8108</v>
      </c>
      <c r="S286">
        <v>22191889</v>
      </c>
      <c r="T286" t="s">
        <v>15386</v>
      </c>
      <c r="U286" t="s">
        <v>13521</v>
      </c>
      <c r="V286">
        <v>83497454</v>
      </c>
      <c r="W286" t="s">
        <v>15398</v>
      </c>
      <c r="X286">
        <v>22700885</v>
      </c>
      <c r="Y286" t="s">
        <v>35</v>
      </c>
      <c r="Z286" t="s">
        <v>12230</v>
      </c>
    </row>
    <row r="287" spans="1:28" x14ac:dyDescent="0.25">
      <c r="A287" t="s">
        <v>8106</v>
      </c>
      <c r="B287" t="s">
        <v>12018</v>
      </c>
      <c r="C287" t="s">
        <v>8058</v>
      </c>
      <c r="E287" t="s">
        <v>7277</v>
      </c>
      <c r="F287" t="s">
        <v>11248</v>
      </c>
      <c r="G287" t="s">
        <v>197</v>
      </c>
      <c r="H287" t="s">
        <v>198</v>
      </c>
      <c r="I287" t="s">
        <v>35</v>
      </c>
      <c r="J287" t="s">
        <v>12</v>
      </c>
      <c r="K287" t="s">
        <v>2</v>
      </c>
      <c r="L287">
        <v>21001</v>
      </c>
      <c r="M287" t="s">
        <v>11434</v>
      </c>
      <c r="N287" t="s">
        <v>79</v>
      </c>
      <c r="O287" t="s">
        <v>197</v>
      </c>
      <c r="P287" t="s">
        <v>11356</v>
      </c>
      <c r="Q287" t="s">
        <v>11356</v>
      </c>
      <c r="R287" t="s">
        <v>8108</v>
      </c>
      <c r="S287">
        <v>24602979</v>
      </c>
      <c r="T287" t="s">
        <v>15386</v>
      </c>
      <c r="U287" t="s">
        <v>19337</v>
      </c>
      <c r="V287">
        <v>83411159</v>
      </c>
      <c r="W287" t="s">
        <v>14474</v>
      </c>
      <c r="X287">
        <v>24601646</v>
      </c>
      <c r="Y287" t="s">
        <v>32</v>
      </c>
      <c r="Z287" t="s">
        <v>8993</v>
      </c>
      <c r="AA287" t="str">
        <f t="shared" si="4"/>
        <v>04311--CENTRO EDUCATIVO CARMEN LYRA</v>
      </c>
      <c r="AB287" t="s">
        <v>11248</v>
      </c>
    </row>
    <row r="288" spans="1:28" x14ac:dyDescent="0.25">
      <c r="A288" t="s">
        <v>8106</v>
      </c>
      <c r="B288" t="s">
        <v>11280</v>
      </c>
      <c r="C288" t="s">
        <v>11279</v>
      </c>
      <c r="E288" t="s">
        <v>8379</v>
      </c>
      <c r="F288" t="s">
        <v>8378</v>
      </c>
      <c r="G288" t="s">
        <v>214</v>
      </c>
      <c r="H288" t="s">
        <v>3</v>
      </c>
      <c r="I288" t="s">
        <v>64</v>
      </c>
      <c r="J288" t="s">
        <v>2</v>
      </c>
      <c r="K288" t="s">
        <v>6</v>
      </c>
      <c r="L288">
        <v>30105</v>
      </c>
      <c r="M288" t="s">
        <v>14350</v>
      </c>
      <c r="N288" t="s">
        <v>214</v>
      </c>
      <c r="O288" t="s">
        <v>214</v>
      </c>
      <c r="P288" t="s">
        <v>13531</v>
      </c>
      <c r="Q288" t="s">
        <v>3179</v>
      </c>
      <c r="R288" t="s">
        <v>8108</v>
      </c>
      <c r="S288">
        <v>25918071</v>
      </c>
      <c r="T288" t="s">
        <v>15386</v>
      </c>
      <c r="U288" t="s">
        <v>15297</v>
      </c>
      <c r="V288">
        <v>25918071</v>
      </c>
      <c r="W288" t="s">
        <v>14487</v>
      </c>
      <c r="X288">
        <v>25371825</v>
      </c>
      <c r="Y288" t="s">
        <v>32</v>
      </c>
      <c r="Z288" t="s">
        <v>8994</v>
      </c>
      <c r="AA288" t="str">
        <f t="shared" si="4"/>
        <v>04323--JUAN PABLO II SCHOOL</v>
      </c>
      <c r="AB288" t="s">
        <v>8378</v>
      </c>
    </row>
    <row r="289" spans="1:28" x14ac:dyDescent="0.25">
      <c r="A289" t="s">
        <v>8106</v>
      </c>
      <c r="B289" t="s">
        <v>11993</v>
      </c>
      <c r="C289" s="233" t="s">
        <v>11977</v>
      </c>
      <c r="E289" t="s">
        <v>8412</v>
      </c>
      <c r="F289" t="s">
        <v>8411</v>
      </c>
      <c r="G289" t="s">
        <v>9004</v>
      </c>
      <c r="H289" t="s">
        <v>4</v>
      </c>
      <c r="I289" t="s">
        <v>32</v>
      </c>
      <c r="J289" t="s">
        <v>2</v>
      </c>
      <c r="K289" t="s">
        <v>7</v>
      </c>
      <c r="L289">
        <v>10106</v>
      </c>
      <c r="M289" t="s">
        <v>12605</v>
      </c>
      <c r="N289" t="s">
        <v>33</v>
      </c>
      <c r="O289" t="s">
        <v>33</v>
      </c>
      <c r="P289" t="s">
        <v>10441</v>
      </c>
      <c r="Q289" t="s">
        <v>2718</v>
      </c>
      <c r="R289" t="s">
        <v>8108</v>
      </c>
      <c r="S289">
        <v>22140789</v>
      </c>
      <c r="T289">
        <v>22140485</v>
      </c>
      <c r="U289" t="s">
        <v>8510</v>
      </c>
      <c r="V289">
        <v>22140485</v>
      </c>
      <c r="W289" t="s">
        <v>12988</v>
      </c>
      <c r="X289">
        <v>22271729</v>
      </c>
      <c r="Y289" t="s">
        <v>32</v>
      </c>
      <c r="Z289" t="s">
        <v>8995</v>
      </c>
      <c r="AA289" t="str">
        <f t="shared" si="4"/>
        <v>04313--LOVE AT WORK INTERNATIONAL CHRISTIAN SCHOOL</v>
      </c>
      <c r="AB289" t="s">
        <v>8411</v>
      </c>
    </row>
    <row r="290" spans="1:28" x14ac:dyDescent="0.25">
      <c r="A290" t="s">
        <v>8106</v>
      </c>
      <c r="B290" t="s">
        <v>12029</v>
      </c>
      <c r="C290" t="s">
        <v>12028</v>
      </c>
      <c r="E290" t="s">
        <v>8174</v>
      </c>
      <c r="F290" t="s">
        <v>11249</v>
      </c>
      <c r="G290" t="s">
        <v>1044</v>
      </c>
      <c r="H290" t="s">
        <v>4</v>
      </c>
      <c r="I290" t="s">
        <v>32</v>
      </c>
      <c r="J290" t="s">
        <v>1045</v>
      </c>
      <c r="K290" t="s">
        <v>4</v>
      </c>
      <c r="L290">
        <v>11903</v>
      </c>
      <c r="M290" t="s">
        <v>12731</v>
      </c>
      <c r="N290" t="s">
        <v>33</v>
      </c>
      <c r="O290" t="s">
        <v>1044</v>
      </c>
      <c r="P290" t="s">
        <v>10490</v>
      </c>
      <c r="Q290" t="s">
        <v>1044</v>
      </c>
      <c r="R290" t="s">
        <v>8108</v>
      </c>
      <c r="S290">
        <v>27723033</v>
      </c>
      <c r="T290">
        <v>27723034</v>
      </c>
      <c r="U290" t="s">
        <v>8511</v>
      </c>
      <c r="V290">
        <v>27723033</v>
      </c>
      <c r="W290" t="s">
        <v>14429</v>
      </c>
      <c r="X290">
        <v>27725128</v>
      </c>
      <c r="Y290" t="s">
        <v>32</v>
      </c>
      <c r="Z290" t="s">
        <v>8996</v>
      </c>
      <c r="AA290" t="str">
        <f t="shared" si="4"/>
        <v>04324--BILINGUAL MULTIDISCIPLINARY SCHOOL</v>
      </c>
      <c r="AB290" t="s">
        <v>11249</v>
      </c>
    </row>
    <row r="291" spans="1:28" x14ac:dyDescent="0.25">
      <c r="A291" t="s">
        <v>8106</v>
      </c>
      <c r="B291" t="s">
        <v>13479</v>
      </c>
      <c r="C291" t="s">
        <v>8927</v>
      </c>
      <c r="E291" t="s">
        <v>6850</v>
      </c>
      <c r="F291" t="s">
        <v>8291</v>
      </c>
      <c r="G291" t="s">
        <v>9019</v>
      </c>
      <c r="H291" t="s">
        <v>7</v>
      </c>
      <c r="I291" t="s">
        <v>124</v>
      </c>
      <c r="J291" t="s">
        <v>6</v>
      </c>
      <c r="K291" t="s">
        <v>5</v>
      </c>
      <c r="L291">
        <v>60504</v>
      </c>
      <c r="M291" t="s">
        <v>12793</v>
      </c>
      <c r="N291" t="s">
        <v>125</v>
      </c>
      <c r="O291" t="s">
        <v>12950</v>
      </c>
      <c r="P291" t="s">
        <v>13038</v>
      </c>
      <c r="Q291" t="s">
        <v>11357</v>
      </c>
      <c r="R291" t="s">
        <v>8108</v>
      </c>
      <c r="S291">
        <v>87035396</v>
      </c>
      <c r="T291" t="s">
        <v>15386</v>
      </c>
      <c r="U291" t="s">
        <v>13440</v>
      </c>
      <c r="V291">
        <v>87035396</v>
      </c>
      <c r="W291" t="s">
        <v>14557</v>
      </c>
      <c r="X291">
        <v>27869013</v>
      </c>
      <c r="Y291" t="s">
        <v>32</v>
      </c>
      <c r="Z291" t="s">
        <v>8997</v>
      </c>
      <c r="AA291" t="str">
        <f t="shared" si="4"/>
        <v>04325--COSTA BALLENA</v>
      </c>
      <c r="AB291" t="s">
        <v>8291</v>
      </c>
    </row>
    <row r="292" spans="1:28" x14ac:dyDescent="0.25">
      <c r="A292" t="s">
        <v>8106</v>
      </c>
      <c r="B292" t="s">
        <v>11263</v>
      </c>
      <c r="C292" t="s">
        <v>7024</v>
      </c>
      <c r="E292" t="s">
        <v>8264</v>
      </c>
      <c r="F292" t="s">
        <v>11250</v>
      </c>
      <c r="G292" t="s">
        <v>79</v>
      </c>
      <c r="H292" t="s">
        <v>8</v>
      </c>
      <c r="I292" t="s">
        <v>35</v>
      </c>
      <c r="J292" t="s">
        <v>10</v>
      </c>
      <c r="K292" t="s">
        <v>2</v>
      </c>
      <c r="L292">
        <v>20801</v>
      </c>
      <c r="M292" t="s">
        <v>12661</v>
      </c>
      <c r="N292" t="s">
        <v>79</v>
      </c>
      <c r="O292" t="s">
        <v>10473</v>
      </c>
      <c r="P292" t="s">
        <v>590</v>
      </c>
      <c r="Q292" t="s">
        <v>11358</v>
      </c>
      <c r="R292" t="s">
        <v>8108</v>
      </c>
      <c r="S292">
        <v>24483786</v>
      </c>
      <c r="T292" t="s">
        <v>15386</v>
      </c>
      <c r="U292" t="s">
        <v>8512</v>
      </c>
      <c r="V292">
        <v>24483786</v>
      </c>
      <c r="W292" t="s">
        <v>9212</v>
      </c>
      <c r="X292">
        <v>24485212</v>
      </c>
      <c r="Y292" t="s">
        <v>32</v>
      </c>
      <c r="Z292" t="s">
        <v>12113</v>
      </c>
      <c r="AA292" t="str">
        <f t="shared" si="4"/>
        <v>04363--CENTRO EDUCATIVO BILINGÜE MANCRE</v>
      </c>
      <c r="AB292" t="s">
        <v>11250</v>
      </c>
    </row>
    <row r="293" spans="1:28" x14ac:dyDescent="0.25">
      <c r="A293" t="s">
        <v>8106</v>
      </c>
      <c r="B293" t="s">
        <v>12508</v>
      </c>
      <c r="C293" t="s">
        <v>12485</v>
      </c>
      <c r="E293" t="s">
        <v>7263</v>
      </c>
      <c r="F293" t="s">
        <v>8250</v>
      </c>
      <c r="G293" t="s">
        <v>4010</v>
      </c>
      <c r="H293" t="s">
        <v>2</v>
      </c>
      <c r="I293" t="s">
        <v>208</v>
      </c>
      <c r="J293" t="s">
        <v>3</v>
      </c>
      <c r="K293" t="s">
        <v>2</v>
      </c>
      <c r="L293">
        <v>50201</v>
      </c>
      <c r="M293" t="s">
        <v>11406</v>
      </c>
      <c r="N293" t="s">
        <v>209</v>
      </c>
      <c r="O293" t="s">
        <v>4010</v>
      </c>
      <c r="P293" t="s">
        <v>4010</v>
      </c>
      <c r="Q293" t="s">
        <v>69</v>
      </c>
      <c r="R293" t="s">
        <v>8108</v>
      </c>
      <c r="S293">
        <v>26853568</v>
      </c>
      <c r="T293" t="s">
        <v>15386</v>
      </c>
      <c r="U293" t="s">
        <v>19338</v>
      </c>
      <c r="V293">
        <v>88129172</v>
      </c>
      <c r="W293" t="s">
        <v>14528</v>
      </c>
      <c r="X293">
        <v>88160059</v>
      </c>
      <c r="Y293" t="s">
        <v>35</v>
      </c>
      <c r="Z293" t="s">
        <v>12230</v>
      </c>
    </row>
    <row r="294" spans="1:28" x14ac:dyDescent="0.25">
      <c r="A294" t="s">
        <v>8106</v>
      </c>
      <c r="B294" t="s">
        <v>10176</v>
      </c>
      <c r="C294" t="s">
        <v>8128</v>
      </c>
      <c r="E294" t="s">
        <v>6787</v>
      </c>
      <c r="F294" t="s">
        <v>13441</v>
      </c>
      <c r="G294" t="s">
        <v>78</v>
      </c>
      <c r="H294" t="s">
        <v>2</v>
      </c>
      <c r="I294" t="s">
        <v>35</v>
      </c>
      <c r="J294" t="s">
        <v>3</v>
      </c>
      <c r="K294" t="s">
        <v>7</v>
      </c>
      <c r="L294">
        <v>20206</v>
      </c>
      <c r="M294" t="s">
        <v>12753</v>
      </c>
      <c r="N294" t="s">
        <v>79</v>
      </c>
      <c r="O294" t="s">
        <v>80</v>
      </c>
      <c r="P294" t="s">
        <v>143</v>
      </c>
      <c r="Q294" t="s">
        <v>143</v>
      </c>
      <c r="R294" t="s">
        <v>8108</v>
      </c>
      <c r="S294">
        <v>40338917</v>
      </c>
      <c r="T294">
        <v>88834369</v>
      </c>
      <c r="U294" t="s">
        <v>19339</v>
      </c>
      <c r="V294">
        <v>83210765</v>
      </c>
      <c r="W294" t="s">
        <v>14460</v>
      </c>
      <c r="X294">
        <v>24456978</v>
      </c>
      <c r="Y294" t="s">
        <v>35</v>
      </c>
      <c r="Z294" t="s">
        <v>12230</v>
      </c>
    </row>
    <row r="295" spans="1:28" x14ac:dyDescent="0.25">
      <c r="A295" t="s">
        <v>8106</v>
      </c>
      <c r="B295" t="s">
        <v>13523</v>
      </c>
      <c r="C295" t="s">
        <v>8738</v>
      </c>
      <c r="E295" t="s">
        <v>8747</v>
      </c>
      <c r="F295" t="s">
        <v>8748</v>
      </c>
      <c r="G295" t="s">
        <v>184</v>
      </c>
      <c r="H295" t="s">
        <v>3</v>
      </c>
      <c r="I295" t="s">
        <v>183</v>
      </c>
      <c r="J295" t="s">
        <v>2</v>
      </c>
      <c r="K295" t="s">
        <v>4</v>
      </c>
      <c r="L295">
        <v>40103</v>
      </c>
      <c r="M295" t="s">
        <v>11479</v>
      </c>
      <c r="N295" t="s">
        <v>184</v>
      </c>
      <c r="O295" t="s">
        <v>184</v>
      </c>
      <c r="P295" t="s">
        <v>470</v>
      </c>
      <c r="Q295" t="s">
        <v>1418</v>
      </c>
      <c r="R295" t="s">
        <v>8108</v>
      </c>
      <c r="S295">
        <v>40003900</v>
      </c>
      <c r="T295" t="s">
        <v>15386</v>
      </c>
      <c r="U295" t="s">
        <v>15298</v>
      </c>
      <c r="V295">
        <v>40003900</v>
      </c>
      <c r="W295" t="s">
        <v>14508</v>
      </c>
      <c r="X295">
        <v>22375839</v>
      </c>
      <c r="Y295" t="s">
        <v>32</v>
      </c>
      <c r="Z295" t="s">
        <v>8998</v>
      </c>
      <c r="AA295" t="str">
        <f t="shared" si="4"/>
        <v>04328--CASPARI MONTESSORI SCHOOL</v>
      </c>
      <c r="AB295" t="s">
        <v>8748</v>
      </c>
    </row>
    <row r="296" spans="1:28" x14ac:dyDescent="0.25">
      <c r="A296" t="s">
        <v>8106</v>
      </c>
      <c r="B296" t="s">
        <v>15254</v>
      </c>
      <c r="C296" t="s">
        <v>6700</v>
      </c>
      <c r="E296" t="s">
        <v>6751</v>
      </c>
      <c r="F296" t="s">
        <v>8750</v>
      </c>
      <c r="G296" t="s">
        <v>197</v>
      </c>
      <c r="H296" t="s">
        <v>4</v>
      </c>
      <c r="I296" t="s">
        <v>35</v>
      </c>
      <c r="J296" t="s">
        <v>12</v>
      </c>
      <c r="K296" t="s">
        <v>2</v>
      </c>
      <c r="L296">
        <v>21001</v>
      </c>
      <c r="M296" t="s">
        <v>11434</v>
      </c>
      <c r="N296" t="s">
        <v>79</v>
      </c>
      <c r="O296" t="s">
        <v>197</v>
      </c>
      <c r="P296" t="s">
        <v>11356</v>
      </c>
      <c r="Q296" t="s">
        <v>11359</v>
      </c>
      <c r="R296" t="s">
        <v>8108</v>
      </c>
      <c r="S296">
        <v>24603374</v>
      </c>
      <c r="T296" t="s">
        <v>15386</v>
      </c>
      <c r="U296" t="s">
        <v>11360</v>
      </c>
      <c r="V296">
        <v>24603374</v>
      </c>
      <c r="W296" t="s">
        <v>14473</v>
      </c>
      <c r="X296">
        <v>24601238</v>
      </c>
      <c r="Y296" t="s">
        <v>32</v>
      </c>
      <c r="Z296" t="s">
        <v>8999</v>
      </c>
      <c r="AA296" t="str">
        <f t="shared" si="4"/>
        <v>04281--SAN CARLOS BORROMEO</v>
      </c>
      <c r="AB296" t="s">
        <v>8750</v>
      </c>
    </row>
    <row r="297" spans="1:28" x14ac:dyDescent="0.25">
      <c r="A297" t="s">
        <v>8106</v>
      </c>
      <c r="B297" t="s">
        <v>11997</v>
      </c>
      <c r="C297" t="s">
        <v>7232</v>
      </c>
      <c r="E297" t="s">
        <v>8811</v>
      </c>
      <c r="F297" t="s">
        <v>8809</v>
      </c>
      <c r="G297" t="s">
        <v>182</v>
      </c>
      <c r="H297" t="s">
        <v>4</v>
      </c>
      <c r="I297" t="s">
        <v>183</v>
      </c>
      <c r="J297" t="s">
        <v>12</v>
      </c>
      <c r="K297" t="s">
        <v>2</v>
      </c>
      <c r="L297">
        <v>41001</v>
      </c>
      <c r="M297" t="s">
        <v>12674</v>
      </c>
      <c r="N297" t="s">
        <v>184</v>
      </c>
      <c r="O297" t="s">
        <v>182</v>
      </c>
      <c r="P297" t="s">
        <v>3023</v>
      </c>
      <c r="Q297" t="s">
        <v>1238</v>
      </c>
      <c r="R297" t="s">
        <v>8108</v>
      </c>
      <c r="S297">
        <v>27665737</v>
      </c>
      <c r="T297" t="s">
        <v>15386</v>
      </c>
      <c r="U297" t="s">
        <v>8814</v>
      </c>
      <c r="V297">
        <v>89321665</v>
      </c>
      <c r="W297" t="s">
        <v>14522</v>
      </c>
      <c r="X297">
        <v>27666283</v>
      </c>
      <c r="Y297" t="s">
        <v>32</v>
      </c>
      <c r="Z297" t="s">
        <v>9000</v>
      </c>
      <c r="AA297" t="str">
        <f t="shared" si="4"/>
        <v>04333--CENTRO EDUCATIVO YORI</v>
      </c>
      <c r="AB297" t="s">
        <v>8809</v>
      </c>
    </row>
    <row r="298" spans="1:28" x14ac:dyDescent="0.25">
      <c r="A298" t="s">
        <v>8106</v>
      </c>
      <c r="B298" t="s">
        <v>9393</v>
      </c>
      <c r="C298" t="s">
        <v>8839</v>
      </c>
      <c r="E298" t="s">
        <v>8813</v>
      </c>
      <c r="F298" t="s">
        <v>8810</v>
      </c>
      <c r="G298" t="s">
        <v>79</v>
      </c>
      <c r="H298" t="s">
        <v>8</v>
      </c>
      <c r="I298" t="s">
        <v>35</v>
      </c>
      <c r="J298" t="s">
        <v>10</v>
      </c>
      <c r="K298" t="s">
        <v>5</v>
      </c>
      <c r="L298">
        <v>20804</v>
      </c>
      <c r="M298" t="s">
        <v>12779</v>
      </c>
      <c r="N298" t="s">
        <v>79</v>
      </c>
      <c r="O298" t="s">
        <v>10473</v>
      </c>
      <c r="P298" t="s">
        <v>11361</v>
      </c>
      <c r="Q298" t="s">
        <v>11361</v>
      </c>
      <c r="R298" t="s">
        <v>8108</v>
      </c>
      <c r="S298">
        <v>60444193</v>
      </c>
      <c r="T298">
        <v>24588189</v>
      </c>
      <c r="U298" t="s">
        <v>12086</v>
      </c>
      <c r="V298">
        <v>60444193</v>
      </c>
      <c r="W298" t="s">
        <v>9212</v>
      </c>
      <c r="X298">
        <v>24485212</v>
      </c>
      <c r="Y298" t="s">
        <v>32</v>
      </c>
      <c r="Z298" t="s">
        <v>9453</v>
      </c>
      <c r="AA298" t="str">
        <f t="shared" si="4"/>
        <v>04341--VILLA ALEGRE</v>
      </c>
      <c r="AB298" t="s">
        <v>8810</v>
      </c>
    </row>
    <row r="299" spans="1:28" x14ac:dyDescent="0.25">
      <c r="A299" t="s">
        <v>8106</v>
      </c>
      <c r="B299" t="s">
        <v>13471</v>
      </c>
      <c r="C299" t="s">
        <v>13470</v>
      </c>
      <c r="E299" t="s">
        <v>8839</v>
      </c>
      <c r="F299" t="s">
        <v>9393</v>
      </c>
      <c r="G299" t="s">
        <v>311</v>
      </c>
      <c r="H299" t="s">
        <v>6</v>
      </c>
      <c r="I299" t="s">
        <v>32</v>
      </c>
      <c r="J299" t="s">
        <v>8</v>
      </c>
      <c r="K299" t="s">
        <v>2</v>
      </c>
      <c r="L299">
        <v>10701</v>
      </c>
      <c r="M299" t="s">
        <v>12652</v>
      </c>
      <c r="N299" t="s">
        <v>33</v>
      </c>
      <c r="O299" t="s">
        <v>12875</v>
      </c>
      <c r="P299" t="s">
        <v>10513</v>
      </c>
      <c r="Q299" t="s">
        <v>10635</v>
      </c>
      <c r="R299" t="s">
        <v>8108</v>
      </c>
      <c r="S299">
        <v>22493569</v>
      </c>
      <c r="T299">
        <v>22494829</v>
      </c>
      <c r="U299" t="s">
        <v>9454</v>
      </c>
      <c r="V299">
        <v>22493569</v>
      </c>
      <c r="W299" t="s">
        <v>14426</v>
      </c>
      <c r="X299" t="s">
        <v>15413</v>
      </c>
      <c r="Y299" t="s">
        <v>32</v>
      </c>
      <c r="Z299" t="s">
        <v>9455</v>
      </c>
      <c r="AA299" t="str">
        <f t="shared" si="4"/>
        <v>04340--KREATIVE LEARNING SCHOOL</v>
      </c>
      <c r="AB299" t="s">
        <v>13619</v>
      </c>
    </row>
    <row r="300" spans="1:28" x14ac:dyDescent="0.25">
      <c r="A300" t="s">
        <v>8106</v>
      </c>
      <c r="B300" t="s">
        <v>12025</v>
      </c>
      <c r="C300" t="s">
        <v>9371</v>
      </c>
      <c r="E300" t="s">
        <v>9394</v>
      </c>
      <c r="F300" t="s">
        <v>13442</v>
      </c>
      <c r="G300" t="s">
        <v>184</v>
      </c>
      <c r="H300" t="s">
        <v>8</v>
      </c>
      <c r="I300" t="s">
        <v>183</v>
      </c>
      <c r="J300" t="s">
        <v>10</v>
      </c>
      <c r="K300" t="s">
        <v>3</v>
      </c>
      <c r="L300">
        <v>40802</v>
      </c>
      <c r="M300" t="s">
        <v>11461</v>
      </c>
      <c r="N300" t="s">
        <v>184</v>
      </c>
      <c r="O300" t="s">
        <v>12921</v>
      </c>
      <c r="P300" t="s">
        <v>11311</v>
      </c>
      <c r="Q300" t="s">
        <v>1248</v>
      </c>
      <c r="R300" t="s">
        <v>8108</v>
      </c>
      <c r="S300">
        <v>22650290</v>
      </c>
      <c r="T300">
        <v>83804351</v>
      </c>
      <c r="U300" t="s">
        <v>15299</v>
      </c>
      <c r="V300">
        <v>83804351</v>
      </c>
      <c r="W300" t="s">
        <v>13577</v>
      </c>
      <c r="X300">
        <v>22654304</v>
      </c>
      <c r="Y300" t="s">
        <v>32</v>
      </c>
      <c r="Z300" t="s">
        <v>19340</v>
      </c>
      <c r="AA300" t="str">
        <f t="shared" si="4"/>
        <v>04415--SAN ANDRES SCHOOL</v>
      </c>
      <c r="AB300" t="s">
        <v>13442</v>
      </c>
    </row>
    <row r="301" spans="1:28" x14ac:dyDescent="0.25">
      <c r="A301" t="s">
        <v>8106</v>
      </c>
      <c r="B301" t="s">
        <v>11982</v>
      </c>
      <c r="C301" t="s">
        <v>6595</v>
      </c>
      <c r="E301" t="s">
        <v>6898</v>
      </c>
      <c r="F301" t="s">
        <v>10092</v>
      </c>
      <c r="G301" t="s">
        <v>9003</v>
      </c>
      <c r="H301" t="s">
        <v>4</v>
      </c>
      <c r="I301" t="s">
        <v>32</v>
      </c>
      <c r="J301" t="s">
        <v>3</v>
      </c>
      <c r="K301" t="s">
        <v>3</v>
      </c>
      <c r="L301">
        <v>10202</v>
      </c>
      <c r="M301" t="s">
        <v>12616</v>
      </c>
      <c r="N301" t="s">
        <v>33</v>
      </c>
      <c r="O301" t="s">
        <v>11293</v>
      </c>
      <c r="P301" t="s">
        <v>221</v>
      </c>
      <c r="Q301" t="s">
        <v>221</v>
      </c>
      <c r="R301" t="s">
        <v>8108</v>
      </c>
      <c r="S301">
        <v>22882526</v>
      </c>
      <c r="T301" t="s">
        <v>15386</v>
      </c>
      <c r="U301" t="s">
        <v>10112</v>
      </c>
      <c r="V301">
        <v>22882526</v>
      </c>
      <c r="W301" t="s">
        <v>13149</v>
      </c>
      <c r="X301">
        <v>22284630</v>
      </c>
      <c r="Y301" t="s">
        <v>32</v>
      </c>
      <c r="Z301" t="s">
        <v>13443</v>
      </c>
      <c r="AA301" t="str">
        <f t="shared" si="4"/>
        <v>04375--GREENLAND SCHOOL</v>
      </c>
      <c r="AB301" t="s">
        <v>13620</v>
      </c>
    </row>
    <row r="302" spans="1:28" x14ac:dyDescent="0.25">
      <c r="A302" t="s">
        <v>8106</v>
      </c>
      <c r="B302" t="s">
        <v>12001</v>
      </c>
      <c r="C302" t="s">
        <v>8913</v>
      </c>
      <c r="E302" t="s">
        <v>10093</v>
      </c>
      <c r="F302" t="s">
        <v>10094</v>
      </c>
      <c r="G302" t="s">
        <v>184</v>
      </c>
      <c r="H302" t="s">
        <v>8</v>
      </c>
      <c r="I302" t="s">
        <v>183</v>
      </c>
      <c r="J302" t="s">
        <v>8</v>
      </c>
      <c r="K302" t="s">
        <v>2</v>
      </c>
      <c r="L302">
        <v>40701</v>
      </c>
      <c r="M302" t="s">
        <v>12656</v>
      </c>
      <c r="N302" t="s">
        <v>184</v>
      </c>
      <c r="O302" t="s">
        <v>3626</v>
      </c>
      <c r="P302" t="s">
        <v>221</v>
      </c>
      <c r="Q302" t="s">
        <v>3626</v>
      </c>
      <c r="R302" t="s">
        <v>8108</v>
      </c>
      <c r="S302">
        <v>22933676</v>
      </c>
      <c r="T302" t="s">
        <v>15386</v>
      </c>
      <c r="U302" t="s">
        <v>13444</v>
      </c>
      <c r="V302">
        <v>22933976</v>
      </c>
      <c r="W302" t="s">
        <v>13577</v>
      </c>
      <c r="X302">
        <v>22654304</v>
      </c>
      <c r="Y302" t="s">
        <v>32</v>
      </c>
      <c r="Z302" t="s">
        <v>10120</v>
      </c>
      <c r="AA302" t="str">
        <f t="shared" si="4"/>
        <v>04343--NUESTRA SEÑORA DE BELEN</v>
      </c>
      <c r="AB302" t="s">
        <v>10094</v>
      </c>
    </row>
    <row r="303" spans="1:28" x14ac:dyDescent="0.25">
      <c r="A303" t="s">
        <v>8106</v>
      </c>
      <c r="B303" t="s">
        <v>11273</v>
      </c>
      <c r="C303" t="s">
        <v>6999</v>
      </c>
      <c r="E303" t="s">
        <v>7029</v>
      </c>
      <c r="F303" t="s">
        <v>13445</v>
      </c>
      <c r="G303" t="s">
        <v>9004</v>
      </c>
      <c r="H303" t="s">
        <v>7</v>
      </c>
      <c r="I303" t="s">
        <v>32</v>
      </c>
      <c r="J303" t="s">
        <v>12</v>
      </c>
      <c r="K303" t="s">
        <v>3</v>
      </c>
      <c r="L303">
        <v>11002</v>
      </c>
      <c r="M303" t="s">
        <v>12682</v>
      </c>
      <c r="N303" t="s">
        <v>33</v>
      </c>
      <c r="O303" t="s">
        <v>10457</v>
      </c>
      <c r="P303" t="s">
        <v>10438</v>
      </c>
      <c r="Q303" t="s">
        <v>13446</v>
      </c>
      <c r="R303" t="s">
        <v>8108</v>
      </c>
      <c r="S303">
        <v>47005010</v>
      </c>
      <c r="T303">
        <v>47005010</v>
      </c>
      <c r="U303" t="s">
        <v>13447</v>
      </c>
      <c r="V303">
        <v>47005010</v>
      </c>
      <c r="W303" t="s">
        <v>15396</v>
      </c>
      <c r="X303">
        <v>22754085</v>
      </c>
      <c r="Y303" t="s">
        <v>32</v>
      </c>
      <c r="Z303" t="s">
        <v>13448</v>
      </c>
      <c r="AA303" t="str">
        <f t="shared" si="4"/>
        <v>04390--CENTRO PEDAGOGICO LA VILLA CREATIVA</v>
      </c>
      <c r="AB303" t="s">
        <v>13445</v>
      </c>
    </row>
    <row r="304" spans="1:28" x14ac:dyDescent="0.25">
      <c r="A304" t="s">
        <v>8106</v>
      </c>
      <c r="B304" t="s">
        <v>8387</v>
      </c>
      <c r="C304" t="s">
        <v>7799</v>
      </c>
      <c r="E304" t="s">
        <v>6752</v>
      </c>
      <c r="F304" t="s">
        <v>13449</v>
      </c>
      <c r="G304" t="s">
        <v>9003</v>
      </c>
      <c r="H304" t="s">
        <v>4</v>
      </c>
      <c r="I304" t="s">
        <v>32</v>
      </c>
      <c r="J304" t="s">
        <v>11</v>
      </c>
      <c r="K304" t="s">
        <v>2</v>
      </c>
      <c r="L304">
        <v>10901</v>
      </c>
      <c r="M304" t="s">
        <v>12667</v>
      </c>
      <c r="N304" t="s">
        <v>33</v>
      </c>
      <c r="O304" t="s">
        <v>296</v>
      </c>
      <c r="P304" t="s">
        <v>296</v>
      </c>
      <c r="Q304" t="s">
        <v>143</v>
      </c>
      <c r="R304" t="s">
        <v>8108</v>
      </c>
      <c r="S304" t="s">
        <v>15386</v>
      </c>
      <c r="T304" t="s">
        <v>15386</v>
      </c>
      <c r="U304" t="s">
        <v>15386</v>
      </c>
      <c r="V304" t="s">
        <v>15386</v>
      </c>
      <c r="W304" t="s">
        <v>13149</v>
      </c>
      <c r="X304">
        <v>22284630</v>
      </c>
      <c r="Y304" t="s">
        <v>32</v>
      </c>
      <c r="Z304" t="s">
        <v>10121</v>
      </c>
      <c r="AA304" t="str">
        <f t="shared" si="4"/>
        <v>04346--SIBÖ FORMACION INTEGRAL</v>
      </c>
      <c r="AB304" t="s">
        <v>13449</v>
      </c>
    </row>
    <row r="305" spans="1:28" x14ac:dyDescent="0.25">
      <c r="A305" t="s">
        <v>8106</v>
      </c>
      <c r="B305" t="s">
        <v>19396</v>
      </c>
      <c r="C305" t="s">
        <v>11390</v>
      </c>
      <c r="E305" t="s">
        <v>6919</v>
      </c>
      <c r="F305" t="s">
        <v>10095</v>
      </c>
      <c r="G305" t="s">
        <v>41</v>
      </c>
      <c r="H305" t="s">
        <v>3</v>
      </c>
      <c r="I305" t="s">
        <v>32</v>
      </c>
      <c r="J305" t="s">
        <v>10</v>
      </c>
      <c r="K305" t="s">
        <v>5</v>
      </c>
      <c r="L305">
        <v>10804</v>
      </c>
      <c r="M305" t="s">
        <v>12669</v>
      </c>
      <c r="N305" t="s">
        <v>33</v>
      </c>
      <c r="O305" t="s">
        <v>12863</v>
      </c>
      <c r="P305" t="s">
        <v>561</v>
      </c>
      <c r="Q305" t="s">
        <v>561</v>
      </c>
      <c r="R305" t="s">
        <v>8108</v>
      </c>
      <c r="S305">
        <v>22452510</v>
      </c>
      <c r="T305" t="s">
        <v>15386</v>
      </c>
      <c r="U305" t="s">
        <v>10113</v>
      </c>
      <c r="V305">
        <v>22855750</v>
      </c>
      <c r="W305" t="s">
        <v>14416</v>
      </c>
      <c r="X305">
        <v>22450450</v>
      </c>
      <c r="Y305" t="s">
        <v>32</v>
      </c>
      <c r="Z305" t="s">
        <v>10122</v>
      </c>
      <c r="AA305" t="str">
        <f t="shared" si="4"/>
        <v>04347--SISTEMA EDUCATIVO ALTAVISTA DEL CARMEN</v>
      </c>
      <c r="AB305" t="s">
        <v>10095</v>
      </c>
    </row>
    <row r="306" spans="1:28" x14ac:dyDescent="0.25">
      <c r="A306" t="s">
        <v>8106</v>
      </c>
      <c r="B306" t="s">
        <v>8340</v>
      </c>
      <c r="C306" t="s">
        <v>6505</v>
      </c>
      <c r="E306" t="s">
        <v>6890</v>
      </c>
      <c r="F306" t="s">
        <v>10096</v>
      </c>
      <c r="G306" t="s">
        <v>79</v>
      </c>
      <c r="H306" t="s">
        <v>10</v>
      </c>
      <c r="I306" t="s">
        <v>35</v>
      </c>
      <c r="J306" t="s">
        <v>6</v>
      </c>
      <c r="K306" t="s">
        <v>6</v>
      </c>
      <c r="L306">
        <v>20505</v>
      </c>
      <c r="M306" t="s">
        <v>12768</v>
      </c>
      <c r="N306" t="s">
        <v>79</v>
      </c>
      <c r="O306" t="s">
        <v>10522</v>
      </c>
      <c r="P306" t="s">
        <v>216</v>
      </c>
      <c r="Q306" t="s">
        <v>216</v>
      </c>
      <c r="R306" t="s">
        <v>8108</v>
      </c>
      <c r="S306">
        <v>24467792</v>
      </c>
      <c r="T306" t="s">
        <v>15386</v>
      </c>
      <c r="U306" t="s">
        <v>13450</v>
      </c>
      <c r="V306">
        <v>24467792</v>
      </c>
      <c r="W306" t="s">
        <v>14440</v>
      </c>
      <c r="X306">
        <v>24465922</v>
      </c>
      <c r="Y306" t="s">
        <v>32</v>
      </c>
      <c r="Z306" t="s">
        <v>11383</v>
      </c>
      <c r="AA306" t="str">
        <f t="shared" si="4"/>
        <v>04362--CENTRO EDUCATIVO LEON</v>
      </c>
      <c r="AB306" t="s">
        <v>10096</v>
      </c>
    </row>
    <row r="307" spans="1:28" x14ac:dyDescent="0.25">
      <c r="A307" t="s">
        <v>8106</v>
      </c>
      <c r="B307" t="s">
        <v>438</v>
      </c>
      <c r="C307" t="s">
        <v>6498</v>
      </c>
      <c r="E307" t="s">
        <v>7112</v>
      </c>
      <c r="F307" t="s">
        <v>10097</v>
      </c>
      <c r="G307" t="s">
        <v>214</v>
      </c>
      <c r="H307" t="s">
        <v>2</v>
      </c>
      <c r="I307" t="s">
        <v>64</v>
      </c>
      <c r="J307" t="s">
        <v>2</v>
      </c>
      <c r="K307" t="s">
        <v>4</v>
      </c>
      <c r="L307">
        <v>30103</v>
      </c>
      <c r="M307" t="s">
        <v>11478</v>
      </c>
      <c r="N307" t="s">
        <v>214</v>
      </c>
      <c r="O307" t="s">
        <v>214</v>
      </c>
      <c r="P307" t="s">
        <v>12835</v>
      </c>
      <c r="Q307" t="s">
        <v>316</v>
      </c>
      <c r="R307" t="s">
        <v>8108</v>
      </c>
      <c r="S307">
        <v>25527644</v>
      </c>
      <c r="T307">
        <v>88945107</v>
      </c>
      <c r="U307" t="s">
        <v>10114</v>
      </c>
      <c r="V307">
        <v>25527644</v>
      </c>
      <c r="W307" t="s">
        <v>14484</v>
      </c>
      <c r="X307">
        <v>25520752</v>
      </c>
      <c r="Y307" t="s">
        <v>35</v>
      </c>
      <c r="Z307" t="s">
        <v>12230</v>
      </c>
    </row>
    <row r="308" spans="1:28" x14ac:dyDescent="0.25">
      <c r="A308" t="s">
        <v>8106</v>
      </c>
      <c r="B308" t="s">
        <v>8394</v>
      </c>
      <c r="C308" t="s">
        <v>8395</v>
      </c>
      <c r="E308" t="s">
        <v>7153</v>
      </c>
      <c r="F308" t="s">
        <v>12500</v>
      </c>
      <c r="G308" t="s">
        <v>9003</v>
      </c>
      <c r="H308" t="s">
        <v>5</v>
      </c>
      <c r="I308" t="s">
        <v>32</v>
      </c>
      <c r="J308" t="s">
        <v>11</v>
      </c>
      <c r="K308" t="s">
        <v>2</v>
      </c>
      <c r="L308">
        <v>10901</v>
      </c>
      <c r="M308" t="s">
        <v>12667</v>
      </c>
      <c r="N308" t="s">
        <v>33</v>
      </c>
      <c r="O308" t="s">
        <v>296</v>
      </c>
      <c r="P308" t="s">
        <v>296</v>
      </c>
      <c r="Q308" t="s">
        <v>296</v>
      </c>
      <c r="R308" t="s">
        <v>8108</v>
      </c>
      <c r="S308">
        <v>22827546</v>
      </c>
      <c r="T308">
        <v>22827546</v>
      </c>
      <c r="U308" t="s">
        <v>10115</v>
      </c>
      <c r="V308">
        <v>60882761</v>
      </c>
      <c r="W308" t="s">
        <v>14409</v>
      </c>
      <c r="X308">
        <v>25821525</v>
      </c>
      <c r="Y308" t="s">
        <v>32</v>
      </c>
      <c r="Z308" t="s">
        <v>12549</v>
      </c>
      <c r="AA308" t="str">
        <f t="shared" si="4"/>
        <v>04383--MUNDO DA CRIANÇA</v>
      </c>
      <c r="AB308" t="s">
        <v>12500</v>
      </c>
    </row>
    <row r="309" spans="1:28" x14ac:dyDescent="0.25">
      <c r="A309" t="s">
        <v>8106</v>
      </c>
      <c r="B309" t="s">
        <v>8397</v>
      </c>
      <c r="C309" t="s">
        <v>6701</v>
      </c>
      <c r="E309" t="s">
        <v>10098</v>
      </c>
      <c r="F309" t="s">
        <v>10099</v>
      </c>
      <c r="G309" t="s">
        <v>79</v>
      </c>
      <c r="H309" t="s">
        <v>3</v>
      </c>
      <c r="I309" t="s">
        <v>35</v>
      </c>
      <c r="J309" t="s">
        <v>2</v>
      </c>
      <c r="K309" t="s">
        <v>2</v>
      </c>
      <c r="L309">
        <v>20101</v>
      </c>
      <c r="M309" t="s">
        <v>11400</v>
      </c>
      <c r="N309" t="s">
        <v>79</v>
      </c>
      <c r="O309" t="s">
        <v>79</v>
      </c>
      <c r="P309" t="s">
        <v>79</v>
      </c>
      <c r="Q309" t="s">
        <v>11335</v>
      </c>
      <c r="R309" t="s">
        <v>8108</v>
      </c>
      <c r="S309">
        <v>24324947</v>
      </c>
      <c r="T309">
        <v>71037813</v>
      </c>
      <c r="U309" t="s">
        <v>10116</v>
      </c>
      <c r="V309">
        <v>71037813</v>
      </c>
      <c r="W309" t="s">
        <v>14444</v>
      </c>
      <c r="X309">
        <v>24302389</v>
      </c>
      <c r="Y309" t="s">
        <v>35</v>
      </c>
      <c r="Z309" t="s">
        <v>12230</v>
      </c>
    </row>
    <row r="310" spans="1:28" x14ac:dyDescent="0.25">
      <c r="A310" t="s">
        <v>8106</v>
      </c>
      <c r="B310" t="s">
        <v>11244</v>
      </c>
      <c r="C310" t="s">
        <v>6592</v>
      </c>
      <c r="E310" t="s">
        <v>9931</v>
      </c>
      <c r="F310" t="s">
        <v>10100</v>
      </c>
      <c r="G310" t="s">
        <v>79</v>
      </c>
      <c r="H310" t="s">
        <v>5</v>
      </c>
      <c r="I310" t="s">
        <v>35</v>
      </c>
      <c r="J310" t="s">
        <v>2</v>
      </c>
      <c r="K310" t="s">
        <v>6</v>
      </c>
      <c r="L310">
        <v>20105</v>
      </c>
      <c r="M310" t="s">
        <v>12744</v>
      </c>
      <c r="N310" t="s">
        <v>79</v>
      </c>
      <c r="O310" t="s">
        <v>79</v>
      </c>
      <c r="P310" t="s">
        <v>1857</v>
      </c>
      <c r="Q310" t="s">
        <v>11362</v>
      </c>
      <c r="R310" t="s">
        <v>8108</v>
      </c>
      <c r="S310">
        <v>22019467</v>
      </c>
      <c r="T310" t="s">
        <v>15386</v>
      </c>
      <c r="U310" t="s">
        <v>13451</v>
      </c>
      <c r="V310">
        <v>22019467</v>
      </c>
      <c r="W310" t="s">
        <v>7725</v>
      </c>
      <c r="X310">
        <v>24302406</v>
      </c>
      <c r="Y310" t="s">
        <v>32</v>
      </c>
      <c r="Z310" t="s">
        <v>10123</v>
      </c>
      <c r="AA310" t="str">
        <f t="shared" si="4"/>
        <v>04348--GREDOS SAN DIEGO INTERNATIONAL SCHOOL</v>
      </c>
      <c r="AB310" t="s">
        <v>10100</v>
      </c>
    </row>
    <row r="311" spans="1:28" x14ac:dyDescent="0.25">
      <c r="A311" t="s">
        <v>8106</v>
      </c>
      <c r="B311" t="s">
        <v>11992</v>
      </c>
      <c r="C311" t="s">
        <v>10041</v>
      </c>
      <c r="E311" t="s">
        <v>8838</v>
      </c>
      <c r="F311" t="s">
        <v>12011</v>
      </c>
      <c r="G311" t="s">
        <v>125</v>
      </c>
      <c r="H311" t="s">
        <v>8</v>
      </c>
      <c r="I311" t="s">
        <v>124</v>
      </c>
      <c r="J311" t="s">
        <v>3</v>
      </c>
      <c r="K311" t="s">
        <v>4</v>
      </c>
      <c r="L311">
        <v>60203</v>
      </c>
      <c r="M311" t="s">
        <v>11484</v>
      </c>
      <c r="N311" t="s">
        <v>125</v>
      </c>
      <c r="O311" t="s">
        <v>10596</v>
      </c>
      <c r="P311" t="s">
        <v>12947</v>
      </c>
      <c r="Q311" t="s">
        <v>9221</v>
      </c>
      <c r="R311" t="s">
        <v>8108</v>
      </c>
      <c r="S311">
        <v>26355873</v>
      </c>
      <c r="T311">
        <v>26355373</v>
      </c>
      <c r="U311" t="s">
        <v>12079</v>
      </c>
      <c r="V311">
        <v>87179300</v>
      </c>
      <c r="W311" t="s">
        <v>14553</v>
      </c>
      <c r="X311">
        <v>26350583</v>
      </c>
      <c r="Y311" t="s">
        <v>32</v>
      </c>
      <c r="Z311" t="s">
        <v>10124</v>
      </c>
      <c r="AA311" t="str">
        <f t="shared" si="4"/>
        <v>03772--COUNTRYSIDE ACADEMY</v>
      </c>
      <c r="AB311" t="s">
        <v>12011</v>
      </c>
    </row>
    <row r="312" spans="1:28" x14ac:dyDescent="0.25">
      <c r="A312" t="s">
        <v>8106</v>
      </c>
      <c r="B312" t="s">
        <v>8400</v>
      </c>
      <c r="C312" t="s">
        <v>7278</v>
      </c>
      <c r="E312" t="s">
        <v>7097</v>
      </c>
      <c r="F312" t="s">
        <v>10101</v>
      </c>
      <c r="G312" t="s">
        <v>9003</v>
      </c>
      <c r="H312" t="s">
        <v>4</v>
      </c>
      <c r="I312" t="s">
        <v>32</v>
      </c>
      <c r="J312" t="s">
        <v>3</v>
      </c>
      <c r="K312" t="s">
        <v>2</v>
      </c>
      <c r="L312">
        <v>10201</v>
      </c>
      <c r="M312" t="s">
        <v>12608</v>
      </c>
      <c r="N312" t="s">
        <v>33</v>
      </c>
      <c r="O312" t="s">
        <v>11293</v>
      </c>
      <c r="P312" t="s">
        <v>11293</v>
      </c>
      <c r="Q312" t="s">
        <v>51</v>
      </c>
      <c r="R312" t="s">
        <v>8108</v>
      </c>
      <c r="S312">
        <v>22280716</v>
      </c>
      <c r="T312">
        <v>88808197</v>
      </c>
      <c r="U312" t="s">
        <v>10117</v>
      </c>
      <c r="V312">
        <v>22280716</v>
      </c>
      <c r="W312" t="s">
        <v>13149</v>
      </c>
      <c r="X312">
        <v>22284630</v>
      </c>
      <c r="Y312" t="s">
        <v>35</v>
      </c>
      <c r="Z312" t="s">
        <v>12230</v>
      </c>
    </row>
    <row r="313" spans="1:28" x14ac:dyDescent="0.25">
      <c r="A313" t="s">
        <v>8106</v>
      </c>
      <c r="B313" t="s">
        <v>8208</v>
      </c>
      <c r="C313" t="s">
        <v>7366</v>
      </c>
      <c r="E313" t="s">
        <v>6831</v>
      </c>
      <c r="F313" t="s">
        <v>10102</v>
      </c>
      <c r="G313" t="s">
        <v>41</v>
      </c>
      <c r="H313" t="s">
        <v>6</v>
      </c>
      <c r="I313" t="s">
        <v>32</v>
      </c>
      <c r="J313" t="s">
        <v>198</v>
      </c>
      <c r="K313" t="s">
        <v>2</v>
      </c>
      <c r="L313">
        <v>11401</v>
      </c>
      <c r="M313" t="s">
        <v>12706</v>
      </c>
      <c r="N313" t="s">
        <v>33</v>
      </c>
      <c r="O313" t="s">
        <v>10954</v>
      </c>
      <c r="P313" t="s">
        <v>598</v>
      </c>
      <c r="Q313" t="s">
        <v>11363</v>
      </c>
      <c r="R313" t="s">
        <v>8108</v>
      </c>
      <c r="S313">
        <v>22851210</v>
      </c>
      <c r="T313" t="s">
        <v>15386</v>
      </c>
      <c r="U313" t="s">
        <v>10118</v>
      </c>
      <c r="V313" t="s">
        <v>15386</v>
      </c>
      <c r="W313" t="s">
        <v>14418</v>
      </c>
      <c r="X313">
        <v>22352880</v>
      </c>
      <c r="Y313" t="s">
        <v>35</v>
      </c>
      <c r="Z313" t="s">
        <v>12230</v>
      </c>
    </row>
    <row r="314" spans="1:28" x14ac:dyDescent="0.25">
      <c r="A314" t="s">
        <v>8106</v>
      </c>
      <c r="B314" t="s">
        <v>683</v>
      </c>
      <c r="C314" t="s">
        <v>8403</v>
      </c>
      <c r="E314" t="s">
        <v>8877</v>
      </c>
      <c r="F314" t="s">
        <v>11251</v>
      </c>
      <c r="G314" t="s">
        <v>184</v>
      </c>
      <c r="H314" t="s">
        <v>8</v>
      </c>
      <c r="I314" t="s">
        <v>183</v>
      </c>
      <c r="J314" t="s">
        <v>10</v>
      </c>
      <c r="K314" t="s">
        <v>2</v>
      </c>
      <c r="L314">
        <v>40801</v>
      </c>
      <c r="M314" t="s">
        <v>12663</v>
      </c>
      <c r="N314" t="s">
        <v>184</v>
      </c>
      <c r="O314" t="s">
        <v>12921</v>
      </c>
      <c r="P314" t="s">
        <v>2767</v>
      </c>
      <c r="Q314" t="s">
        <v>2767</v>
      </c>
      <c r="R314" t="s">
        <v>8108</v>
      </c>
      <c r="S314">
        <v>40826898</v>
      </c>
      <c r="T314" t="s">
        <v>15386</v>
      </c>
      <c r="U314" t="s">
        <v>15300</v>
      </c>
      <c r="V314">
        <v>40826898</v>
      </c>
      <c r="W314" t="s">
        <v>13577</v>
      </c>
      <c r="X314">
        <v>22654304</v>
      </c>
      <c r="Y314" t="s">
        <v>32</v>
      </c>
      <c r="Z314" t="s">
        <v>10125</v>
      </c>
      <c r="AA314" t="str">
        <f t="shared" si="4"/>
        <v>04350--TRINITY PRIMARY &amp; HIGH SCHOOL</v>
      </c>
      <c r="AB314" t="s">
        <v>11251</v>
      </c>
    </row>
    <row r="315" spans="1:28" x14ac:dyDescent="0.25">
      <c r="A315" t="s">
        <v>8106</v>
      </c>
      <c r="B315" t="s">
        <v>12040</v>
      </c>
      <c r="C315" t="s">
        <v>8737</v>
      </c>
      <c r="E315" t="s">
        <v>8834</v>
      </c>
      <c r="F315" t="s">
        <v>11252</v>
      </c>
      <c r="G315" t="s">
        <v>9004</v>
      </c>
      <c r="H315" t="s">
        <v>5</v>
      </c>
      <c r="I315" t="s">
        <v>32</v>
      </c>
      <c r="J315" t="s">
        <v>86</v>
      </c>
      <c r="K315" t="s">
        <v>4</v>
      </c>
      <c r="L315">
        <v>11803</v>
      </c>
      <c r="M315" t="s">
        <v>12728</v>
      </c>
      <c r="N315" t="s">
        <v>33</v>
      </c>
      <c r="O315" t="s">
        <v>10439</v>
      </c>
      <c r="P315" t="s">
        <v>12843</v>
      </c>
      <c r="Q315" t="s">
        <v>10851</v>
      </c>
      <c r="R315" t="s">
        <v>8108</v>
      </c>
      <c r="S315">
        <v>22723200</v>
      </c>
      <c r="T315" t="s">
        <v>15386</v>
      </c>
      <c r="U315" t="s">
        <v>15301</v>
      </c>
      <c r="V315">
        <v>22723200</v>
      </c>
      <c r="W315" t="s">
        <v>14388</v>
      </c>
      <c r="X315">
        <v>22340570</v>
      </c>
      <c r="Y315" t="s">
        <v>35</v>
      </c>
      <c r="Z315" t="s">
        <v>12230</v>
      </c>
    </row>
    <row r="316" spans="1:28" x14ac:dyDescent="0.25">
      <c r="A316" t="s">
        <v>8106</v>
      </c>
      <c r="B316" t="s">
        <v>12524</v>
      </c>
      <c r="C316" t="s">
        <v>7246</v>
      </c>
      <c r="E316" t="s">
        <v>7030</v>
      </c>
      <c r="F316" t="s">
        <v>11253</v>
      </c>
      <c r="G316" t="s">
        <v>78</v>
      </c>
      <c r="H316" t="s">
        <v>2</v>
      </c>
      <c r="I316" t="s">
        <v>35</v>
      </c>
      <c r="J316" t="s">
        <v>3</v>
      </c>
      <c r="K316" t="s">
        <v>7</v>
      </c>
      <c r="L316">
        <v>20206</v>
      </c>
      <c r="M316" t="s">
        <v>12753</v>
      </c>
      <c r="N316" t="s">
        <v>79</v>
      </c>
      <c r="O316" t="s">
        <v>80</v>
      </c>
      <c r="P316" t="s">
        <v>143</v>
      </c>
      <c r="Q316" t="s">
        <v>12446</v>
      </c>
      <c r="R316" t="s">
        <v>8108</v>
      </c>
      <c r="S316">
        <v>24471812</v>
      </c>
      <c r="T316">
        <v>87999802</v>
      </c>
      <c r="U316" t="s">
        <v>11364</v>
      </c>
      <c r="V316">
        <v>24471812</v>
      </c>
      <c r="W316" t="s">
        <v>14460</v>
      </c>
      <c r="X316">
        <v>24456978</v>
      </c>
      <c r="Y316" t="s">
        <v>35</v>
      </c>
      <c r="Z316" t="s">
        <v>12230</v>
      </c>
    </row>
    <row r="317" spans="1:28" x14ac:dyDescent="0.25">
      <c r="A317" t="s">
        <v>8106</v>
      </c>
      <c r="B317" t="s">
        <v>8405</v>
      </c>
      <c r="C317" t="s">
        <v>6577</v>
      </c>
      <c r="E317" t="s">
        <v>6943</v>
      </c>
      <c r="F317" t="s">
        <v>19341</v>
      </c>
      <c r="G317" t="s">
        <v>47</v>
      </c>
      <c r="H317" t="s">
        <v>3</v>
      </c>
      <c r="I317" t="s">
        <v>32</v>
      </c>
      <c r="J317" t="s">
        <v>4</v>
      </c>
      <c r="K317" t="s">
        <v>5</v>
      </c>
      <c r="L317">
        <v>10304</v>
      </c>
      <c r="M317" t="s">
        <v>12623</v>
      </c>
      <c r="N317" t="s">
        <v>33</v>
      </c>
      <c r="O317" t="s">
        <v>47</v>
      </c>
      <c r="P317" t="s">
        <v>272</v>
      </c>
      <c r="Q317" t="s">
        <v>11365</v>
      </c>
      <c r="R317" t="s">
        <v>8108</v>
      </c>
      <c r="S317">
        <v>22592275</v>
      </c>
      <c r="T317">
        <v>22504963</v>
      </c>
      <c r="U317" t="s">
        <v>15302</v>
      </c>
      <c r="V317">
        <v>22592275</v>
      </c>
      <c r="W317" t="s">
        <v>15398</v>
      </c>
      <c r="X317">
        <v>22700885</v>
      </c>
      <c r="Y317" t="s">
        <v>32</v>
      </c>
      <c r="Z317" t="s">
        <v>11384</v>
      </c>
      <c r="AA317" t="str">
        <f t="shared" si="4"/>
        <v>04358--CENTRO EDUCATIVO VAS CHRISTIAN SCHOOL</v>
      </c>
      <c r="AB317" t="s">
        <v>19341</v>
      </c>
    </row>
    <row r="318" spans="1:28" x14ac:dyDescent="0.25">
      <c r="A318" t="s">
        <v>8106</v>
      </c>
      <c r="B318" t="s">
        <v>15255</v>
      </c>
      <c r="C318" t="s">
        <v>15256</v>
      </c>
      <c r="E318" t="s">
        <v>6921</v>
      </c>
      <c r="F318" t="s">
        <v>11254</v>
      </c>
      <c r="G318" t="s">
        <v>9003</v>
      </c>
      <c r="H318" t="s">
        <v>4</v>
      </c>
      <c r="I318" t="s">
        <v>32</v>
      </c>
      <c r="J318" t="s">
        <v>3</v>
      </c>
      <c r="K318" t="s">
        <v>4</v>
      </c>
      <c r="L318">
        <v>10203</v>
      </c>
      <c r="M318" t="s">
        <v>12618</v>
      </c>
      <c r="N318" t="s">
        <v>33</v>
      </c>
      <c r="O318" t="s">
        <v>11293</v>
      </c>
      <c r="P318" t="s">
        <v>143</v>
      </c>
      <c r="Q318" t="s">
        <v>143</v>
      </c>
      <c r="R318" t="s">
        <v>8108</v>
      </c>
      <c r="S318">
        <v>22288674</v>
      </c>
      <c r="T318" t="s">
        <v>15386</v>
      </c>
      <c r="U318" t="s">
        <v>13536</v>
      </c>
      <c r="V318">
        <v>22288674</v>
      </c>
      <c r="W318" t="s">
        <v>13149</v>
      </c>
      <c r="X318">
        <v>22284630</v>
      </c>
      <c r="Y318" t="s">
        <v>35</v>
      </c>
      <c r="Z318" t="s">
        <v>12230</v>
      </c>
    </row>
    <row r="319" spans="1:28" x14ac:dyDescent="0.25">
      <c r="A319" t="s">
        <v>8106</v>
      </c>
      <c r="B319" t="s">
        <v>13551</v>
      </c>
      <c r="C319" t="s">
        <v>8178</v>
      </c>
      <c r="E319" t="s">
        <v>8724</v>
      </c>
      <c r="F319" t="s">
        <v>11255</v>
      </c>
      <c r="G319" t="s">
        <v>207</v>
      </c>
      <c r="H319" t="s">
        <v>7</v>
      </c>
      <c r="I319" t="s">
        <v>208</v>
      </c>
      <c r="J319" t="s">
        <v>6</v>
      </c>
      <c r="K319" t="s">
        <v>4</v>
      </c>
      <c r="L319">
        <v>50503</v>
      </c>
      <c r="M319" t="s">
        <v>11503</v>
      </c>
      <c r="N319" t="s">
        <v>209</v>
      </c>
      <c r="O319" t="s">
        <v>12943</v>
      </c>
      <c r="P319" t="s">
        <v>10202</v>
      </c>
      <c r="Q319" t="s">
        <v>11366</v>
      </c>
      <c r="R319" t="s">
        <v>8108</v>
      </c>
      <c r="S319">
        <v>26971672</v>
      </c>
      <c r="T319">
        <v>26971672</v>
      </c>
      <c r="U319" t="s">
        <v>19342</v>
      </c>
      <c r="V319">
        <v>88187894</v>
      </c>
      <c r="W319" t="s">
        <v>8683</v>
      </c>
      <c r="X319">
        <v>83909628</v>
      </c>
      <c r="Y319" t="s">
        <v>32</v>
      </c>
      <c r="Z319" t="s">
        <v>11385</v>
      </c>
      <c r="AA319" t="str">
        <f t="shared" si="4"/>
        <v>04356--SEA WONDERS ACADEMY</v>
      </c>
      <c r="AB319" t="s">
        <v>11255</v>
      </c>
    </row>
    <row r="320" spans="1:28" x14ac:dyDescent="0.25">
      <c r="A320" t="s">
        <v>8106</v>
      </c>
      <c r="B320" t="s">
        <v>69</v>
      </c>
      <c r="C320" t="s">
        <v>7342</v>
      </c>
      <c r="E320" t="s">
        <v>11256</v>
      </c>
      <c r="F320" t="s">
        <v>11257</v>
      </c>
      <c r="G320" t="s">
        <v>79</v>
      </c>
      <c r="H320" t="s">
        <v>6</v>
      </c>
      <c r="I320" t="s">
        <v>35</v>
      </c>
      <c r="J320" t="s">
        <v>2</v>
      </c>
      <c r="K320" t="s">
        <v>3</v>
      </c>
      <c r="L320">
        <v>20102</v>
      </c>
      <c r="M320" t="s">
        <v>12688</v>
      </c>
      <c r="N320" t="s">
        <v>79</v>
      </c>
      <c r="O320" t="s">
        <v>79</v>
      </c>
      <c r="P320" t="s">
        <v>33</v>
      </c>
      <c r="Q320" t="s">
        <v>9197</v>
      </c>
      <c r="R320" t="s">
        <v>8108</v>
      </c>
      <c r="S320">
        <v>24407193</v>
      </c>
      <c r="T320" t="s">
        <v>15386</v>
      </c>
      <c r="U320" t="s">
        <v>15303</v>
      </c>
      <c r="V320">
        <v>24407193</v>
      </c>
      <c r="W320" t="s">
        <v>14447</v>
      </c>
      <c r="X320">
        <v>24433095</v>
      </c>
      <c r="Y320" t="s">
        <v>32</v>
      </c>
      <c r="Z320" t="s">
        <v>13593</v>
      </c>
      <c r="AA320" t="str">
        <f t="shared" si="4"/>
        <v>04403--HUMMINGBIRD LEARNING CENTER</v>
      </c>
      <c r="AB320" t="s">
        <v>11257</v>
      </c>
    </row>
    <row r="321" spans="1:28" x14ac:dyDescent="0.25">
      <c r="A321" t="s">
        <v>8106</v>
      </c>
      <c r="B321" t="s">
        <v>8406</v>
      </c>
      <c r="C321" t="s">
        <v>8407</v>
      </c>
      <c r="E321" t="s">
        <v>7027</v>
      </c>
      <c r="F321" t="s">
        <v>11258</v>
      </c>
      <c r="G321" t="s">
        <v>47</v>
      </c>
      <c r="H321" t="s">
        <v>2</v>
      </c>
      <c r="I321" t="s">
        <v>32</v>
      </c>
      <c r="J321" t="s">
        <v>4</v>
      </c>
      <c r="K321" t="s">
        <v>2</v>
      </c>
      <c r="L321">
        <v>10301</v>
      </c>
      <c r="M321" t="s">
        <v>12619</v>
      </c>
      <c r="N321" t="s">
        <v>33</v>
      </c>
      <c r="O321" t="s">
        <v>47</v>
      </c>
      <c r="P321" t="s">
        <v>47</v>
      </c>
      <c r="Q321" t="s">
        <v>47</v>
      </c>
      <c r="R321" t="s">
        <v>8108</v>
      </c>
      <c r="S321">
        <v>22513476</v>
      </c>
      <c r="T321">
        <v>83780869</v>
      </c>
      <c r="U321" t="s">
        <v>11367</v>
      </c>
      <c r="V321">
        <v>83780869</v>
      </c>
      <c r="W321" t="s">
        <v>14411</v>
      </c>
      <c r="X321">
        <v>22591833</v>
      </c>
      <c r="Y321" t="s">
        <v>35</v>
      </c>
      <c r="Z321" t="s">
        <v>12230</v>
      </c>
    </row>
    <row r="322" spans="1:28" x14ac:dyDescent="0.25">
      <c r="A322" t="s">
        <v>8106</v>
      </c>
      <c r="B322" t="s">
        <v>8204</v>
      </c>
      <c r="C322" t="s">
        <v>7348</v>
      </c>
      <c r="E322" t="s">
        <v>11227</v>
      </c>
      <c r="F322" t="s">
        <v>11259</v>
      </c>
      <c r="G322" t="s">
        <v>78</v>
      </c>
      <c r="H322" t="s">
        <v>3</v>
      </c>
      <c r="I322" t="s">
        <v>35</v>
      </c>
      <c r="J322" t="s">
        <v>3</v>
      </c>
      <c r="K322" t="s">
        <v>4</v>
      </c>
      <c r="L322">
        <v>20203</v>
      </c>
      <c r="M322" t="s">
        <v>12751</v>
      </c>
      <c r="N322" t="s">
        <v>79</v>
      </c>
      <c r="O322" t="s">
        <v>80</v>
      </c>
      <c r="P322" t="s">
        <v>156</v>
      </c>
      <c r="Q322" t="s">
        <v>11368</v>
      </c>
      <c r="R322" t="s">
        <v>8108</v>
      </c>
      <c r="S322">
        <v>24472073</v>
      </c>
      <c r="T322">
        <v>24477337</v>
      </c>
      <c r="U322" t="s">
        <v>12043</v>
      </c>
      <c r="V322">
        <v>84807317</v>
      </c>
      <c r="W322" t="s">
        <v>14463</v>
      </c>
      <c r="X322">
        <v>24456861</v>
      </c>
      <c r="Y322" t="s">
        <v>35</v>
      </c>
      <c r="Z322" t="s">
        <v>12230</v>
      </c>
    </row>
    <row r="323" spans="1:28" x14ac:dyDescent="0.25">
      <c r="A323" t="s">
        <v>8106</v>
      </c>
      <c r="B323" t="s">
        <v>8411</v>
      </c>
      <c r="C323" t="s">
        <v>8412</v>
      </c>
      <c r="E323" t="s">
        <v>11260</v>
      </c>
      <c r="F323" t="s">
        <v>11261</v>
      </c>
      <c r="G323" t="s">
        <v>214</v>
      </c>
      <c r="H323" t="s">
        <v>4</v>
      </c>
      <c r="I323" t="s">
        <v>64</v>
      </c>
      <c r="J323" t="s">
        <v>10</v>
      </c>
      <c r="K323" t="s">
        <v>2</v>
      </c>
      <c r="L323">
        <v>30801</v>
      </c>
      <c r="M323" t="s">
        <v>14354</v>
      </c>
      <c r="N323" t="s">
        <v>214</v>
      </c>
      <c r="O323" t="s">
        <v>12906</v>
      </c>
      <c r="P323" t="s">
        <v>13528</v>
      </c>
      <c r="Q323" t="s">
        <v>12044</v>
      </c>
      <c r="R323" t="s">
        <v>8108</v>
      </c>
      <c r="S323">
        <v>88178208</v>
      </c>
      <c r="T323">
        <v>25514664</v>
      </c>
      <c r="U323" t="s">
        <v>12045</v>
      </c>
      <c r="V323">
        <v>88178208</v>
      </c>
      <c r="W323" t="s">
        <v>15445</v>
      </c>
      <c r="X323">
        <v>25521557</v>
      </c>
      <c r="Y323" t="s">
        <v>35</v>
      </c>
      <c r="Z323" t="s">
        <v>12230</v>
      </c>
    </row>
    <row r="324" spans="1:28" x14ac:dyDescent="0.25">
      <c r="A324" t="s">
        <v>8106</v>
      </c>
      <c r="B324" t="s">
        <v>541</v>
      </c>
      <c r="C324" t="s">
        <v>7502</v>
      </c>
      <c r="E324" t="s">
        <v>6905</v>
      </c>
      <c r="F324" t="s">
        <v>11262</v>
      </c>
      <c r="G324" t="s">
        <v>9003</v>
      </c>
      <c r="H324" t="s">
        <v>3</v>
      </c>
      <c r="I324" t="s">
        <v>32</v>
      </c>
      <c r="J324" t="s">
        <v>2</v>
      </c>
      <c r="K324" t="s">
        <v>11</v>
      </c>
      <c r="L324">
        <v>10109</v>
      </c>
      <c r="M324" t="s">
        <v>12611</v>
      </c>
      <c r="N324" t="s">
        <v>33</v>
      </c>
      <c r="O324" t="s">
        <v>33</v>
      </c>
      <c r="P324" t="s">
        <v>193</v>
      </c>
      <c r="Q324" t="s">
        <v>193</v>
      </c>
      <c r="R324" t="s">
        <v>8108</v>
      </c>
      <c r="S324">
        <v>22907148</v>
      </c>
      <c r="T324">
        <v>83932132</v>
      </c>
      <c r="U324" t="s">
        <v>12046</v>
      </c>
      <c r="V324">
        <v>83932132</v>
      </c>
      <c r="W324" t="s">
        <v>14396</v>
      </c>
      <c r="X324">
        <v>22914901</v>
      </c>
      <c r="Y324" t="s">
        <v>35</v>
      </c>
      <c r="Z324" t="s">
        <v>12230</v>
      </c>
    </row>
    <row r="325" spans="1:28" x14ac:dyDescent="0.25">
      <c r="A325" t="s">
        <v>8106</v>
      </c>
      <c r="B325" t="s">
        <v>12526</v>
      </c>
      <c r="C325" t="s">
        <v>11228</v>
      </c>
      <c r="E325" t="s">
        <v>7024</v>
      </c>
      <c r="F325" t="s">
        <v>11263</v>
      </c>
      <c r="G325" t="s">
        <v>9003</v>
      </c>
      <c r="H325" t="s">
        <v>3</v>
      </c>
      <c r="I325" t="s">
        <v>32</v>
      </c>
      <c r="J325" t="s">
        <v>2</v>
      </c>
      <c r="K325" t="s">
        <v>11</v>
      </c>
      <c r="L325">
        <v>10109</v>
      </c>
      <c r="M325" t="s">
        <v>12611</v>
      </c>
      <c r="N325" t="s">
        <v>33</v>
      </c>
      <c r="O325" t="s">
        <v>33</v>
      </c>
      <c r="P325" t="s">
        <v>193</v>
      </c>
      <c r="Q325" t="s">
        <v>11369</v>
      </c>
      <c r="R325" t="s">
        <v>8108</v>
      </c>
      <c r="S325">
        <v>22201294</v>
      </c>
      <c r="T325">
        <v>88485485</v>
      </c>
      <c r="U325" t="s">
        <v>13537</v>
      </c>
      <c r="V325">
        <v>88485435</v>
      </c>
      <c r="W325" t="s">
        <v>14396</v>
      </c>
      <c r="X325">
        <v>22914842</v>
      </c>
      <c r="Y325" t="s">
        <v>35</v>
      </c>
      <c r="Z325" t="s">
        <v>12230</v>
      </c>
    </row>
    <row r="326" spans="1:28" x14ac:dyDescent="0.25">
      <c r="A326" t="s">
        <v>8106</v>
      </c>
      <c r="B326" t="s">
        <v>8362</v>
      </c>
      <c r="C326" t="s">
        <v>8361</v>
      </c>
      <c r="E326" t="s">
        <v>11264</v>
      </c>
      <c r="F326" t="s">
        <v>11265</v>
      </c>
      <c r="G326" t="s">
        <v>79</v>
      </c>
      <c r="H326" t="s">
        <v>3</v>
      </c>
      <c r="I326" t="s">
        <v>35</v>
      </c>
      <c r="J326" t="s">
        <v>2</v>
      </c>
      <c r="K326" t="s">
        <v>12</v>
      </c>
      <c r="L326">
        <v>20110</v>
      </c>
      <c r="M326" t="s">
        <v>11473</v>
      </c>
      <c r="N326" t="s">
        <v>79</v>
      </c>
      <c r="O326" t="s">
        <v>79</v>
      </c>
      <c r="P326" t="s">
        <v>47</v>
      </c>
      <c r="Q326" t="s">
        <v>11370</v>
      </c>
      <c r="R326" t="s">
        <v>8108</v>
      </c>
      <c r="S326">
        <v>24427276</v>
      </c>
      <c r="T326">
        <v>83049904</v>
      </c>
      <c r="U326" t="s">
        <v>11371</v>
      </c>
      <c r="V326">
        <v>84345263</v>
      </c>
      <c r="W326" t="s">
        <v>14444</v>
      </c>
      <c r="X326">
        <v>24302389</v>
      </c>
      <c r="Y326" t="s">
        <v>32</v>
      </c>
      <c r="Z326" t="s">
        <v>11386</v>
      </c>
      <c r="AA326" t="str">
        <f t="shared" ref="AA326:AA372" si="5">CONCATENATE(Z326,"--",AB326)</f>
        <v>04359--CENTRO EDUCATIVO JERUSALEN</v>
      </c>
      <c r="AB326" t="s">
        <v>11265</v>
      </c>
    </row>
    <row r="327" spans="1:28" x14ac:dyDescent="0.25">
      <c r="A327" t="s">
        <v>8106</v>
      </c>
      <c r="B327" t="s">
        <v>62</v>
      </c>
      <c r="C327" t="s">
        <v>8416</v>
      </c>
      <c r="E327" t="s">
        <v>7206</v>
      </c>
      <c r="F327" t="s">
        <v>11266</v>
      </c>
      <c r="G327" t="s">
        <v>184</v>
      </c>
      <c r="H327" t="s">
        <v>5</v>
      </c>
      <c r="I327" t="s">
        <v>183</v>
      </c>
      <c r="J327" t="s">
        <v>3</v>
      </c>
      <c r="K327" t="s">
        <v>5</v>
      </c>
      <c r="L327">
        <v>40204</v>
      </c>
      <c r="M327" t="s">
        <v>11539</v>
      </c>
      <c r="N327" t="s">
        <v>184</v>
      </c>
      <c r="O327" t="s">
        <v>10572</v>
      </c>
      <c r="P327" t="s">
        <v>1934</v>
      </c>
      <c r="Q327" t="s">
        <v>1934</v>
      </c>
      <c r="R327" t="s">
        <v>8108</v>
      </c>
      <c r="S327">
        <v>22372757</v>
      </c>
      <c r="T327" t="s">
        <v>15386</v>
      </c>
      <c r="U327" t="s">
        <v>12087</v>
      </c>
      <c r="V327">
        <v>22372757</v>
      </c>
      <c r="W327" t="s">
        <v>14513</v>
      </c>
      <c r="X327">
        <v>22623025</v>
      </c>
      <c r="Y327" t="s">
        <v>32</v>
      </c>
      <c r="Z327" t="s">
        <v>11387</v>
      </c>
      <c r="AA327" t="str">
        <f t="shared" si="5"/>
        <v>04360--CHIRRIPO SCHOOL</v>
      </c>
      <c r="AB327" t="s">
        <v>11266</v>
      </c>
    </row>
    <row r="328" spans="1:28" x14ac:dyDescent="0.25">
      <c r="A328" t="s">
        <v>8106</v>
      </c>
      <c r="B328" t="s">
        <v>605</v>
      </c>
      <c r="C328" t="s">
        <v>1813</v>
      </c>
      <c r="E328" t="s">
        <v>6965</v>
      </c>
      <c r="F328" t="s">
        <v>11267</v>
      </c>
      <c r="G328" t="s">
        <v>311</v>
      </c>
      <c r="H328" t="s">
        <v>2</v>
      </c>
      <c r="I328" t="s">
        <v>32</v>
      </c>
      <c r="J328" t="s">
        <v>5</v>
      </c>
      <c r="K328" t="s">
        <v>10</v>
      </c>
      <c r="L328">
        <v>10408</v>
      </c>
      <c r="M328" t="s">
        <v>12644</v>
      </c>
      <c r="N328" t="s">
        <v>33</v>
      </c>
      <c r="O328" t="s">
        <v>311</v>
      </c>
      <c r="P328" t="s">
        <v>221</v>
      </c>
      <c r="Q328" t="s">
        <v>221</v>
      </c>
      <c r="R328" t="s">
        <v>8108</v>
      </c>
      <c r="S328">
        <v>24162497</v>
      </c>
      <c r="T328" t="s">
        <v>15386</v>
      </c>
      <c r="U328" t="s">
        <v>12248</v>
      </c>
      <c r="V328">
        <v>24162497</v>
      </c>
      <c r="W328" t="s">
        <v>14424</v>
      </c>
      <c r="X328">
        <v>24166355</v>
      </c>
      <c r="Y328" t="s">
        <v>32</v>
      </c>
      <c r="Z328" t="s">
        <v>12550</v>
      </c>
      <c r="AA328" t="str">
        <f t="shared" si="5"/>
        <v>04378--MARIELY PRESCHOOL AND DAYCARE</v>
      </c>
      <c r="AB328" t="s">
        <v>11267</v>
      </c>
    </row>
    <row r="329" spans="1:28" x14ac:dyDescent="0.25">
      <c r="A329" t="s">
        <v>8106</v>
      </c>
      <c r="B329" t="s">
        <v>8269</v>
      </c>
      <c r="C329" t="s">
        <v>7405</v>
      </c>
      <c r="E329" t="s">
        <v>11268</v>
      </c>
      <c r="F329" t="s">
        <v>11269</v>
      </c>
      <c r="G329" t="s">
        <v>311</v>
      </c>
      <c r="H329" t="s">
        <v>2</v>
      </c>
      <c r="I329" t="s">
        <v>32</v>
      </c>
      <c r="J329" t="s">
        <v>5</v>
      </c>
      <c r="K329" t="s">
        <v>2</v>
      </c>
      <c r="L329">
        <v>10401</v>
      </c>
      <c r="M329" t="s">
        <v>12627</v>
      </c>
      <c r="N329" t="s">
        <v>33</v>
      </c>
      <c r="O329" t="s">
        <v>311</v>
      </c>
      <c r="P329" t="s">
        <v>558</v>
      </c>
      <c r="Q329" t="s">
        <v>11372</v>
      </c>
      <c r="R329" t="s">
        <v>8108</v>
      </c>
      <c r="S329">
        <v>84954832</v>
      </c>
      <c r="T329" t="s">
        <v>15386</v>
      </c>
      <c r="U329" t="s">
        <v>12088</v>
      </c>
      <c r="V329">
        <v>84954832</v>
      </c>
      <c r="W329" t="s">
        <v>14424</v>
      </c>
      <c r="X329">
        <v>24166355</v>
      </c>
      <c r="Y329" t="s">
        <v>32</v>
      </c>
      <c r="Z329" t="s">
        <v>11388</v>
      </c>
      <c r="AA329" t="str">
        <f t="shared" si="5"/>
        <v>04361--COMPLEJO EDUCATIVO SANTA LUCIA</v>
      </c>
      <c r="AB329" t="s">
        <v>11269</v>
      </c>
    </row>
    <row r="330" spans="1:28" x14ac:dyDescent="0.25">
      <c r="A330" t="s">
        <v>8106</v>
      </c>
      <c r="B330" t="s">
        <v>9390</v>
      </c>
      <c r="C330" t="s">
        <v>6655</v>
      </c>
      <c r="E330" t="s">
        <v>7795</v>
      </c>
      <c r="F330" t="s">
        <v>11270</v>
      </c>
      <c r="G330" t="s">
        <v>311</v>
      </c>
      <c r="H330" t="s">
        <v>6</v>
      </c>
      <c r="I330" t="s">
        <v>32</v>
      </c>
      <c r="J330" t="s">
        <v>8</v>
      </c>
      <c r="K330" t="s">
        <v>2</v>
      </c>
      <c r="L330">
        <v>10701</v>
      </c>
      <c r="M330" t="s">
        <v>12652</v>
      </c>
      <c r="N330" t="s">
        <v>33</v>
      </c>
      <c r="O330" t="s">
        <v>12875</v>
      </c>
      <c r="P330" t="s">
        <v>10513</v>
      </c>
      <c r="Q330" t="s">
        <v>10487</v>
      </c>
      <c r="R330" t="s">
        <v>8108</v>
      </c>
      <c r="S330">
        <v>87149901</v>
      </c>
      <c r="T330">
        <v>84561847</v>
      </c>
      <c r="U330" t="s">
        <v>11373</v>
      </c>
      <c r="V330">
        <v>84561847</v>
      </c>
      <c r="W330" t="s">
        <v>14426</v>
      </c>
      <c r="X330" t="s">
        <v>15413</v>
      </c>
      <c r="Y330" t="s">
        <v>32</v>
      </c>
      <c r="Z330" t="s">
        <v>11389</v>
      </c>
      <c r="AA330" t="str">
        <f t="shared" si="5"/>
        <v>04301--NEW HORIZON CHRISTIAN SCHOOL</v>
      </c>
      <c r="AB330" t="s">
        <v>11270</v>
      </c>
    </row>
    <row r="331" spans="1:28" x14ac:dyDescent="0.25">
      <c r="A331" t="s">
        <v>8106</v>
      </c>
      <c r="B331" t="s">
        <v>8420</v>
      </c>
      <c r="C331" t="s">
        <v>8421</v>
      </c>
      <c r="E331" t="s">
        <v>11271</v>
      </c>
      <c r="F331" t="s">
        <v>11272</v>
      </c>
      <c r="G331" t="s">
        <v>79</v>
      </c>
      <c r="H331" t="s">
        <v>5</v>
      </c>
      <c r="I331" t="s">
        <v>35</v>
      </c>
      <c r="J331" t="s">
        <v>2</v>
      </c>
      <c r="K331" t="s">
        <v>6</v>
      </c>
      <c r="L331">
        <v>20105</v>
      </c>
      <c r="M331" t="s">
        <v>12744</v>
      </c>
      <c r="N331" t="s">
        <v>79</v>
      </c>
      <c r="O331" t="s">
        <v>79</v>
      </c>
      <c r="P331" t="s">
        <v>1857</v>
      </c>
      <c r="Q331" t="s">
        <v>11374</v>
      </c>
      <c r="R331" t="s">
        <v>8108</v>
      </c>
      <c r="S331">
        <v>24380150</v>
      </c>
      <c r="T331">
        <v>88397136</v>
      </c>
      <c r="U331" t="s">
        <v>11375</v>
      </c>
      <c r="V331">
        <v>88397136</v>
      </c>
      <c r="W331" t="s">
        <v>15421</v>
      </c>
      <c r="X331">
        <v>24302406</v>
      </c>
      <c r="Y331" t="s">
        <v>35</v>
      </c>
      <c r="Z331" t="s">
        <v>12230</v>
      </c>
    </row>
    <row r="332" spans="1:28" x14ac:dyDescent="0.25">
      <c r="A332" t="s">
        <v>8106</v>
      </c>
      <c r="B332" t="s">
        <v>11267</v>
      </c>
      <c r="C332" t="s">
        <v>6965</v>
      </c>
      <c r="E332" t="s">
        <v>7042</v>
      </c>
      <c r="F332" t="s">
        <v>12121</v>
      </c>
      <c r="G332" t="s">
        <v>79</v>
      </c>
      <c r="H332" t="s">
        <v>10</v>
      </c>
      <c r="I332" t="s">
        <v>35</v>
      </c>
      <c r="J332" t="s">
        <v>6</v>
      </c>
      <c r="K332" t="s">
        <v>2</v>
      </c>
      <c r="L332">
        <v>20501</v>
      </c>
      <c r="M332" t="s">
        <v>11416</v>
      </c>
      <c r="N332" t="s">
        <v>79</v>
      </c>
      <c r="O332" t="s">
        <v>10522</v>
      </c>
      <c r="P332" t="s">
        <v>10522</v>
      </c>
      <c r="Q332" t="s">
        <v>11376</v>
      </c>
      <c r="R332" t="s">
        <v>8108</v>
      </c>
      <c r="S332">
        <v>24460592</v>
      </c>
      <c r="T332" t="s">
        <v>15386</v>
      </c>
      <c r="U332" t="s">
        <v>12095</v>
      </c>
      <c r="V332">
        <v>88102120</v>
      </c>
      <c r="W332" t="s">
        <v>14440</v>
      </c>
      <c r="X332">
        <v>24465922</v>
      </c>
      <c r="Y332" t="s">
        <v>32</v>
      </c>
      <c r="Z332" t="s">
        <v>12120</v>
      </c>
      <c r="AA332" t="str">
        <f t="shared" si="5"/>
        <v>04372--ECO SCHOOL SK</v>
      </c>
      <c r="AB332" t="s">
        <v>12121</v>
      </c>
    </row>
    <row r="333" spans="1:28" x14ac:dyDescent="0.25">
      <c r="A333" t="s">
        <v>8106</v>
      </c>
      <c r="B333" t="s">
        <v>8257</v>
      </c>
      <c r="C333" t="s">
        <v>6456</v>
      </c>
      <c r="E333" t="s">
        <v>6999</v>
      </c>
      <c r="F333" t="s">
        <v>11273</v>
      </c>
      <c r="G333" t="s">
        <v>788</v>
      </c>
      <c r="H333" t="s">
        <v>5</v>
      </c>
      <c r="I333" t="s">
        <v>208</v>
      </c>
      <c r="J333" t="s">
        <v>2</v>
      </c>
      <c r="K333" t="s">
        <v>2</v>
      </c>
      <c r="L333">
        <v>50101</v>
      </c>
      <c r="M333" t="s">
        <v>11403</v>
      </c>
      <c r="N333" t="s">
        <v>209</v>
      </c>
      <c r="O333" t="s">
        <v>788</v>
      </c>
      <c r="P333" t="s">
        <v>788</v>
      </c>
      <c r="Q333" t="s">
        <v>129</v>
      </c>
      <c r="R333" t="s">
        <v>8108</v>
      </c>
      <c r="S333">
        <v>70122251</v>
      </c>
      <c r="T333">
        <v>26651193</v>
      </c>
      <c r="U333" t="s">
        <v>12047</v>
      </c>
      <c r="V333">
        <v>70122251</v>
      </c>
      <c r="W333" t="s">
        <v>14525</v>
      </c>
      <c r="X333">
        <v>87100992</v>
      </c>
      <c r="Y333" t="s">
        <v>35</v>
      </c>
      <c r="Z333" t="s">
        <v>12230</v>
      </c>
    </row>
    <row r="334" spans="1:28" x14ac:dyDescent="0.25">
      <c r="A334" t="s">
        <v>8106</v>
      </c>
      <c r="B334" t="s">
        <v>11984</v>
      </c>
      <c r="C334" t="s">
        <v>10042</v>
      </c>
      <c r="E334" t="s">
        <v>6992</v>
      </c>
      <c r="F334" t="s">
        <v>11274</v>
      </c>
      <c r="G334" t="s">
        <v>788</v>
      </c>
      <c r="H334" t="s">
        <v>3</v>
      </c>
      <c r="I334" t="s">
        <v>208</v>
      </c>
      <c r="J334" t="s">
        <v>2</v>
      </c>
      <c r="K334" t="s">
        <v>2</v>
      </c>
      <c r="L334">
        <v>50101</v>
      </c>
      <c r="M334" t="s">
        <v>11403</v>
      </c>
      <c r="N334" t="s">
        <v>209</v>
      </c>
      <c r="O334" t="s">
        <v>788</v>
      </c>
      <c r="P334" t="s">
        <v>788</v>
      </c>
      <c r="Q334" t="s">
        <v>1934</v>
      </c>
      <c r="R334" t="s">
        <v>8108</v>
      </c>
      <c r="S334">
        <v>26664157</v>
      </c>
      <c r="T334">
        <v>70193455</v>
      </c>
      <c r="U334" t="s">
        <v>12048</v>
      </c>
      <c r="V334">
        <v>70193455</v>
      </c>
      <c r="W334" t="s">
        <v>14542</v>
      </c>
      <c r="X334">
        <v>85976933</v>
      </c>
      <c r="Y334" t="s">
        <v>35</v>
      </c>
      <c r="Z334" t="s">
        <v>12230</v>
      </c>
    </row>
    <row r="335" spans="1:28" x14ac:dyDescent="0.25">
      <c r="A335" t="s">
        <v>8106</v>
      </c>
      <c r="B335" t="s">
        <v>8234</v>
      </c>
      <c r="C335" t="s">
        <v>6451</v>
      </c>
      <c r="E335" t="s">
        <v>7205</v>
      </c>
      <c r="F335" t="s">
        <v>11275</v>
      </c>
      <c r="G335" t="s">
        <v>41</v>
      </c>
      <c r="H335" t="s">
        <v>5</v>
      </c>
      <c r="I335" t="s">
        <v>32</v>
      </c>
      <c r="J335" t="s">
        <v>17</v>
      </c>
      <c r="K335" t="s">
        <v>4</v>
      </c>
      <c r="L335">
        <v>11303</v>
      </c>
      <c r="M335" t="s">
        <v>12702</v>
      </c>
      <c r="N335" t="s">
        <v>33</v>
      </c>
      <c r="O335" t="s">
        <v>133</v>
      </c>
      <c r="P335" t="s">
        <v>12848</v>
      </c>
      <c r="Q335" t="s">
        <v>11377</v>
      </c>
      <c r="R335" t="s">
        <v>8108</v>
      </c>
      <c r="S335">
        <v>71036556</v>
      </c>
      <c r="T335" t="s">
        <v>15386</v>
      </c>
      <c r="U335" t="s">
        <v>11378</v>
      </c>
      <c r="V335">
        <v>71036556</v>
      </c>
      <c r="W335" t="s">
        <v>14391</v>
      </c>
      <c r="X335">
        <v>22407361</v>
      </c>
      <c r="Y335" t="s">
        <v>35</v>
      </c>
      <c r="Z335" t="s">
        <v>12230</v>
      </c>
    </row>
    <row r="336" spans="1:28" x14ac:dyDescent="0.25">
      <c r="A336" t="s">
        <v>8106</v>
      </c>
      <c r="B336" t="s">
        <v>8426</v>
      </c>
      <c r="C336" t="s">
        <v>8427</v>
      </c>
      <c r="E336" t="s">
        <v>9939</v>
      </c>
      <c r="F336" t="s">
        <v>12501</v>
      </c>
      <c r="G336" t="s">
        <v>184</v>
      </c>
      <c r="H336" t="s">
        <v>8</v>
      </c>
      <c r="I336" t="s">
        <v>183</v>
      </c>
      <c r="J336" t="s">
        <v>2</v>
      </c>
      <c r="K336" t="s">
        <v>5</v>
      </c>
      <c r="L336">
        <v>40104</v>
      </c>
      <c r="M336" t="s">
        <v>11532</v>
      </c>
      <c r="N336" t="s">
        <v>184</v>
      </c>
      <c r="O336" t="s">
        <v>184</v>
      </c>
      <c r="P336" t="s">
        <v>3589</v>
      </c>
      <c r="Q336" t="s">
        <v>9204</v>
      </c>
      <c r="R336" t="s">
        <v>8108</v>
      </c>
      <c r="S336">
        <v>22394319</v>
      </c>
      <c r="T336">
        <v>88402509</v>
      </c>
      <c r="U336" t="s">
        <v>12551</v>
      </c>
      <c r="V336">
        <v>88402509</v>
      </c>
      <c r="W336" t="s">
        <v>13577</v>
      </c>
      <c r="X336">
        <v>22654304</v>
      </c>
      <c r="Y336" t="s">
        <v>35</v>
      </c>
      <c r="Z336" t="s">
        <v>12230</v>
      </c>
    </row>
    <row r="337" spans="1:28" x14ac:dyDescent="0.25">
      <c r="A337" t="s">
        <v>8106</v>
      </c>
      <c r="B337" t="s">
        <v>8142</v>
      </c>
      <c r="C337" t="s">
        <v>7339</v>
      </c>
      <c r="E337" t="s">
        <v>7496</v>
      </c>
      <c r="F337" t="s">
        <v>11276</v>
      </c>
      <c r="G337" t="s">
        <v>4304</v>
      </c>
      <c r="H337" t="s">
        <v>3</v>
      </c>
      <c r="I337" t="s">
        <v>124</v>
      </c>
      <c r="J337" t="s">
        <v>2</v>
      </c>
      <c r="K337" t="s">
        <v>15</v>
      </c>
      <c r="L337">
        <v>60111</v>
      </c>
      <c r="M337" t="s">
        <v>12830</v>
      </c>
      <c r="N337" t="s">
        <v>125</v>
      </c>
      <c r="O337" t="s">
        <v>125</v>
      </c>
      <c r="P337" t="s">
        <v>10646</v>
      </c>
      <c r="Q337" t="s">
        <v>828</v>
      </c>
      <c r="R337" t="s">
        <v>8108</v>
      </c>
      <c r="S337">
        <v>26400249</v>
      </c>
      <c r="T337" t="s">
        <v>15386</v>
      </c>
      <c r="U337" t="s">
        <v>11379</v>
      </c>
      <c r="V337" t="s">
        <v>15386</v>
      </c>
      <c r="W337" t="s">
        <v>15520</v>
      </c>
      <c r="X337">
        <v>26420211</v>
      </c>
      <c r="Y337" t="s">
        <v>32</v>
      </c>
      <c r="Z337" t="s">
        <v>11390</v>
      </c>
      <c r="AA337" t="str">
        <f t="shared" si="5"/>
        <v>04352--HERMOSA VALLEY SCHOOL</v>
      </c>
      <c r="AB337" t="s">
        <v>11276</v>
      </c>
    </row>
    <row r="338" spans="1:28" x14ac:dyDescent="0.25">
      <c r="A338" t="s">
        <v>8106</v>
      </c>
      <c r="B338" t="s">
        <v>8377</v>
      </c>
      <c r="C338" t="s">
        <v>6534</v>
      </c>
      <c r="E338" t="s">
        <v>8050</v>
      </c>
      <c r="F338" t="s">
        <v>11277</v>
      </c>
      <c r="G338" t="s">
        <v>197</v>
      </c>
      <c r="H338" t="s">
        <v>4</v>
      </c>
      <c r="I338" t="s">
        <v>35</v>
      </c>
      <c r="J338" t="s">
        <v>12</v>
      </c>
      <c r="K338" t="s">
        <v>2</v>
      </c>
      <c r="L338">
        <v>21001</v>
      </c>
      <c r="M338" t="s">
        <v>11434</v>
      </c>
      <c r="N338" t="s">
        <v>79</v>
      </c>
      <c r="O338" t="s">
        <v>197</v>
      </c>
      <c r="P338" t="s">
        <v>11356</v>
      </c>
      <c r="Q338" t="s">
        <v>12552</v>
      </c>
      <c r="R338" t="s">
        <v>8108</v>
      </c>
      <c r="S338">
        <v>24600822</v>
      </c>
      <c r="T338" t="s">
        <v>15386</v>
      </c>
      <c r="U338" t="s">
        <v>11380</v>
      </c>
      <c r="V338">
        <v>88563592</v>
      </c>
      <c r="W338" t="s">
        <v>14473</v>
      </c>
      <c r="X338">
        <v>24601238</v>
      </c>
      <c r="Y338" t="s">
        <v>35</v>
      </c>
      <c r="Z338" t="s">
        <v>12230</v>
      </c>
    </row>
    <row r="339" spans="1:28" x14ac:dyDescent="0.25">
      <c r="A339" t="s">
        <v>8106</v>
      </c>
      <c r="B339" t="s">
        <v>8352</v>
      </c>
      <c r="C339" t="s">
        <v>6511</v>
      </c>
      <c r="E339" t="s">
        <v>8895</v>
      </c>
      <c r="F339" t="s">
        <v>11278</v>
      </c>
      <c r="G339" t="s">
        <v>79</v>
      </c>
      <c r="H339" t="s">
        <v>8</v>
      </c>
      <c r="I339" t="s">
        <v>35</v>
      </c>
      <c r="J339" t="s">
        <v>10</v>
      </c>
      <c r="K339" t="s">
        <v>2</v>
      </c>
      <c r="L339">
        <v>20801</v>
      </c>
      <c r="M339" t="s">
        <v>12661</v>
      </c>
      <c r="N339" t="s">
        <v>79</v>
      </c>
      <c r="O339" t="s">
        <v>10473</v>
      </c>
      <c r="P339" t="s">
        <v>590</v>
      </c>
      <c r="Q339" t="s">
        <v>12446</v>
      </c>
      <c r="R339" t="s">
        <v>8108</v>
      </c>
      <c r="S339">
        <v>40303080</v>
      </c>
      <c r="T339">
        <v>88359187</v>
      </c>
      <c r="U339" t="s">
        <v>11381</v>
      </c>
      <c r="V339">
        <v>88359187</v>
      </c>
      <c r="W339" t="s">
        <v>9212</v>
      </c>
      <c r="X339">
        <v>24485212</v>
      </c>
      <c r="Y339" t="s">
        <v>35</v>
      </c>
      <c r="Z339" t="s">
        <v>12230</v>
      </c>
    </row>
    <row r="340" spans="1:28" x14ac:dyDescent="0.25">
      <c r="A340" t="s">
        <v>8106</v>
      </c>
      <c r="B340" t="s">
        <v>8432</v>
      </c>
      <c r="C340" t="s">
        <v>8433</v>
      </c>
      <c r="E340" t="s">
        <v>11279</v>
      </c>
      <c r="F340" t="s">
        <v>11280</v>
      </c>
      <c r="G340" t="s">
        <v>9004</v>
      </c>
      <c r="H340" t="s">
        <v>5</v>
      </c>
      <c r="I340" t="s">
        <v>32</v>
      </c>
      <c r="J340" t="s">
        <v>86</v>
      </c>
      <c r="K340" t="s">
        <v>2</v>
      </c>
      <c r="L340">
        <v>11801</v>
      </c>
      <c r="M340" t="s">
        <v>12726</v>
      </c>
      <c r="N340" t="s">
        <v>33</v>
      </c>
      <c r="O340" t="s">
        <v>10439</v>
      </c>
      <c r="P340" t="s">
        <v>10439</v>
      </c>
      <c r="Q340" t="s">
        <v>10439</v>
      </c>
      <c r="R340" t="s">
        <v>8108</v>
      </c>
      <c r="S340">
        <v>22242371</v>
      </c>
      <c r="T340">
        <v>88871331</v>
      </c>
      <c r="U340" t="s">
        <v>13452</v>
      </c>
      <c r="V340">
        <v>86919328</v>
      </c>
      <c r="W340" t="s">
        <v>14388</v>
      </c>
      <c r="X340">
        <v>83097774</v>
      </c>
      <c r="Y340" t="s">
        <v>35</v>
      </c>
      <c r="Z340" t="s">
        <v>12230</v>
      </c>
    </row>
    <row r="341" spans="1:28" x14ac:dyDescent="0.25">
      <c r="A341" t="s">
        <v>8106</v>
      </c>
      <c r="B341" t="s">
        <v>8369</v>
      </c>
      <c r="C341" t="s">
        <v>6526</v>
      </c>
      <c r="E341" t="s">
        <v>7804</v>
      </c>
      <c r="F341" t="s">
        <v>11281</v>
      </c>
      <c r="G341" t="s">
        <v>9004</v>
      </c>
      <c r="H341" t="s">
        <v>5</v>
      </c>
      <c r="I341" t="s">
        <v>32</v>
      </c>
      <c r="J341" t="s">
        <v>86</v>
      </c>
      <c r="K341" t="s">
        <v>4</v>
      </c>
      <c r="L341">
        <v>11803</v>
      </c>
      <c r="M341" t="s">
        <v>12728</v>
      </c>
      <c r="N341" t="s">
        <v>33</v>
      </c>
      <c r="O341" t="s">
        <v>10439</v>
      </c>
      <c r="P341" t="s">
        <v>12843</v>
      </c>
      <c r="Q341" t="s">
        <v>10851</v>
      </c>
      <c r="R341" t="s">
        <v>8108</v>
      </c>
      <c r="S341">
        <v>22713051</v>
      </c>
      <c r="T341">
        <v>83847275</v>
      </c>
      <c r="U341" t="s">
        <v>11382</v>
      </c>
      <c r="V341" t="s">
        <v>15386</v>
      </c>
      <c r="W341" t="s">
        <v>14388</v>
      </c>
      <c r="X341">
        <v>21002108</v>
      </c>
      <c r="Y341" t="s">
        <v>35</v>
      </c>
      <c r="Z341" t="s">
        <v>12230</v>
      </c>
    </row>
    <row r="342" spans="1:28" x14ac:dyDescent="0.25">
      <c r="A342" t="s">
        <v>8106</v>
      </c>
      <c r="B342" t="s">
        <v>1380</v>
      </c>
      <c r="C342" t="s">
        <v>8357</v>
      </c>
      <c r="E342" t="s">
        <v>12015</v>
      </c>
      <c r="F342" t="s">
        <v>12016</v>
      </c>
      <c r="G342" t="s">
        <v>41</v>
      </c>
      <c r="H342" t="s">
        <v>7</v>
      </c>
      <c r="I342" t="s">
        <v>32</v>
      </c>
      <c r="J342" t="s">
        <v>15</v>
      </c>
      <c r="K342" t="s">
        <v>3</v>
      </c>
      <c r="L342">
        <v>11102</v>
      </c>
      <c r="M342" t="s">
        <v>12689</v>
      </c>
      <c r="N342" t="s">
        <v>33</v>
      </c>
      <c r="O342" t="s">
        <v>12868</v>
      </c>
      <c r="P342" t="s">
        <v>143</v>
      </c>
      <c r="Q342" t="s">
        <v>143</v>
      </c>
      <c r="R342" t="s">
        <v>8108</v>
      </c>
      <c r="S342">
        <v>22928414</v>
      </c>
      <c r="T342">
        <v>25290178</v>
      </c>
      <c r="U342" t="s">
        <v>13567</v>
      </c>
      <c r="V342">
        <v>89902402</v>
      </c>
      <c r="W342" t="s">
        <v>14420</v>
      </c>
      <c r="X342">
        <v>22942049</v>
      </c>
      <c r="Y342" t="s">
        <v>32</v>
      </c>
      <c r="Z342" t="s">
        <v>12116</v>
      </c>
      <c r="AA342" t="str">
        <f t="shared" si="5"/>
        <v>04366--CRESTON SCHOOL</v>
      </c>
      <c r="AB342" t="s">
        <v>12016</v>
      </c>
    </row>
    <row r="343" spans="1:28" x14ac:dyDescent="0.25">
      <c r="A343" t="s">
        <v>8106</v>
      </c>
      <c r="B343" t="s">
        <v>11240</v>
      </c>
      <c r="C343" t="s">
        <v>453</v>
      </c>
      <c r="E343" t="s">
        <v>7155</v>
      </c>
      <c r="F343" t="s">
        <v>11983</v>
      </c>
      <c r="G343" t="s">
        <v>41</v>
      </c>
      <c r="H343" t="s">
        <v>5</v>
      </c>
      <c r="I343" t="s">
        <v>32</v>
      </c>
      <c r="J343" t="s">
        <v>17</v>
      </c>
      <c r="K343" t="s">
        <v>2</v>
      </c>
      <c r="L343">
        <v>11301</v>
      </c>
      <c r="M343" t="s">
        <v>15391</v>
      </c>
      <c r="N343" t="s">
        <v>33</v>
      </c>
      <c r="O343" t="s">
        <v>133</v>
      </c>
      <c r="P343" t="s">
        <v>156</v>
      </c>
      <c r="Q343" t="s">
        <v>156</v>
      </c>
      <c r="R343" t="s">
        <v>8108</v>
      </c>
      <c r="S343">
        <v>22368032</v>
      </c>
      <c r="T343" t="s">
        <v>15386</v>
      </c>
      <c r="U343" t="s">
        <v>12049</v>
      </c>
      <c r="V343">
        <v>83275476</v>
      </c>
      <c r="W343" t="s">
        <v>14391</v>
      </c>
      <c r="X343">
        <v>22407361</v>
      </c>
      <c r="Y343" t="s">
        <v>32</v>
      </c>
      <c r="Z343" t="s">
        <v>13453</v>
      </c>
      <c r="AA343" t="str">
        <f t="shared" si="5"/>
        <v>04399--NORTH DALE SCHOOL</v>
      </c>
      <c r="AB343" t="s">
        <v>13621</v>
      </c>
    </row>
    <row r="344" spans="1:28" x14ac:dyDescent="0.25">
      <c r="A344" t="s">
        <v>8106</v>
      </c>
      <c r="B344" t="s">
        <v>11281</v>
      </c>
      <c r="C344" t="s">
        <v>7804</v>
      </c>
      <c r="E344" t="s">
        <v>10042</v>
      </c>
      <c r="F344" t="s">
        <v>11984</v>
      </c>
      <c r="G344" t="s">
        <v>41</v>
      </c>
      <c r="H344" t="s">
        <v>7</v>
      </c>
      <c r="I344" t="s">
        <v>32</v>
      </c>
      <c r="J344" t="s">
        <v>15</v>
      </c>
      <c r="K344" t="s">
        <v>5</v>
      </c>
      <c r="L344">
        <v>11104</v>
      </c>
      <c r="M344" t="s">
        <v>12691</v>
      </c>
      <c r="N344" t="s">
        <v>33</v>
      </c>
      <c r="O344" t="s">
        <v>12868</v>
      </c>
      <c r="P344" t="s">
        <v>12870</v>
      </c>
      <c r="Q344" t="s">
        <v>221</v>
      </c>
      <c r="R344" t="s">
        <v>8108</v>
      </c>
      <c r="S344">
        <v>25293490</v>
      </c>
      <c r="T344" t="s">
        <v>15386</v>
      </c>
      <c r="U344" t="s">
        <v>15304</v>
      </c>
      <c r="V344">
        <v>25293490</v>
      </c>
      <c r="W344" t="s">
        <v>14420</v>
      </c>
      <c r="X344">
        <v>22942049</v>
      </c>
      <c r="Y344" t="s">
        <v>35</v>
      </c>
      <c r="Z344" t="s">
        <v>12230</v>
      </c>
    </row>
    <row r="345" spans="1:28" x14ac:dyDescent="0.25">
      <c r="A345" t="s">
        <v>8106</v>
      </c>
      <c r="B345" t="s">
        <v>12530</v>
      </c>
      <c r="C345" t="s">
        <v>11229</v>
      </c>
      <c r="E345" t="s">
        <v>7256</v>
      </c>
      <c r="F345" t="s">
        <v>11985</v>
      </c>
      <c r="G345" t="s">
        <v>125</v>
      </c>
      <c r="H345" t="s">
        <v>6</v>
      </c>
      <c r="I345" t="s">
        <v>124</v>
      </c>
      <c r="J345" t="s">
        <v>2</v>
      </c>
      <c r="K345" t="s">
        <v>16</v>
      </c>
      <c r="L345">
        <v>60112</v>
      </c>
      <c r="M345" t="s">
        <v>11606</v>
      </c>
      <c r="N345" t="s">
        <v>125</v>
      </c>
      <c r="O345" t="s">
        <v>125</v>
      </c>
      <c r="P345" t="s">
        <v>10591</v>
      </c>
      <c r="Q345" t="s">
        <v>10591</v>
      </c>
      <c r="R345" t="s">
        <v>8108</v>
      </c>
      <c r="S345">
        <v>26639090</v>
      </c>
      <c r="T345">
        <v>26636062</v>
      </c>
      <c r="U345" t="s">
        <v>12050</v>
      </c>
      <c r="V345" t="s">
        <v>15386</v>
      </c>
      <c r="W345" t="s">
        <v>14547</v>
      </c>
      <c r="X345">
        <v>26611133</v>
      </c>
      <c r="Y345" t="s">
        <v>35</v>
      </c>
      <c r="Z345" t="s">
        <v>12230</v>
      </c>
    </row>
    <row r="346" spans="1:28" x14ac:dyDescent="0.25">
      <c r="A346" t="s">
        <v>8106</v>
      </c>
      <c r="B346" t="s">
        <v>12505</v>
      </c>
      <c r="C346" t="s">
        <v>12504</v>
      </c>
      <c r="E346" t="s">
        <v>11986</v>
      </c>
      <c r="F346" t="s">
        <v>11987</v>
      </c>
      <c r="G346" t="s">
        <v>214</v>
      </c>
      <c r="H346" t="s">
        <v>6</v>
      </c>
      <c r="I346" t="s">
        <v>64</v>
      </c>
      <c r="J346" t="s">
        <v>3</v>
      </c>
      <c r="K346" t="s">
        <v>2</v>
      </c>
      <c r="L346">
        <v>30201</v>
      </c>
      <c r="M346" t="s">
        <v>12612</v>
      </c>
      <c r="N346" t="s">
        <v>214</v>
      </c>
      <c r="O346" t="s">
        <v>2848</v>
      </c>
      <c r="P346" t="s">
        <v>2848</v>
      </c>
      <c r="Q346" t="s">
        <v>2848</v>
      </c>
      <c r="R346" t="s">
        <v>8108</v>
      </c>
      <c r="S346">
        <v>25750675</v>
      </c>
      <c r="T346" t="s">
        <v>15386</v>
      </c>
      <c r="U346" t="s">
        <v>13454</v>
      </c>
      <c r="V346">
        <v>70160689</v>
      </c>
      <c r="W346" t="s">
        <v>14496</v>
      </c>
      <c r="X346">
        <v>25750123</v>
      </c>
      <c r="Y346" t="s">
        <v>35</v>
      </c>
      <c r="Z346" t="s">
        <v>12230</v>
      </c>
    </row>
    <row r="347" spans="1:28" x14ac:dyDescent="0.25">
      <c r="A347" t="s">
        <v>8106</v>
      </c>
      <c r="B347" t="s">
        <v>8435</v>
      </c>
      <c r="C347" t="s">
        <v>8434</v>
      </c>
      <c r="E347" t="s">
        <v>11975</v>
      </c>
      <c r="F347" t="s">
        <v>11988</v>
      </c>
      <c r="G347" t="s">
        <v>184</v>
      </c>
      <c r="H347" t="s">
        <v>3</v>
      </c>
      <c r="I347" t="s">
        <v>183</v>
      </c>
      <c r="J347" t="s">
        <v>2</v>
      </c>
      <c r="K347" t="s">
        <v>3</v>
      </c>
      <c r="L347">
        <v>40102</v>
      </c>
      <c r="M347" t="s">
        <v>11440</v>
      </c>
      <c r="N347" t="s">
        <v>184</v>
      </c>
      <c r="O347" t="s">
        <v>184</v>
      </c>
      <c r="P347" t="s">
        <v>733</v>
      </c>
      <c r="Q347" t="s">
        <v>312</v>
      </c>
      <c r="R347" t="s">
        <v>8108</v>
      </c>
      <c r="S347">
        <v>22373004</v>
      </c>
      <c r="T347" t="s">
        <v>15386</v>
      </c>
      <c r="U347" t="s">
        <v>12051</v>
      </c>
      <c r="V347">
        <v>22373004</v>
      </c>
      <c r="W347" t="s">
        <v>14508</v>
      </c>
      <c r="X347">
        <v>22375389</v>
      </c>
      <c r="Y347" t="s">
        <v>35</v>
      </c>
      <c r="Z347" t="s">
        <v>12230</v>
      </c>
    </row>
    <row r="348" spans="1:28" x14ac:dyDescent="0.25">
      <c r="A348" t="s">
        <v>8106</v>
      </c>
      <c r="B348" t="s">
        <v>12500</v>
      </c>
      <c r="C348" t="s">
        <v>7153</v>
      </c>
      <c r="E348" t="s">
        <v>8905</v>
      </c>
      <c r="F348" t="s">
        <v>12502</v>
      </c>
      <c r="G348" t="s">
        <v>184</v>
      </c>
      <c r="H348" t="s">
        <v>3</v>
      </c>
      <c r="I348" t="s">
        <v>183</v>
      </c>
      <c r="J348" t="s">
        <v>2</v>
      </c>
      <c r="K348" t="s">
        <v>4</v>
      </c>
      <c r="L348">
        <v>40103</v>
      </c>
      <c r="M348" t="s">
        <v>11479</v>
      </c>
      <c r="N348" t="s">
        <v>184</v>
      </c>
      <c r="O348" t="s">
        <v>184</v>
      </c>
      <c r="P348" t="s">
        <v>470</v>
      </c>
      <c r="Q348" t="s">
        <v>1418</v>
      </c>
      <c r="R348" t="s">
        <v>8108</v>
      </c>
      <c r="S348">
        <v>22377787</v>
      </c>
      <c r="T348" t="s">
        <v>15386</v>
      </c>
      <c r="U348" t="s">
        <v>12052</v>
      </c>
      <c r="V348">
        <v>22377787</v>
      </c>
      <c r="W348" t="s">
        <v>14508</v>
      </c>
      <c r="X348">
        <v>22378013</v>
      </c>
      <c r="Y348" t="s">
        <v>35</v>
      </c>
      <c r="Z348" t="s">
        <v>12230</v>
      </c>
    </row>
    <row r="349" spans="1:28" x14ac:dyDescent="0.25">
      <c r="A349" t="s">
        <v>8106</v>
      </c>
      <c r="B349" t="s">
        <v>8236</v>
      </c>
      <c r="C349" t="s">
        <v>6452</v>
      </c>
      <c r="E349" t="s">
        <v>11989</v>
      </c>
      <c r="F349" t="s">
        <v>11990</v>
      </c>
      <c r="G349" t="s">
        <v>184</v>
      </c>
      <c r="H349" t="s">
        <v>8</v>
      </c>
      <c r="I349" t="s">
        <v>183</v>
      </c>
      <c r="J349" t="s">
        <v>8</v>
      </c>
      <c r="K349" t="s">
        <v>4</v>
      </c>
      <c r="L349">
        <v>40703</v>
      </c>
      <c r="M349" t="s">
        <v>15465</v>
      </c>
      <c r="N349" t="s">
        <v>184</v>
      </c>
      <c r="O349" t="s">
        <v>3626</v>
      </c>
      <c r="P349" t="s">
        <v>3251</v>
      </c>
      <c r="Q349" t="s">
        <v>3251</v>
      </c>
      <c r="R349" t="s">
        <v>8108</v>
      </c>
      <c r="S349">
        <v>22390833</v>
      </c>
      <c r="T349">
        <v>22390833</v>
      </c>
      <c r="U349" t="s">
        <v>13584</v>
      </c>
      <c r="V349">
        <v>22390833</v>
      </c>
      <c r="W349" t="s">
        <v>13577</v>
      </c>
      <c r="X349">
        <v>22654304</v>
      </c>
      <c r="Y349" t="s">
        <v>32</v>
      </c>
      <c r="Z349" t="s">
        <v>12553</v>
      </c>
      <c r="AA349" t="str">
        <f t="shared" si="5"/>
        <v>04376--PRIMARIA C.I.T.</v>
      </c>
      <c r="AB349" t="s">
        <v>13622</v>
      </c>
    </row>
    <row r="350" spans="1:28" x14ac:dyDescent="0.25">
      <c r="A350" t="s">
        <v>8106</v>
      </c>
      <c r="B350" t="s">
        <v>13591</v>
      </c>
      <c r="C350" t="s">
        <v>10085</v>
      </c>
      <c r="E350" t="s">
        <v>7054</v>
      </c>
      <c r="F350" t="s">
        <v>13455</v>
      </c>
      <c r="G350" t="s">
        <v>79</v>
      </c>
      <c r="H350" t="s">
        <v>2</v>
      </c>
      <c r="I350" t="s">
        <v>35</v>
      </c>
      <c r="J350" t="s">
        <v>2</v>
      </c>
      <c r="K350" t="s">
        <v>2</v>
      </c>
      <c r="L350">
        <v>20101</v>
      </c>
      <c r="M350" t="s">
        <v>11400</v>
      </c>
      <c r="N350" t="s">
        <v>79</v>
      </c>
      <c r="O350" t="s">
        <v>79</v>
      </c>
      <c r="P350" t="s">
        <v>79</v>
      </c>
      <c r="Q350" t="s">
        <v>10495</v>
      </c>
      <c r="R350" t="s">
        <v>8108</v>
      </c>
      <c r="S350">
        <v>24423031</v>
      </c>
      <c r="T350" t="s">
        <v>15386</v>
      </c>
      <c r="U350" t="s">
        <v>12053</v>
      </c>
      <c r="V350">
        <v>89237399</v>
      </c>
      <c r="W350" t="s">
        <v>14443</v>
      </c>
      <c r="X350">
        <v>24433490</v>
      </c>
      <c r="Y350" t="s">
        <v>35</v>
      </c>
      <c r="Z350" t="s">
        <v>12230</v>
      </c>
    </row>
    <row r="351" spans="1:28" x14ac:dyDescent="0.25">
      <c r="A351" t="s">
        <v>8106</v>
      </c>
      <c r="B351" t="s">
        <v>10097</v>
      </c>
      <c r="C351" t="s">
        <v>7112</v>
      </c>
      <c r="E351" t="s">
        <v>10039</v>
      </c>
      <c r="F351" t="s">
        <v>11991</v>
      </c>
      <c r="G351" t="s">
        <v>4010</v>
      </c>
      <c r="H351" t="s">
        <v>2</v>
      </c>
      <c r="I351" t="s">
        <v>208</v>
      </c>
      <c r="J351" t="s">
        <v>3</v>
      </c>
      <c r="K351" t="s">
        <v>2</v>
      </c>
      <c r="L351">
        <v>50201</v>
      </c>
      <c r="M351" t="s">
        <v>11406</v>
      </c>
      <c r="N351" t="s">
        <v>209</v>
      </c>
      <c r="O351" t="s">
        <v>4010</v>
      </c>
      <c r="P351" t="s">
        <v>4010</v>
      </c>
      <c r="Q351" t="s">
        <v>12554</v>
      </c>
      <c r="R351" t="s">
        <v>8108</v>
      </c>
      <c r="S351">
        <v>88123181</v>
      </c>
      <c r="T351">
        <v>88123181</v>
      </c>
      <c r="U351" t="s">
        <v>12054</v>
      </c>
      <c r="V351">
        <v>88123181</v>
      </c>
      <c r="W351" t="s">
        <v>14528</v>
      </c>
      <c r="X351">
        <v>26867009</v>
      </c>
      <c r="Y351" t="s">
        <v>35</v>
      </c>
      <c r="Z351" t="s">
        <v>12230</v>
      </c>
    </row>
    <row r="352" spans="1:28" x14ac:dyDescent="0.25">
      <c r="A352" t="s">
        <v>8106</v>
      </c>
      <c r="B352" t="s">
        <v>19355</v>
      </c>
      <c r="C352" t="s">
        <v>10059</v>
      </c>
      <c r="E352" t="s">
        <v>10041</v>
      </c>
      <c r="F352" t="s">
        <v>11992</v>
      </c>
      <c r="G352" t="s">
        <v>79</v>
      </c>
      <c r="H352" t="s">
        <v>6</v>
      </c>
      <c r="I352" t="s">
        <v>35</v>
      </c>
      <c r="J352" t="s">
        <v>2</v>
      </c>
      <c r="K352" t="s">
        <v>15</v>
      </c>
      <c r="L352">
        <v>20111</v>
      </c>
      <c r="M352" t="s">
        <v>12747</v>
      </c>
      <c r="N352" t="s">
        <v>79</v>
      </c>
      <c r="O352" t="s">
        <v>79</v>
      </c>
      <c r="P352" t="s">
        <v>1892</v>
      </c>
      <c r="Q352" t="s">
        <v>1892</v>
      </c>
      <c r="R352" t="s">
        <v>8108</v>
      </c>
      <c r="S352">
        <v>24877070</v>
      </c>
      <c r="T352">
        <v>24877070</v>
      </c>
      <c r="U352" t="s">
        <v>12055</v>
      </c>
      <c r="V352">
        <v>24877070</v>
      </c>
      <c r="W352" t="s">
        <v>14447</v>
      </c>
      <c r="X352">
        <v>24434942</v>
      </c>
      <c r="Y352" t="s">
        <v>35</v>
      </c>
      <c r="Z352" t="s">
        <v>12230</v>
      </c>
    </row>
    <row r="353" spans="1:28" x14ac:dyDescent="0.25">
      <c r="A353" t="s">
        <v>8106</v>
      </c>
      <c r="B353" t="s">
        <v>8322</v>
      </c>
      <c r="C353" t="s">
        <v>6494</v>
      </c>
      <c r="E353" t="s">
        <v>7304</v>
      </c>
      <c r="F353" t="s">
        <v>12021</v>
      </c>
      <c r="G353" t="s">
        <v>79</v>
      </c>
      <c r="H353" t="s">
        <v>6</v>
      </c>
      <c r="I353" t="s">
        <v>35</v>
      </c>
      <c r="J353" t="s">
        <v>2</v>
      </c>
      <c r="K353" t="s">
        <v>2</v>
      </c>
      <c r="L353">
        <v>20101</v>
      </c>
      <c r="M353" t="s">
        <v>11400</v>
      </c>
      <c r="N353" t="s">
        <v>79</v>
      </c>
      <c r="O353" t="s">
        <v>79</v>
      </c>
      <c r="P353" t="s">
        <v>79</v>
      </c>
      <c r="Q353" t="s">
        <v>79</v>
      </c>
      <c r="R353" t="s">
        <v>8108</v>
      </c>
      <c r="S353">
        <v>24307639</v>
      </c>
      <c r="T353">
        <v>24359127</v>
      </c>
      <c r="U353" t="s">
        <v>13402</v>
      </c>
      <c r="V353">
        <v>24307639</v>
      </c>
      <c r="W353" t="s">
        <v>14447</v>
      </c>
      <c r="X353">
        <v>24434942</v>
      </c>
      <c r="Y353" t="s">
        <v>32</v>
      </c>
      <c r="Z353" t="s">
        <v>12122</v>
      </c>
      <c r="AA353" t="str">
        <f t="shared" si="5"/>
        <v>04373--SAINT FRANCIS</v>
      </c>
      <c r="AB353" t="s">
        <v>12021</v>
      </c>
    </row>
    <row r="354" spans="1:28" x14ac:dyDescent="0.25">
      <c r="A354" t="s">
        <v>8106</v>
      </c>
      <c r="B354" t="s">
        <v>12499</v>
      </c>
      <c r="C354" t="s">
        <v>6488</v>
      </c>
      <c r="E354" s="233" t="s">
        <v>11977</v>
      </c>
      <c r="F354" t="s">
        <v>11993</v>
      </c>
      <c r="G354" t="s">
        <v>9004</v>
      </c>
      <c r="H354" t="s">
        <v>3</v>
      </c>
      <c r="I354" t="s">
        <v>32</v>
      </c>
      <c r="J354" t="s">
        <v>2</v>
      </c>
      <c r="K354" t="s">
        <v>2</v>
      </c>
      <c r="L354">
        <v>10101</v>
      </c>
      <c r="M354" t="s">
        <v>12600</v>
      </c>
      <c r="N354" t="s">
        <v>33</v>
      </c>
      <c r="O354" t="s">
        <v>33</v>
      </c>
      <c r="P354" t="s">
        <v>12835</v>
      </c>
      <c r="Q354" t="s">
        <v>9395</v>
      </c>
      <c r="R354" t="s">
        <v>8108</v>
      </c>
      <c r="S354">
        <v>22224545</v>
      </c>
      <c r="T354" t="s">
        <v>15386</v>
      </c>
      <c r="U354" t="s">
        <v>12056</v>
      </c>
      <c r="V354">
        <v>22224545</v>
      </c>
      <c r="W354" t="s">
        <v>13799</v>
      </c>
      <c r="X354">
        <v>22227080</v>
      </c>
      <c r="Y354" t="s">
        <v>35</v>
      </c>
      <c r="Z354" t="s">
        <v>12230</v>
      </c>
    </row>
    <row r="355" spans="1:28" x14ac:dyDescent="0.25">
      <c r="A355" t="s">
        <v>8106</v>
      </c>
      <c r="B355" t="s">
        <v>11270</v>
      </c>
      <c r="C355" t="s">
        <v>7795</v>
      </c>
      <c r="E355" t="s">
        <v>7166</v>
      </c>
      <c r="F355" t="s">
        <v>11994</v>
      </c>
      <c r="G355" t="s">
        <v>197</v>
      </c>
      <c r="H355" t="s">
        <v>7</v>
      </c>
      <c r="I355" t="s">
        <v>35</v>
      </c>
      <c r="J355" t="s">
        <v>12</v>
      </c>
      <c r="K355" t="s">
        <v>8</v>
      </c>
      <c r="L355">
        <v>21007</v>
      </c>
      <c r="M355" t="s">
        <v>14347</v>
      </c>
      <c r="N355" t="s">
        <v>79</v>
      </c>
      <c r="O355" t="s">
        <v>197</v>
      </c>
      <c r="P355" t="s">
        <v>10579</v>
      </c>
      <c r="Q355" t="s">
        <v>1363</v>
      </c>
      <c r="R355" t="s">
        <v>8108</v>
      </c>
      <c r="S355">
        <v>88942181</v>
      </c>
      <c r="T355" t="s">
        <v>15386</v>
      </c>
      <c r="U355" t="s">
        <v>12057</v>
      </c>
      <c r="V355">
        <v>88942181</v>
      </c>
      <c r="W355" t="s">
        <v>14022</v>
      </c>
      <c r="X355">
        <v>24799162</v>
      </c>
      <c r="Y355" t="s">
        <v>35</v>
      </c>
      <c r="Z355" t="s">
        <v>12230</v>
      </c>
    </row>
    <row r="356" spans="1:28" x14ac:dyDescent="0.25">
      <c r="A356" t="s">
        <v>8106</v>
      </c>
      <c r="B356" t="s">
        <v>12516</v>
      </c>
      <c r="C356" t="s">
        <v>12515</v>
      </c>
      <c r="E356" t="s">
        <v>8827</v>
      </c>
      <c r="F356" t="s">
        <v>11995</v>
      </c>
      <c r="G356" t="s">
        <v>9004</v>
      </c>
      <c r="H356" t="s">
        <v>2</v>
      </c>
      <c r="I356" t="s">
        <v>32</v>
      </c>
      <c r="J356" t="s">
        <v>2</v>
      </c>
      <c r="K356" t="s">
        <v>15</v>
      </c>
      <c r="L356">
        <v>10111</v>
      </c>
      <c r="M356" t="s">
        <v>12614</v>
      </c>
      <c r="N356" t="s">
        <v>33</v>
      </c>
      <c r="O356" t="s">
        <v>33</v>
      </c>
      <c r="P356" t="s">
        <v>12854</v>
      </c>
      <c r="Q356" t="s">
        <v>9190</v>
      </c>
      <c r="R356" t="s">
        <v>8108</v>
      </c>
      <c r="S356">
        <v>21001871</v>
      </c>
      <c r="T356">
        <v>87089589</v>
      </c>
      <c r="U356" t="s">
        <v>15305</v>
      </c>
      <c r="V356">
        <v>87089589</v>
      </c>
      <c r="W356" t="s">
        <v>14492</v>
      </c>
      <c r="X356">
        <v>22551257</v>
      </c>
      <c r="Y356" t="s">
        <v>35</v>
      </c>
      <c r="Z356" t="s">
        <v>12230</v>
      </c>
    </row>
    <row r="357" spans="1:28" x14ac:dyDescent="0.25">
      <c r="A357" t="s">
        <v>8106</v>
      </c>
      <c r="B357" t="s">
        <v>8441</v>
      </c>
      <c r="C357" t="s">
        <v>8442</v>
      </c>
      <c r="E357" t="s">
        <v>7102</v>
      </c>
      <c r="F357" t="s">
        <v>19343</v>
      </c>
      <c r="G357" t="s">
        <v>79</v>
      </c>
      <c r="H357" t="s">
        <v>10</v>
      </c>
      <c r="I357" t="s">
        <v>35</v>
      </c>
      <c r="J357" t="s">
        <v>6</v>
      </c>
      <c r="K357" t="s">
        <v>6</v>
      </c>
      <c r="L357">
        <v>20505</v>
      </c>
      <c r="M357" t="s">
        <v>12768</v>
      </c>
      <c r="N357" t="s">
        <v>79</v>
      </c>
      <c r="O357" t="s">
        <v>10522</v>
      </c>
      <c r="P357" t="s">
        <v>216</v>
      </c>
      <c r="Q357" t="s">
        <v>12058</v>
      </c>
      <c r="R357" t="s">
        <v>8108</v>
      </c>
      <c r="S357">
        <v>24465566</v>
      </c>
      <c r="T357" t="s">
        <v>15386</v>
      </c>
      <c r="U357" t="s">
        <v>12059</v>
      </c>
      <c r="V357">
        <v>85483761</v>
      </c>
      <c r="W357" t="s">
        <v>14440</v>
      </c>
      <c r="X357">
        <v>24465922</v>
      </c>
      <c r="Y357" t="s">
        <v>35</v>
      </c>
      <c r="Z357" t="s">
        <v>12230</v>
      </c>
    </row>
    <row r="358" spans="1:28" x14ac:dyDescent="0.25">
      <c r="A358" t="s">
        <v>8106</v>
      </c>
      <c r="B358" t="s">
        <v>12004</v>
      </c>
      <c r="C358" t="s">
        <v>8931</v>
      </c>
      <c r="E358" t="s">
        <v>11976</v>
      </c>
      <c r="F358" t="s">
        <v>13456</v>
      </c>
      <c r="G358" t="s">
        <v>79</v>
      </c>
      <c r="H358" t="s">
        <v>11</v>
      </c>
      <c r="I358" t="s">
        <v>35</v>
      </c>
      <c r="J358" t="s">
        <v>11</v>
      </c>
      <c r="K358" t="s">
        <v>2</v>
      </c>
      <c r="L358">
        <v>20901</v>
      </c>
      <c r="M358" t="s">
        <v>11430</v>
      </c>
      <c r="N358" t="s">
        <v>79</v>
      </c>
      <c r="O358" t="s">
        <v>11351</v>
      </c>
      <c r="P358" t="s">
        <v>11351</v>
      </c>
      <c r="Q358" t="s">
        <v>9416</v>
      </c>
      <c r="R358" t="s">
        <v>8108</v>
      </c>
      <c r="S358">
        <v>70366433</v>
      </c>
      <c r="T358">
        <v>88273066</v>
      </c>
      <c r="U358" t="s">
        <v>12060</v>
      </c>
      <c r="V358">
        <v>88273066</v>
      </c>
      <c r="W358" t="s">
        <v>15429</v>
      </c>
      <c r="X358">
        <v>24289926</v>
      </c>
      <c r="Y358" t="s">
        <v>35</v>
      </c>
      <c r="Z358" t="s">
        <v>12230</v>
      </c>
    </row>
    <row r="359" spans="1:28" x14ac:dyDescent="0.25">
      <c r="A359" t="s">
        <v>8106</v>
      </c>
      <c r="B359" t="s">
        <v>13458</v>
      </c>
      <c r="C359" t="s">
        <v>10047</v>
      </c>
      <c r="E359" t="s">
        <v>8735</v>
      </c>
      <c r="F359" t="s">
        <v>11996</v>
      </c>
      <c r="G359" t="s">
        <v>184</v>
      </c>
      <c r="H359" t="s">
        <v>8</v>
      </c>
      <c r="I359" t="s">
        <v>183</v>
      </c>
      <c r="J359" t="s">
        <v>8</v>
      </c>
      <c r="K359" t="s">
        <v>3</v>
      </c>
      <c r="L359">
        <v>40702</v>
      </c>
      <c r="M359" t="s">
        <v>14357</v>
      </c>
      <c r="N359" t="s">
        <v>184</v>
      </c>
      <c r="O359" t="s">
        <v>3626</v>
      </c>
      <c r="P359" t="s">
        <v>13529</v>
      </c>
      <c r="Q359" t="s">
        <v>10569</v>
      </c>
      <c r="R359" t="s">
        <v>8108</v>
      </c>
      <c r="S359">
        <v>22935693</v>
      </c>
      <c r="T359">
        <v>22398503</v>
      </c>
      <c r="U359" t="s">
        <v>12555</v>
      </c>
      <c r="V359">
        <v>22935690</v>
      </c>
      <c r="W359" t="s">
        <v>13577</v>
      </c>
      <c r="X359">
        <v>22654304</v>
      </c>
      <c r="Y359" t="s">
        <v>35</v>
      </c>
      <c r="Z359" t="s">
        <v>12230</v>
      </c>
    </row>
    <row r="360" spans="1:28" x14ac:dyDescent="0.25">
      <c r="A360" t="s">
        <v>8106</v>
      </c>
      <c r="B360" t="s">
        <v>13496</v>
      </c>
      <c r="C360" t="s">
        <v>13495</v>
      </c>
      <c r="E360" t="s">
        <v>7232</v>
      </c>
      <c r="F360" t="s">
        <v>11997</v>
      </c>
      <c r="G360" t="s">
        <v>47</v>
      </c>
      <c r="H360" t="s">
        <v>8</v>
      </c>
      <c r="I360" t="s">
        <v>32</v>
      </c>
      <c r="J360" t="s">
        <v>4</v>
      </c>
      <c r="K360" t="s">
        <v>2</v>
      </c>
      <c r="L360">
        <v>10301</v>
      </c>
      <c r="M360" t="s">
        <v>12619</v>
      </c>
      <c r="N360" t="s">
        <v>33</v>
      </c>
      <c r="O360" t="s">
        <v>47</v>
      </c>
      <c r="P360" t="s">
        <v>47</v>
      </c>
      <c r="Q360" t="s">
        <v>12061</v>
      </c>
      <c r="R360" t="s">
        <v>8108</v>
      </c>
      <c r="S360">
        <v>86474565</v>
      </c>
      <c r="T360">
        <v>22594972</v>
      </c>
      <c r="U360" t="s">
        <v>12556</v>
      </c>
      <c r="V360">
        <v>86474565</v>
      </c>
      <c r="W360" t="s">
        <v>14405</v>
      </c>
      <c r="X360">
        <v>22596011</v>
      </c>
      <c r="Y360" t="s">
        <v>35</v>
      </c>
      <c r="Z360" t="s">
        <v>12230</v>
      </c>
    </row>
    <row r="361" spans="1:28" x14ac:dyDescent="0.25">
      <c r="A361" t="s">
        <v>8106</v>
      </c>
      <c r="B361" t="s">
        <v>65</v>
      </c>
      <c r="C361" t="s">
        <v>6578</v>
      </c>
      <c r="E361" t="s">
        <v>11226</v>
      </c>
      <c r="F361" t="s">
        <v>11998</v>
      </c>
      <c r="G361" t="s">
        <v>41</v>
      </c>
      <c r="H361" t="s">
        <v>4</v>
      </c>
      <c r="I361" t="s">
        <v>32</v>
      </c>
      <c r="J361" t="s">
        <v>179</v>
      </c>
      <c r="K361" t="s">
        <v>2</v>
      </c>
      <c r="L361">
        <v>11501</v>
      </c>
      <c r="M361" t="s">
        <v>12711</v>
      </c>
      <c r="N361" t="s">
        <v>33</v>
      </c>
      <c r="O361" t="s">
        <v>12871</v>
      </c>
      <c r="P361" t="s">
        <v>590</v>
      </c>
      <c r="Q361" t="s">
        <v>12062</v>
      </c>
      <c r="R361" t="s">
        <v>8108</v>
      </c>
      <c r="S361">
        <v>22345057</v>
      </c>
      <c r="T361" t="s">
        <v>15386</v>
      </c>
      <c r="U361" t="s">
        <v>15306</v>
      </c>
      <c r="V361">
        <v>22345057</v>
      </c>
      <c r="W361" t="s">
        <v>6423</v>
      </c>
      <c r="X361">
        <v>22340456</v>
      </c>
      <c r="Y361" t="s">
        <v>35</v>
      </c>
      <c r="Z361" t="s">
        <v>12230</v>
      </c>
    </row>
    <row r="362" spans="1:28" x14ac:dyDescent="0.25">
      <c r="A362" t="s">
        <v>8106</v>
      </c>
      <c r="B362" t="s">
        <v>11983</v>
      </c>
      <c r="C362" t="s">
        <v>7155</v>
      </c>
      <c r="E362" t="s">
        <v>10045</v>
      </c>
      <c r="F362" t="s">
        <v>12503</v>
      </c>
      <c r="G362" t="s">
        <v>41</v>
      </c>
      <c r="H362" t="s">
        <v>4</v>
      </c>
      <c r="I362" t="s">
        <v>32</v>
      </c>
      <c r="J362" t="s">
        <v>179</v>
      </c>
      <c r="K362" t="s">
        <v>2</v>
      </c>
      <c r="L362">
        <v>11501</v>
      </c>
      <c r="M362" t="s">
        <v>12711</v>
      </c>
      <c r="N362" t="s">
        <v>33</v>
      </c>
      <c r="O362" t="s">
        <v>12871</v>
      </c>
      <c r="P362" t="s">
        <v>590</v>
      </c>
      <c r="Q362" t="s">
        <v>10484</v>
      </c>
      <c r="R362" t="s">
        <v>8108</v>
      </c>
      <c r="S362">
        <v>22803425</v>
      </c>
      <c r="T362">
        <v>84633203</v>
      </c>
      <c r="U362" t="s">
        <v>13538</v>
      </c>
      <c r="V362">
        <v>84633203</v>
      </c>
      <c r="W362" t="s">
        <v>6423</v>
      </c>
      <c r="X362">
        <v>22340456</v>
      </c>
      <c r="Y362" t="s">
        <v>35</v>
      </c>
      <c r="Z362" t="s">
        <v>12230</v>
      </c>
    </row>
    <row r="363" spans="1:28" x14ac:dyDescent="0.25">
      <c r="A363" t="s">
        <v>8106</v>
      </c>
      <c r="B363" t="s">
        <v>10094</v>
      </c>
      <c r="C363" t="s">
        <v>10093</v>
      </c>
      <c r="E363" t="s">
        <v>8734</v>
      </c>
      <c r="F363" t="s">
        <v>11999</v>
      </c>
      <c r="G363" t="s">
        <v>41</v>
      </c>
      <c r="H363" t="s">
        <v>6</v>
      </c>
      <c r="I363" t="s">
        <v>32</v>
      </c>
      <c r="J363" t="s">
        <v>198</v>
      </c>
      <c r="K363" t="s">
        <v>2</v>
      </c>
      <c r="L363">
        <v>11401</v>
      </c>
      <c r="M363" t="s">
        <v>12706</v>
      </c>
      <c r="N363" t="s">
        <v>33</v>
      </c>
      <c r="O363" t="s">
        <v>10954</v>
      </c>
      <c r="P363" t="s">
        <v>598</v>
      </c>
      <c r="Q363" t="s">
        <v>598</v>
      </c>
      <c r="R363" t="s">
        <v>8108</v>
      </c>
      <c r="S363">
        <v>22457850</v>
      </c>
      <c r="T363">
        <v>88575968</v>
      </c>
      <c r="U363" t="s">
        <v>12064</v>
      </c>
      <c r="V363">
        <v>88575968</v>
      </c>
      <c r="W363" t="s">
        <v>14418</v>
      </c>
      <c r="X363">
        <v>22352880</v>
      </c>
      <c r="Y363" t="s">
        <v>35</v>
      </c>
      <c r="Z363" t="s">
        <v>12230</v>
      </c>
    </row>
    <row r="364" spans="1:28" x14ac:dyDescent="0.25">
      <c r="A364" t="s">
        <v>8106</v>
      </c>
      <c r="B364" t="s">
        <v>8315</v>
      </c>
      <c r="C364" t="s">
        <v>6491</v>
      </c>
      <c r="E364" t="s">
        <v>7144</v>
      </c>
      <c r="F364" t="s">
        <v>12000</v>
      </c>
      <c r="G364" t="s">
        <v>41</v>
      </c>
      <c r="H364" t="s">
        <v>4</v>
      </c>
      <c r="I364" t="s">
        <v>32</v>
      </c>
      <c r="J364" t="s">
        <v>179</v>
      </c>
      <c r="K364" t="s">
        <v>3</v>
      </c>
      <c r="L364">
        <v>11502</v>
      </c>
      <c r="M364" t="s">
        <v>12712</v>
      </c>
      <c r="N364" t="s">
        <v>33</v>
      </c>
      <c r="O364" t="s">
        <v>12871</v>
      </c>
      <c r="P364" t="s">
        <v>742</v>
      </c>
      <c r="Q364" t="s">
        <v>742</v>
      </c>
      <c r="R364" t="s">
        <v>8108</v>
      </c>
      <c r="S364">
        <v>22536624</v>
      </c>
      <c r="T364" t="s">
        <v>15386</v>
      </c>
      <c r="U364" t="s">
        <v>13457</v>
      </c>
      <c r="V364">
        <v>85560641</v>
      </c>
      <c r="W364" t="s">
        <v>6423</v>
      </c>
      <c r="X364">
        <v>22340456</v>
      </c>
      <c r="Y364" t="s">
        <v>35</v>
      </c>
      <c r="Z364" t="s">
        <v>12230</v>
      </c>
    </row>
    <row r="365" spans="1:28" x14ac:dyDescent="0.25">
      <c r="A365" t="s">
        <v>8106</v>
      </c>
      <c r="B365" t="s">
        <v>3445</v>
      </c>
      <c r="C365" t="s">
        <v>8222</v>
      </c>
      <c r="E365" t="s">
        <v>8897</v>
      </c>
      <c r="F365" t="s">
        <v>12014</v>
      </c>
      <c r="G365" t="s">
        <v>9003</v>
      </c>
      <c r="H365" t="s">
        <v>4</v>
      </c>
      <c r="I365" t="s">
        <v>32</v>
      </c>
      <c r="J365" t="s">
        <v>3</v>
      </c>
      <c r="K365" t="s">
        <v>4</v>
      </c>
      <c r="L365">
        <v>10203</v>
      </c>
      <c r="M365" t="s">
        <v>12618</v>
      </c>
      <c r="N365" t="s">
        <v>33</v>
      </c>
      <c r="O365" t="s">
        <v>11293</v>
      </c>
      <c r="P365" t="s">
        <v>143</v>
      </c>
      <c r="Q365" t="s">
        <v>143</v>
      </c>
      <c r="R365" t="s">
        <v>8108</v>
      </c>
      <c r="S365">
        <v>40345824</v>
      </c>
      <c r="T365">
        <v>40334515</v>
      </c>
      <c r="U365" t="s">
        <v>13585</v>
      </c>
      <c r="V365">
        <v>40334515</v>
      </c>
      <c r="W365" t="s">
        <v>13149</v>
      </c>
      <c r="X365">
        <v>22284630</v>
      </c>
      <c r="Y365" t="s">
        <v>32</v>
      </c>
      <c r="Z365" t="s">
        <v>12115</v>
      </c>
      <c r="AA365" t="str">
        <f t="shared" si="5"/>
        <v>04365--TRUE NORTH PERSONALIZED LEARNING SCHOOL</v>
      </c>
      <c r="AB365" t="s">
        <v>12014</v>
      </c>
    </row>
    <row r="366" spans="1:28" x14ac:dyDescent="0.25">
      <c r="A366" t="s">
        <v>8106</v>
      </c>
      <c r="B366" t="s">
        <v>8445</v>
      </c>
      <c r="C366" t="s">
        <v>8446</v>
      </c>
      <c r="E366" t="s">
        <v>7104</v>
      </c>
      <c r="F366" t="s">
        <v>12013</v>
      </c>
      <c r="G366" t="s">
        <v>9003</v>
      </c>
      <c r="H366" t="s">
        <v>5</v>
      </c>
      <c r="I366" t="s">
        <v>32</v>
      </c>
      <c r="J366" t="s">
        <v>11</v>
      </c>
      <c r="K366" t="s">
        <v>4</v>
      </c>
      <c r="L366">
        <v>10903</v>
      </c>
      <c r="M366" t="s">
        <v>12676</v>
      </c>
      <c r="N366" t="s">
        <v>33</v>
      </c>
      <c r="O366" t="s">
        <v>296</v>
      </c>
      <c r="P366" t="s">
        <v>10463</v>
      </c>
      <c r="Q366" t="s">
        <v>12084</v>
      </c>
      <c r="R366" t="s">
        <v>8108</v>
      </c>
      <c r="S366">
        <v>22035867</v>
      </c>
      <c r="T366">
        <v>22035912</v>
      </c>
      <c r="U366" t="s">
        <v>19344</v>
      </c>
      <c r="V366">
        <v>40809633</v>
      </c>
      <c r="W366" t="s">
        <v>14409</v>
      </c>
      <c r="X366" t="s">
        <v>15648</v>
      </c>
      <c r="Y366" t="s">
        <v>32</v>
      </c>
      <c r="Z366" t="s">
        <v>12112</v>
      </c>
      <c r="AA366" t="str">
        <f t="shared" si="5"/>
        <v>04279--TREE OF LIFE LEARNING CENTER</v>
      </c>
      <c r="AB366" t="s">
        <v>12013</v>
      </c>
    </row>
    <row r="367" spans="1:28" x14ac:dyDescent="0.25">
      <c r="A367" t="s">
        <v>8106</v>
      </c>
      <c r="B367" t="s">
        <v>13477</v>
      </c>
      <c r="C367" t="s">
        <v>7247</v>
      </c>
      <c r="E367" t="s">
        <v>7543</v>
      </c>
      <c r="F367" t="s">
        <v>12017</v>
      </c>
      <c r="G367" t="s">
        <v>9003</v>
      </c>
      <c r="H367" t="s">
        <v>5</v>
      </c>
      <c r="I367" t="s">
        <v>32</v>
      </c>
      <c r="J367" t="s">
        <v>11</v>
      </c>
      <c r="K367" t="s">
        <v>5</v>
      </c>
      <c r="L367">
        <v>10904</v>
      </c>
      <c r="M367" t="s">
        <v>12677</v>
      </c>
      <c r="N367" t="s">
        <v>33</v>
      </c>
      <c r="O367" t="s">
        <v>296</v>
      </c>
      <c r="P367" t="s">
        <v>12845</v>
      </c>
      <c r="Q367" t="s">
        <v>9192</v>
      </c>
      <c r="R367" t="s">
        <v>8108</v>
      </c>
      <c r="S367">
        <v>21011833</v>
      </c>
      <c r="T367">
        <v>22826683</v>
      </c>
      <c r="U367" t="s">
        <v>12090</v>
      </c>
      <c r="V367">
        <v>21011833</v>
      </c>
      <c r="W367" t="s">
        <v>14409</v>
      </c>
      <c r="X367">
        <v>22822636</v>
      </c>
      <c r="Y367" t="s">
        <v>32</v>
      </c>
      <c r="Z367" t="s">
        <v>12117</v>
      </c>
      <c r="AA367" t="str">
        <f t="shared" si="5"/>
        <v>04367--ILPPAL</v>
      </c>
      <c r="AB367" t="s">
        <v>12017</v>
      </c>
    </row>
    <row r="368" spans="1:28" x14ac:dyDescent="0.25">
      <c r="A368" t="s">
        <v>8106</v>
      </c>
      <c r="B368" t="s">
        <v>8212</v>
      </c>
      <c r="C368" t="s">
        <v>7349</v>
      </c>
      <c r="E368" t="s">
        <v>8058</v>
      </c>
      <c r="F368" t="s">
        <v>12018</v>
      </c>
      <c r="G368" t="s">
        <v>9003</v>
      </c>
      <c r="H368" t="s">
        <v>6</v>
      </c>
      <c r="I368" t="s">
        <v>32</v>
      </c>
      <c r="J368" t="s">
        <v>2</v>
      </c>
      <c r="K368" t="s">
        <v>8</v>
      </c>
      <c r="L368">
        <v>10107</v>
      </c>
      <c r="M368" t="s">
        <v>12607</v>
      </c>
      <c r="N368" t="s">
        <v>33</v>
      </c>
      <c r="O368" t="s">
        <v>33</v>
      </c>
      <c r="P368" t="s">
        <v>12845</v>
      </c>
      <c r="Q368" t="s">
        <v>12091</v>
      </c>
      <c r="R368" t="s">
        <v>8108</v>
      </c>
      <c r="S368">
        <v>22910403</v>
      </c>
      <c r="T368">
        <v>40346850</v>
      </c>
      <c r="U368" t="s">
        <v>12092</v>
      </c>
      <c r="V368">
        <v>22910403</v>
      </c>
      <c r="W368" t="s">
        <v>14392</v>
      </c>
      <c r="X368">
        <v>22310578</v>
      </c>
      <c r="Y368" t="s">
        <v>32</v>
      </c>
      <c r="Z368" t="s">
        <v>12118</v>
      </c>
      <c r="AA368" t="str">
        <f t="shared" si="5"/>
        <v>04368--KIDS COMMUNITY</v>
      </c>
      <c r="AB368" t="s">
        <v>12018</v>
      </c>
    </row>
    <row r="369" spans="1:28" x14ac:dyDescent="0.25">
      <c r="A369" t="s">
        <v>8106</v>
      </c>
      <c r="B369" t="s">
        <v>8450</v>
      </c>
      <c r="C369" t="s">
        <v>8451</v>
      </c>
      <c r="E369" t="s">
        <v>8913</v>
      </c>
      <c r="F369" t="s">
        <v>12001</v>
      </c>
      <c r="G369" t="s">
        <v>788</v>
      </c>
      <c r="H369" t="s">
        <v>3</v>
      </c>
      <c r="I369" t="s">
        <v>208</v>
      </c>
      <c r="J369" t="s">
        <v>2</v>
      </c>
      <c r="K369" t="s">
        <v>2</v>
      </c>
      <c r="L369">
        <v>50101</v>
      </c>
      <c r="M369" t="s">
        <v>11403</v>
      </c>
      <c r="N369" t="s">
        <v>209</v>
      </c>
      <c r="O369" t="s">
        <v>788</v>
      </c>
      <c r="P369" t="s">
        <v>788</v>
      </c>
      <c r="Q369" t="s">
        <v>51</v>
      </c>
      <c r="R369" t="s">
        <v>8108</v>
      </c>
      <c r="S369">
        <v>26651801</v>
      </c>
      <c r="T369">
        <v>89442011</v>
      </c>
      <c r="U369" t="s">
        <v>12065</v>
      </c>
      <c r="V369">
        <v>26651801</v>
      </c>
      <c r="W369" t="s">
        <v>14542</v>
      </c>
      <c r="X369">
        <v>85976933</v>
      </c>
      <c r="Y369" t="s">
        <v>35</v>
      </c>
      <c r="Z369" t="s">
        <v>12230</v>
      </c>
    </row>
    <row r="370" spans="1:28" x14ac:dyDescent="0.25">
      <c r="A370" t="s">
        <v>8106</v>
      </c>
      <c r="B370" t="s">
        <v>12010</v>
      </c>
      <c r="C370" t="s">
        <v>7382</v>
      </c>
      <c r="E370" t="s">
        <v>8911</v>
      </c>
      <c r="F370" t="s">
        <v>12019</v>
      </c>
      <c r="G370" t="s">
        <v>1609</v>
      </c>
      <c r="H370" t="s">
        <v>2</v>
      </c>
      <c r="I370" t="s">
        <v>208</v>
      </c>
      <c r="J370" t="s">
        <v>7</v>
      </c>
      <c r="K370" t="s">
        <v>2</v>
      </c>
      <c r="L370">
        <v>50601</v>
      </c>
      <c r="M370" t="s">
        <v>11424</v>
      </c>
      <c r="N370" t="s">
        <v>209</v>
      </c>
      <c r="O370" t="s">
        <v>1609</v>
      </c>
      <c r="P370" t="s">
        <v>1609</v>
      </c>
      <c r="Q370" t="s">
        <v>1609</v>
      </c>
      <c r="R370" t="s">
        <v>8108</v>
      </c>
      <c r="S370">
        <v>26683185</v>
      </c>
      <c r="T370" t="s">
        <v>15386</v>
      </c>
      <c r="U370" t="s">
        <v>12093</v>
      </c>
      <c r="V370" t="s">
        <v>15386</v>
      </c>
      <c r="W370" t="s">
        <v>14540</v>
      </c>
      <c r="X370">
        <v>26692611</v>
      </c>
      <c r="Y370" t="s">
        <v>35</v>
      </c>
      <c r="Z370" t="s">
        <v>12230</v>
      </c>
    </row>
    <row r="371" spans="1:28" x14ac:dyDescent="0.25">
      <c r="A371" t="s">
        <v>8106</v>
      </c>
      <c r="B371" t="s">
        <v>15257</v>
      </c>
      <c r="C371" t="s">
        <v>8977</v>
      </c>
      <c r="E371" t="s">
        <v>12002</v>
      </c>
      <c r="F371" t="s">
        <v>19345</v>
      </c>
      <c r="G371" t="s">
        <v>184</v>
      </c>
      <c r="H371" t="s">
        <v>7</v>
      </c>
      <c r="I371" t="s">
        <v>183</v>
      </c>
      <c r="J371" t="s">
        <v>7</v>
      </c>
      <c r="K371" t="s">
        <v>2</v>
      </c>
      <c r="L371">
        <v>40601</v>
      </c>
      <c r="M371" t="s">
        <v>11423</v>
      </c>
      <c r="N371" t="s">
        <v>184</v>
      </c>
      <c r="O371" t="s">
        <v>239</v>
      </c>
      <c r="P371" t="s">
        <v>239</v>
      </c>
      <c r="Q371" t="s">
        <v>12066</v>
      </c>
      <c r="R371" t="s">
        <v>8108</v>
      </c>
      <c r="S371">
        <v>22683607</v>
      </c>
      <c r="T371" t="s">
        <v>15386</v>
      </c>
      <c r="U371" t="s">
        <v>12557</v>
      </c>
      <c r="V371">
        <v>85574427</v>
      </c>
      <c r="W371" t="s">
        <v>14514</v>
      </c>
      <c r="X371">
        <v>22618569</v>
      </c>
      <c r="Y371" t="s">
        <v>35</v>
      </c>
      <c r="Z371" t="s">
        <v>12230</v>
      </c>
    </row>
    <row r="372" spans="1:28" x14ac:dyDescent="0.25">
      <c r="A372" t="s">
        <v>8106</v>
      </c>
      <c r="B372" t="s">
        <v>8456</v>
      </c>
      <c r="C372" t="s">
        <v>6648</v>
      </c>
      <c r="E372" t="s">
        <v>10044</v>
      </c>
      <c r="F372" t="s">
        <v>12020</v>
      </c>
      <c r="G372" t="s">
        <v>4010</v>
      </c>
      <c r="H372" t="s">
        <v>7</v>
      </c>
      <c r="I372" t="s">
        <v>208</v>
      </c>
      <c r="J372" t="s">
        <v>3</v>
      </c>
      <c r="K372" t="s">
        <v>7</v>
      </c>
      <c r="L372">
        <v>50206</v>
      </c>
      <c r="M372" t="s">
        <v>11595</v>
      </c>
      <c r="N372" t="s">
        <v>209</v>
      </c>
      <c r="O372" t="s">
        <v>4010</v>
      </c>
      <c r="P372" t="s">
        <v>11345</v>
      </c>
      <c r="Q372" t="s">
        <v>11345</v>
      </c>
      <c r="R372" t="s">
        <v>8108</v>
      </c>
      <c r="S372">
        <v>26825330</v>
      </c>
      <c r="T372">
        <v>88419393</v>
      </c>
      <c r="U372" t="s">
        <v>12094</v>
      </c>
      <c r="V372">
        <v>85729915</v>
      </c>
      <c r="W372" t="s">
        <v>14530</v>
      </c>
      <c r="X372">
        <v>26855230</v>
      </c>
      <c r="Y372" t="s">
        <v>32</v>
      </c>
      <c r="Z372" t="s">
        <v>12119</v>
      </c>
      <c r="AA372" t="str">
        <f t="shared" si="5"/>
        <v>04371--ELIMAR HIGH SCHOOL</v>
      </c>
      <c r="AB372" t="s">
        <v>12020</v>
      </c>
    </row>
    <row r="373" spans="1:28" x14ac:dyDescent="0.25">
      <c r="A373" t="s">
        <v>8106</v>
      </c>
      <c r="B373" t="s">
        <v>10099</v>
      </c>
      <c r="C373" t="s">
        <v>10098</v>
      </c>
      <c r="E373" t="s">
        <v>7282</v>
      </c>
      <c r="F373" t="s">
        <v>12003</v>
      </c>
      <c r="G373" t="s">
        <v>214</v>
      </c>
      <c r="H373" t="s">
        <v>6</v>
      </c>
      <c r="I373" t="s">
        <v>64</v>
      </c>
      <c r="J373" t="s">
        <v>3</v>
      </c>
      <c r="K373" t="s">
        <v>6</v>
      </c>
      <c r="L373">
        <v>30205</v>
      </c>
      <c r="M373" t="s">
        <v>12800</v>
      </c>
      <c r="N373" t="s">
        <v>214</v>
      </c>
      <c r="O373" t="s">
        <v>2848</v>
      </c>
      <c r="P373" t="s">
        <v>13530</v>
      </c>
      <c r="Q373" t="s">
        <v>12067</v>
      </c>
      <c r="R373" t="s">
        <v>8108</v>
      </c>
      <c r="S373">
        <v>25743405</v>
      </c>
      <c r="T373">
        <v>83779191</v>
      </c>
      <c r="U373" t="s">
        <v>12068</v>
      </c>
      <c r="V373">
        <v>88610180</v>
      </c>
      <c r="W373" t="s">
        <v>14496</v>
      </c>
      <c r="X373">
        <v>25750123</v>
      </c>
      <c r="Y373" t="s">
        <v>35</v>
      </c>
      <c r="Z373" t="s">
        <v>12230</v>
      </c>
    </row>
    <row r="374" spans="1:28" x14ac:dyDescent="0.25">
      <c r="A374" t="s">
        <v>8106</v>
      </c>
      <c r="B374" t="s">
        <v>8246</v>
      </c>
      <c r="C374" t="s">
        <v>6454</v>
      </c>
      <c r="E374" t="s">
        <v>10047</v>
      </c>
      <c r="F374" t="s">
        <v>13458</v>
      </c>
      <c r="G374" t="s">
        <v>184</v>
      </c>
      <c r="H374" t="s">
        <v>6</v>
      </c>
      <c r="I374" t="s">
        <v>183</v>
      </c>
      <c r="J374" t="s">
        <v>4</v>
      </c>
      <c r="K374" t="s">
        <v>6</v>
      </c>
      <c r="L374">
        <v>40305</v>
      </c>
      <c r="M374" t="s">
        <v>12811</v>
      </c>
      <c r="N374" t="s">
        <v>184</v>
      </c>
      <c r="O374" t="s">
        <v>1431</v>
      </c>
      <c r="P374" t="s">
        <v>3709</v>
      </c>
      <c r="Q374" t="s">
        <v>3709</v>
      </c>
      <c r="R374" t="s">
        <v>8108</v>
      </c>
      <c r="S374">
        <v>22440446</v>
      </c>
      <c r="T374">
        <v>22444728</v>
      </c>
      <c r="U374" t="s">
        <v>12069</v>
      </c>
      <c r="V374">
        <v>22440446</v>
      </c>
      <c r="W374" t="s">
        <v>14503</v>
      </c>
      <c r="X374">
        <v>25660341</v>
      </c>
      <c r="Y374" t="s">
        <v>35</v>
      </c>
      <c r="Z374" t="s">
        <v>12230</v>
      </c>
    </row>
    <row r="375" spans="1:28" x14ac:dyDescent="0.25">
      <c r="A375" t="s">
        <v>8106</v>
      </c>
      <c r="B375" t="s">
        <v>19343</v>
      </c>
      <c r="C375" t="s">
        <v>7102</v>
      </c>
      <c r="E375" t="s">
        <v>8941</v>
      </c>
      <c r="F375" t="s">
        <v>12005</v>
      </c>
      <c r="G375" t="s">
        <v>184</v>
      </c>
      <c r="H375" t="s">
        <v>3</v>
      </c>
      <c r="I375" t="s">
        <v>183</v>
      </c>
      <c r="J375" t="s">
        <v>2</v>
      </c>
      <c r="K375" t="s">
        <v>4</v>
      </c>
      <c r="L375">
        <v>40103</v>
      </c>
      <c r="M375" t="s">
        <v>11479</v>
      </c>
      <c r="N375" t="s">
        <v>184</v>
      </c>
      <c r="O375" t="s">
        <v>184</v>
      </c>
      <c r="P375" t="s">
        <v>470</v>
      </c>
      <c r="Q375" t="s">
        <v>11338</v>
      </c>
      <c r="R375" t="s">
        <v>8108</v>
      </c>
      <c r="S375">
        <v>22608553</v>
      </c>
      <c r="T375">
        <v>85778472</v>
      </c>
      <c r="U375" t="s">
        <v>12070</v>
      </c>
      <c r="V375">
        <v>22608553</v>
      </c>
      <c r="W375" t="s">
        <v>14508</v>
      </c>
      <c r="X375">
        <v>22375839</v>
      </c>
      <c r="Y375" t="s">
        <v>35</v>
      </c>
      <c r="Z375" t="s">
        <v>12230</v>
      </c>
    </row>
    <row r="376" spans="1:28" x14ac:dyDescent="0.25">
      <c r="A376" t="s">
        <v>8106</v>
      </c>
      <c r="B376" t="s">
        <v>19343</v>
      </c>
      <c r="C376" t="s">
        <v>10126</v>
      </c>
      <c r="E376" t="s">
        <v>8931</v>
      </c>
      <c r="F376" t="s">
        <v>12004</v>
      </c>
      <c r="G376" t="s">
        <v>9004</v>
      </c>
      <c r="H376" t="s">
        <v>5</v>
      </c>
      <c r="I376" t="s">
        <v>64</v>
      </c>
      <c r="J376" t="s">
        <v>4</v>
      </c>
      <c r="K376" t="s">
        <v>4</v>
      </c>
      <c r="L376">
        <v>30303</v>
      </c>
      <c r="M376" t="s">
        <v>12764</v>
      </c>
      <c r="N376" t="s">
        <v>214</v>
      </c>
      <c r="O376" t="s">
        <v>215</v>
      </c>
      <c r="P376" t="s">
        <v>156</v>
      </c>
      <c r="Q376" t="s">
        <v>12071</v>
      </c>
      <c r="R376" t="s">
        <v>8108</v>
      </c>
      <c r="S376">
        <v>22780775</v>
      </c>
      <c r="T376" t="s">
        <v>15386</v>
      </c>
      <c r="U376" t="s">
        <v>12072</v>
      </c>
      <c r="V376">
        <v>22780775</v>
      </c>
      <c r="W376" t="s">
        <v>14388</v>
      </c>
      <c r="X376">
        <v>21002108</v>
      </c>
      <c r="Y376" t="s">
        <v>35</v>
      </c>
      <c r="Z376" t="s">
        <v>12230</v>
      </c>
    </row>
    <row r="377" spans="1:28" x14ac:dyDescent="0.25">
      <c r="A377" t="s">
        <v>8106</v>
      </c>
      <c r="B377" t="s">
        <v>12503</v>
      </c>
      <c r="C377" t="s">
        <v>10045</v>
      </c>
      <c r="E377" t="s">
        <v>12006</v>
      </c>
      <c r="F377" t="s">
        <v>12007</v>
      </c>
      <c r="G377" t="s">
        <v>9004</v>
      </c>
      <c r="H377" t="s">
        <v>4</v>
      </c>
      <c r="I377" t="s">
        <v>32</v>
      </c>
      <c r="J377" t="s">
        <v>86</v>
      </c>
      <c r="K377" t="s">
        <v>2</v>
      </c>
      <c r="L377">
        <v>11801</v>
      </c>
      <c r="M377" t="s">
        <v>12726</v>
      </c>
      <c r="N377" t="s">
        <v>33</v>
      </c>
      <c r="O377" t="s">
        <v>10439</v>
      </c>
      <c r="P377" t="s">
        <v>10439</v>
      </c>
      <c r="Q377" t="s">
        <v>10439</v>
      </c>
      <c r="R377" t="s">
        <v>8108</v>
      </c>
      <c r="S377">
        <v>22712600</v>
      </c>
      <c r="T377" t="s">
        <v>15386</v>
      </c>
      <c r="U377" t="s">
        <v>15307</v>
      </c>
      <c r="V377">
        <v>83805052</v>
      </c>
      <c r="W377" t="s">
        <v>12988</v>
      </c>
      <c r="X377">
        <v>22271729</v>
      </c>
      <c r="Y377" t="s">
        <v>35</v>
      </c>
      <c r="Z377" t="s">
        <v>12230</v>
      </c>
    </row>
    <row r="378" spans="1:28" x14ac:dyDescent="0.25">
      <c r="A378" t="s">
        <v>8106</v>
      </c>
      <c r="B378" t="s">
        <v>11262</v>
      </c>
      <c r="C378" t="s">
        <v>6905</v>
      </c>
      <c r="E378" t="s">
        <v>12023</v>
      </c>
      <c r="F378" t="s">
        <v>12024</v>
      </c>
      <c r="G378" t="s">
        <v>3000</v>
      </c>
      <c r="H378" t="s">
        <v>2</v>
      </c>
      <c r="I378" t="s">
        <v>83</v>
      </c>
      <c r="J378" t="s">
        <v>3</v>
      </c>
      <c r="K378" t="s">
        <v>2</v>
      </c>
      <c r="L378">
        <v>70201</v>
      </c>
      <c r="M378" t="s">
        <v>12617</v>
      </c>
      <c r="N378" t="s">
        <v>82</v>
      </c>
      <c r="O378" t="s">
        <v>3001</v>
      </c>
      <c r="P378" t="s">
        <v>3000</v>
      </c>
      <c r="Q378" t="s">
        <v>3000</v>
      </c>
      <c r="R378" t="s">
        <v>8108</v>
      </c>
      <c r="S378">
        <v>27101765</v>
      </c>
      <c r="T378">
        <v>88191626</v>
      </c>
      <c r="U378" t="s">
        <v>12098</v>
      </c>
      <c r="V378">
        <v>86715208</v>
      </c>
      <c r="W378" t="s">
        <v>12460</v>
      </c>
      <c r="X378">
        <v>27111497</v>
      </c>
      <c r="Y378" t="s">
        <v>35</v>
      </c>
      <c r="Z378" t="s">
        <v>12230</v>
      </c>
    </row>
    <row r="379" spans="1:28" x14ac:dyDescent="0.25">
      <c r="A379" t="s">
        <v>8106</v>
      </c>
      <c r="B379" t="s">
        <v>10177</v>
      </c>
      <c r="C379" t="s">
        <v>6445</v>
      </c>
      <c r="E379" t="s">
        <v>7279</v>
      </c>
      <c r="F379" t="s">
        <v>19346</v>
      </c>
      <c r="G379" t="s">
        <v>214</v>
      </c>
      <c r="H379" t="s">
        <v>5</v>
      </c>
      <c r="I379" t="s">
        <v>64</v>
      </c>
      <c r="J379" t="s">
        <v>8</v>
      </c>
      <c r="K379" t="s">
        <v>3</v>
      </c>
      <c r="L379">
        <v>30702</v>
      </c>
      <c r="M379" t="s">
        <v>11458</v>
      </c>
      <c r="N379" t="s">
        <v>214</v>
      </c>
      <c r="O379" t="s">
        <v>12908</v>
      </c>
      <c r="P379" t="s">
        <v>10553</v>
      </c>
      <c r="Q379" t="s">
        <v>10553</v>
      </c>
      <c r="R379" t="s">
        <v>8108</v>
      </c>
      <c r="S379">
        <v>88544078</v>
      </c>
      <c r="T379" t="s">
        <v>15386</v>
      </c>
      <c r="U379" t="s">
        <v>12099</v>
      </c>
      <c r="V379">
        <v>88544078</v>
      </c>
      <c r="W379" t="s">
        <v>14494</v>
      </c>
      <c r="X379">
        <v>25515483</v>
      </c>
      <c r="Y379" t="s">
        <v>35</v>
      </c>
      <c r="Z379" t="s">
        <v>12230</v>
      </c>
    </row>
    <row r="380" spans="1:28" x14ac:dyDescent="0.25">
      <c r="A380" t="s">
        <v>8106</v>
      </c>
      <c r="B380" t="s">
        <v>11990</v>
      </c>
      <c r="C380" t="s">
        <v>11989</v>
      </c>
      <c r="E380" t="s">
        <v>9371</v>
      </c>
      <c r="F380" t="s">
        <v>12025</v>
      </c>
      <c r="G380" t="s">
        <v>79</v>
      </c>
      <c r="H380" t="s">
        <v>3</v>
      </c>
      <c r="I380" t="s">
        <v>35</v>
      </c>
      <c r="J380" t="s">
        <v>2</v>
      </c>
      <c r="K380" t="s">
        <v>2</v>
      </c>
      <c r="L380">
        <v>20101</v>
      </c>
      <c r="M380" t="s">
        <v>11400</v>
      </c>
      <c r="N380" t="s">
        <v>79</v>
      </c>
      <c r="O380" t="s">
        <v>79</v>
      </c>
      <c r="P380" t="s">
        <v>79</v>
      </c>
      <c r="Q380" t="s">
        <v>79</v>
      </c>
      <c r="R380" t="s">
        <v>8108</v>
      </c>
      <c r="S380">
        <v>40804596</v>
      </c>
      <c r="T380">
        <v>83355847</v>
      </c>
      <c r="U380" t="s">
        <v>12100</v>
      </c>
      <c r="V380">
        <v>40804596</v>
      </c>
      <c r="W380" t="s">
        <v>14444</v>
      </c>
      <c r="X380">
        <v>24302389</v>
      </c>
      <c r="Y380" t="s">
        <v>35</v>
      </c>
      <c r="Z380" t="s">
        <v>12230</v>
      </c>
    </row>
    <row r="381" spans="1:28" x14ac:dyDescent="0.25">
      <c r="A381" t="s">
        <v>8106</v>
      </c>
      <c r="B381" t="s">
        <v>12512</v>
      </c>
      <c r="C381" t="s">
        <v>8736</v>
      </c>
      <c r="E381" t="s">
        <v>7136</v>
      </c>
      <c r="F381" t="s">
        <v>12026</v>
      </c>
      <c r="G381" t="s">
        <v>41</v>
      </c>
      <c r="H381" t="s">
        <v>6</v>
      </c>
      <c r="I381" t="s">
        <v>32</v>
      </c>
      <c r="J381" t="s">
        <v>198</v>
      </c>
      <c r="K381" t="s">
        <v>2</v>
      </c>
      <c r="L381">
        <v>11401</v>
      </c>
      <c r="M381" t="s">
        <v>12706</v>
      </c>
      <c r="N381" t="s">
        <v>33</v>
      </c>
      <c r="O381" t="s">
        <v>10954</v>
      </c>
      <c r="P381" t="s">
        <v>598</v>
      </c>
      <c r="Q381" t="s">
        <v>10954</v>
      </c>
      <c r="R381" t="s">
        <v>8108</v>
      </c>
      <c r="S381">
        <v>22411925</v>
      </c>
      <c r="T381">
        <v>22411925</v>
      </c>
      <c r="U381" t="s">
        <v>12101</v>
      </c>
      <c r="V381">
        <v>88314518</v>
      </c>
      <c r="W381" t="s">
        <v>14418</v>
      </c>
      <c r="X381">
        <v>22352880</v>
      </c>
      <c r="Y381" t="s">
        <v>35</v>
      </c>
      <c r="Z381" t="s">
        <v>12230</v>
      </c>
    </row>
    <row r="382" spans="1:28" x14ac:dyDescent="0.25">
      <c r="A382" t="s">
        <v>8106</v>
      </c>
      <c r="B382" t="s">
        <v>13522</v>
      </c>
      <c r="C382" t="s">
        <v>7170</v>
      </c>
      <c r="E382" t="s">
        <v>8932</v>
      </c>
      <c r="F382" t="s">
        <v>12027</v>
      </c>
      <c r="G382" t="s">
        <v>78</v>
      </c>
      <c r="H382" t="s">
        <v>3</v>
      </c>
      <c r="I382" t="s">
        <v>35</v>
      </c>
      <c r="J382" t="s">
        <v>3</v>
      </c>
      <c r="K382" t="s">
        <v>4</v>
      </c>
      <c r="L382">
        <v>20203</v>
      </c>
      <c r="M382" t="s">
        <v>12751</v>
      </c>
      <c r="N382" t="s">
        <v>79</v>
      </c>
      <c r="O382" t="s">
        <v>80</v>
      </c>
      <c r="P382" t="s">
        <v>156</v>
      </c>
      <c r="Q382" t="s">
        <v>156</v>
      </c>
      <c r="R382" t="s">
        <v>8108</v>
      </c>
      <c r="S382">
        <v>24453054</v>
      </c>
      <c r="T382">
        <v>71665408</v>
      </c>
      <c r="U382" t="s">
        <v>12102</v>
      </c>
      <c r="V382">
        <v>88189924</v>
      </c>
      <c r="W382" t="s">
        <v>14463</v>
      </c>
      <c r="X382">
        <v>24456861</v>
      </c>
      <c r="Y382" t="s">
        <v>35</v>
      </c>
      <c r="Z382" t="s">
        <v>12230</v>
      </c>
    </row>
    <row r="383" spans="1:28" x14ac:dyDescent="0.25">
      <c r="A383" t="s">
        <v>8106</v>
      </c>
      <c r="B383" t="s">
        <v>13468</v>
      </c>
      <c r="C383" t="s">
        <v>11238</v>
      </c>
      <c r="E383" t="s">
        <v>12028</v>
      </c>
      <c r="F383" t="s">
        <v>12029</v>
      </c>
      <c r="G383" t="s">
        <v>9003</v>
      </c>
      <c r="H383" t="s">
        <v>4</v>
      </c>
      <c r="I383" t="s">
        <v>32</v>
      </c>
      <c r="J383" t="s">
        <v>11</v>
      </c>
      <c r="K383" t="s">
        <v>3</v>
      </c>
      <c r="L383">
        <v>10902</v>
      </c>
      <c r="M383" t="s">
        <v>12675</v>
      </c>
      <c r="N383" t="s">
        <v>33</v>
      </c>
      <c r="O383" t="s">
        <v>296</v>
      </c>
      <c r="P383" t="s">
        <v>324</v>
      </c>
      <c r="Q383" t="s">
        <v>11293</v>
      </c>
      <c r="R383" t="s">
        <v>8108</v>
      </c>
      <c r="S383">
        <v>22882843</v>
      </c>
      <c r="T383">
        <v>87085478</v>
      </c>
      <c r="U383" t="s">
        <v>12103</v>
      </c>
      <c r="V383">
        <v>87085478</v>
      </c>
      <c r="W383" t="s">
        <v>13149</v>
      </c>
      <c r="X383">
        <v>22284630</v>
      </c>
      <c r="Y383" t="s">
        <v>35</v>
      </c>
      <c r="Z383" t="s">
        <v>12230</v>
      </c>
    </row>
    <row r="384" spans="1:28" x14ac:dyDescent="0.25">
      <c r="A384" t="s">
        <v>8106</v>
      </c>
      <c r="B384" t="s">
        <v>8381</v>
      </c>
      <c r="C384" t="s">
        <v>6536</v>
      </c>
      <c r="E384" t="s">
        <v>8930</v>
      </c>
      <c r="F384" t="s">
        <v>12032</v>
      </c>
      <c r="G384" t="s">
        <v>9003</v>
      </c>
      <c r="H384" t="s">
        <v>5</v>
      </c>
      <c r="I384" t="s">
        <v>32</v>
      </c>
      <c r="J384" t="s">
        <v>11</v>
      </c>
      <c r="K384" t="s">
        <v>4</v>
      </c>
      <c r="L384">
        <v>10903</v>
      </c>
      <c r="M384" t="s">
        <v>12676</v>
      </c>
      <c r="N384" t="s">
        <v>33</v>
      </c>
      <c r="O384" t="s">
        <v>296</v>
      </c>
      <c r="P384" t="s">
        <v>10463</v>
      </c>
      <c r="Q384" t="s">
        <v>10463</v>
      </c>
      <c r="R384" t="s">
        <v>8108</v>
      </c>
      <c r="S384">
        <v>22033405</v>
      </c>
      <c r="T384">
        <v>89982163</v>
      </c>
      <c r="U384" t="s">
        <v>12105</v>
      </c>
      <c r="V384">
        <v>22033405</v>
      </c>
      <c r="W384" t="s">
        <v>14409</v>
      </c>
      <c r="X384">
        <v>25821525</v>
      </c>
      <c r="Y384" t="s">
        <v>35</v>
      </c>
      <c r="Z384" t="s">
        <v>12230</v>
      </c>
    </row>
    <row r="385" spans="1:28" x14ac:dyDescent="0.25">
      <c r="A385" t="s">
        <v>8106</v>
      </c>
      <c r="B385" t="s">
        <v>8114</v>
      </c>
      <c r="C385" t="s">
        <v>7359</v>
      </c>
      <c r="E385" t="s">
        <v>8936</v>
      </c>
      <c r="F385" t="s">
        <v>12033</v>
      </c>
      <c r="G385" t="s">
        <v>9003</v>
      </c>
      <c r="H385" t="s">
        <v>3</v>
      </c>
      <c r="I385" t="s">
        <v>32</v>
      </c>
      <c r="J385" t="s">
        <v>2</v>
      </c>
      <c r="K385" t="s">
        <v>11</v>
      </c>
      <c r="L385">
        <v>10109</v>
      </c>
      <c r="M385" t="s">
        <v>12611</v>
      </c>
      <c r="N385" t="s">
        <v>33</v>
      </c>
      <c r="O385" t="s">
        <v>33</v>
      </c>
      <c r="P385" t="s">
        <v>193</v>
      </c>
      <c r="Q385" t="s">
        <v>193</v>
      </c>
      <c r="R385" t="s">
        <v>8108</v>
      </c>
      <c r="S385">
        <v>22322704</v>
      </c>
      <c r="T385">
        <v>89150865</v>
      </c>
      <c r="U385" t="s">
        <v>13539</v>
      </c>
      <c r="V385">
        <v>89150865</v>
      </c>
      <c r="W385" t="s">
        <v>14396</v>
      </c>
      <c r="X385">
        <v>22914901</v>
      </c>
      <c r="Y385" t="s">
        <v>35</v>
      </c>
      <c r="Z385" t="s">
        <v>12230</v>
      </c>
    </row>
    <row r="386" spans="1:28" x14ac:dyDescent="0.25">
      <c r="A386" t="s">
        <v>8106</v>
      </c>
      <c r="B386" t="s">
        <v>8217</v>
      </c>
      <c r="C386" t="s">
        <v>7365</v>
      </c>
      <c r="E386" t="s">
        <v>12034</v>
      </c>
      <c r="F386" t="s">
        <v>12035</v>
      </c>
      <c r="G386" t="s">
        <v>214</v>
      </c>
      <c r="H386" t="s">
        <v>7</v>
      </c>
      <c r="I386" t="s">
        <v>64</v>
      </c>
      <c r="J386" t="s">
        <v>4</v>
      </c>
      <c r="K386" t="s">
        <v>4</v>
      </c>
      <c r="L386">
        <v>30303</v>
      </c>
      <c r="M386" t="s">
        <v>12764</v>
      </c>
      <c r="N386" t="s">
        <v>214</v>
      </c>
      <c r="O386" t="s">
        <v>215</v>
      </c>
      <c r="P386" t="s">
        <v>156</v>
      </c>
      <c r="Q386" t="s">
        <v>156</v>
      </c>
      <c r="R386" t="s">
        <v>8108</v>
      </c>
      <c r="S386">
        <v>22793773</v>
      </c>
      <c r="T386" t="s">
        <v>15386</v>
      </c>
      <c r="U386" t="s">
        <v>19347</v>
      </c>
      <c r="V386">
        <v>22793773</v>
      </c>
      <c r="W386" t="s">
        <v>14499</v>
      </c>
      <c r="X386">
        <v>22792767</v>
      </c>
      <c r="Y386" t="s">
        <v>35</v>
      </c>
      <c r="Z386" t="s">
        <v>12230</v>
      </c>
    </row>
    <row r="387" spans="1:28" x14ac:dyDescent="0.25">
      <c r="A387" t="s">
        <v>8106</v>
      </c>
      <c r="B387" t="s">
        <v>8392</v>
      </c>
      <c r="C387" t="s">
        <v>8391</v>
      </c>
      <c r="E387" t="s">
        <v>12036</v>
      </c>
      <c r="F387" t="s">
        <v>12037</v>
      </c>
      <c r="G387" t="s">
        <v>214</v>
      </c>
      <c r="H387" t="s">
        <v>8</v>
      </c>
      <c r="I387" t="s">
        <v>64</v>
      </c>
      <c r="J387" t="s">
        <v>2</v>
      </c>
      <c r="K387" t="s">
        <v>6</v>
      </c>
      <c r="L387">
        <v>30105</v>
      </c>
      <c r="M387" t="s">
        <v>14350</v>
      </c>
      <c r="N387" t="s">
        <v>214</v>
      </c>
      <c r="O387" t="s">
        <v>214</v>
      </c>
      <c r="P387" t="s">
        <v>13531</v>
      </c>
      <c r="Q387" t="s">
        <v>470</v>
      </c>
      <c r="R387" t="s">
        <v>8108</v>
      </c>
      <c r="S387">
        <v>25531961</v>
      </c>
      <c r="T387" t="s">
        <v>15386</v>
      </c>
      <c r="U387" t="s">
        <v>12558</v>
      </c>
      <c r="V387">
        <v>89214279</v>
      </c>
      <c r="W387" t="s">
        <v>14488</v>
      </c>
      <c r="X387">
        <v>25519478</v>
      </c>
      <c r="Y387" t="s">
        <v>35</v>
      </c>
      <c r="Z387" t="s">
        <v>12230</v>
      </c>
    </row>
    <row r="388" spans="1:28" x14ac:dyDescent="0.25">
      <c r="A388" t="s">
        <v>8106</v>
      </c>
      <c r="B388" t="s">
        <v>8310</v>
      </c>
      <c r="C388" t="s">
        <v>8309</v>
      </c>
      <c r="E388" t="s">
        <v>12038</v>
      </c>
      <c r="F388" t="s">
        <v>12039</v>
      </c>
      <c r="G388" t="s">
        <v>214</v>
      </c>
      <c r="H388" t="s">
        <v>4</v>
      </c>
      <c r="I388" t="s">
        <v>64</v>
      </c>
      <c r="J388" t="s">
        <v>10</v>
      </c>
      <c r="K388" t="s">
        <v>2</v>
      </c>
      <c r="L388">
        <v>30801</v>
      </c>
      <c r="M388" t="s">
        <v>14354</v>
      </c>
      <c r="N388" t="s">
        <v>214</v>
      </c>
      <c r="O388" t="s">
        <v>12906</v>
      </c>
      <c r="P388" t="s">
        <v>13528</v>
      </c>
      <c r="Q388" t="s">
        <v>9201</v>
      </c>
      <c r="R388" t="s">
        <v>8108</v>
      </c>
      <c r="S388">
        <v>25919048</v>
      </c>
      <c r="T388">
        <v>61034624</v>
      </c>
      <c r="U388" t="s">
        <v>12106</v>
      </c>
      <c r="V388">
        <v>70620180</v>
      </c>
      <c r="W388" t="s">
        <v>15445</v>
      </c>
      <c r="X388">
        <v>25521557</v>
      </c>
      <c r="Y388" t="s">
        <v>35</v>
      </c>
      <c r="Z388" t="s">
        <v>12230</v>
      </c>
    </row>
    <row r="389" spans="1:28" x14ac:dyDescent="0.25">
      <c r="A389" t="s">
        <v>8106</v>
      </c>
      <c r="B389" t="s">
        <v>12021</v>
      </c>
      <c r="C389" t="s">
        <v>7304</v>
      </c>
      <c r="E389" t="s">
        <v>7130</v>
      </c>
      <c r="F389" t="s">
        <v>12012</v>
      </c>
      <c r="G389" t="s">
        <v>79</v>
      </c>
      <c r="H389" t="s">
        <v>3</v>
      </c>
      <c r="I389" t="s">
        <v>35</v>
      </c>
      <c r="J389" t="s">
        <v>2</v>
      </c>
      <c r="K389" t="s">
        <v>2</v>
      </c>
      <c r="L389">
        <v>20101</v>
      </c>
      <c r="M389" t="s">
        <v>11400</v>
      </c>
      <c r="N389" t="s">
        <v>79</v>
      </c>
      <c r="O389" t="s">
        <v>79</v>
      </c>
      <c r="P389" t="s">
        <v>79</v>
      </c>
      <c r="Q389" t="s">
        <v>12559</v>
      </c>
      <c r="R389" t="s">
        <v>8108</v>
      </c>
      <c r="S389">
        <v>21016016</v>
      </c>
      <c r="T389">
        <v>40520560</v>
      </c>
      <c r="U389" t="s">
        <v>15308</v>
      </c>
      <c r="V389">
        <v>83658585</v>
      </c>
      <c r="W389" t="s">
        <v>14444</v>
      </c>
      <c r="X389">
        <v>24302389</v>
      </c>
      <c r="Y389" t="s">
        <v>32</v>
      </c>
      <c r="Z389" t="s">
        <v>12560</v>
      </c>
      <c r="AA389" t="str">
        <f t="shared" ref="AA389:AA446" si="6">CONCATENATE(Z389,"--",AB389)</f>
        <v>04381--GOLDEN VALLEY SCHOOL</v>
      </c>
      <c r="AB389" t="s">
        <v>12012</v>
      </c>
    </row>
    <row r="390" spans="1:28" x14ac:dyDescent="0.25">
      <c r="A390" t="s">
        <v>8106</v>
      </c>
      <c r="B390" t="s">
        <v>8225</v>
      </c>
      <c r="C390" t="s">
        <v>8223</v>
      </c>
      <c r="E390" t="s">
        <v>7220</v>
      </c>
      <c r="F390" t="s">
        <v>19348</v>
      </c>
      <c r="G390" t="s">
        <v>197</v>
      </c>
      <c r="H390" t="s">
        <v>7</v>
      </c>
      <c r="I390" t="s">
        <v>35</v>
      </c>
      <c r="J390" t="s">
        <v>12</v>
      </c>
      <c r="K390" t="s">
        <v>8</v>
      </c>
      <c r="L390">
        <v>21007</v>
      </c>
      <c r="M390" t="s">
        <v>14347</v>
      </c>
      <c r="N390" t="s">
        <v>79</v>
      </c>
      <c r="O390" t="s">
        <v>197</v>
      </c>
      <c r="P390" t="s">
        <v>10579</v>
      </c>
      <c r="Q390" t="s">
        <v>10760</v>
      </c>
      <c r="R390" t="s">
        <v>8108</v>
      </c>
      <c r="S390">
        <v>61139190</v>
      </c>
      <c r="T390">
        <v>88256977</v>
      </c>
      <c r="U390" t="s">
        <v>12107</v>
      </c>
      <c r="V390">
        <v>88256977</v>
      </c>
      <c r="W390" t="s">
        <v>14022</v>
      </c>
      <c r="X390">
        <v>24799162</v>
      </c>
      <c r="Y390" t="s">
        <v>35</v>
      </c>
      <c r="Z390" t="s">
        <v>12230</v>
      </c>
    </row>
    <row r="391" spans="1:28" x14ac:dyDescent="0.25">
      <c r="A391" t="s">
        <v>8106</v>
      </c>
      <c r="B391" t="s">
        <v>8233</v>
      </c>
      <c r="C391" t="s">
        <v>8232</v>
      </c>
      <c r="E391" t="s">
        <v>8737</v>
      </c>
      <c r="F391" t="s">
        <v>12040</v>
      </c>
      <c r="G391" t="s">
        <v>184</v>
      </c>
      <c r="H391" t="s">
        <v>8</v>
      </c>
      <c r="I391" t="s">
        <v>183</v>
      </c>
      <c r="J391" t="s">
        <v>2</v>
      </c>
      <c r="K391" t="s">
        <v>5</v>
      </c>
      <c r="L391">
        <v>40104</v>
      </c>
      <c r="M391" t="s">
        <v>11532</v>
      </c>
      <c r="N391" t="s">
        <v>184</v>
      </c>
      <c r="O391" t="s">
        <v>184</v>
      </c>
      <c r="P391" t="s">
        <v>3589</v>
      </c>
      <c r="Q391" t="s">
        <v>12108</v>
      </c>
      <c r="R391" t="s">
        <v>8108</v>
      </c>
      <c r="S391">
        <v>22618961</v>
      </c>
      <c r="T391" t="s">
        <v>15386</v>
      </c>
      <c r="U391" t="s">
        <v>12561</v>
      </c>
      <c r="V391">
        <v>60427041</v>
      </c>
      <c r="W391" t="s">
        <v>13577</v>
      </c>
      <c r="X391">
        <v>22654304</v>
      </c>
      <c r="Y391" t="s">
        <v>35</v>
      </c>
      <c r="Z391" t="s">
        <v>12230</v>
      </c>
    </row>
    <row r="392" spans="1:28" x14ac:dyDescent="0.25">
      <c r="A392" t="s">
        <v>8106</v>
      </c>
      <c r="B392" t="s">
        <v>8253</v>
      </c>
      <c r="C392" t="s">
        <v>8252</v>
      </c>
      <c r="E392" t="s">
        <v>7197</v>
      </c>
      <c r="F392" t="s">
        <v>12041</v>
      </c>
      <c r="G392" t="s">
        <v>9004</v>
      </c>
      <c r="H392" t="s">
        <v>7</v>
      </c>
      <c r="I392" t="s">
        <v>32</v>
      </c>
      <c r="J392" t="s">
        <v>12</v>
      </c>
      <c r="K392" t="s">
        <v>2</v>
      </c>
      <c r="L392">
        <v>11001</v>
      </c>
      <c r="M392" t="s">
        <v>12672</v>
      </c>
      <c r="N392" t="s">
        <v>33</v>
      </c>
      <c r="O392" t="s">
        <v>10457</v>
      </c>
      <c r="P392" t="s">
        <v>10457</v>
      </c>
      <c r="Q392" t="s">
        <v>10457</v>
      </c>
      <c r="R392" t="s">
        <v>8108</v>
      </c>
      <c r="S392">
        <v>22546087</v>
      </c>
      <c r="T392">
        <v>83284879</v>
      </c>
      <c r="U392" t="s">
        <v>15309</v>
      </c>
      <c r="V392">
        <v>22546087</v>
      </c>
      <c r="W392" t="s">
        <v>15396</v>
      </c>
      <c r="X392">
        <v>22754085</v>
      </c>
      <c r="Y392" t="s">
        <v>35</v>
      </c>
      <c r="Z392" t="s">
        <v>12230</v>
      </c>
    </row>
    <row r="393" spans="1:28" x14ac:dyDescent="0.25">
      <c r="A393" t="s">
        <v>8106</v>
      </c>
      <c r="B393" t="s">
        <v>8464</v>
      </c>
      <c r="C393" t="s">
        <v>6632</v>
      </c>
      <c r="E393" t="s">
        <v>7170</v>
      </c>
      <c r="F393" t="s">
        <v>13522</v>
      </c>
      <c r="G393" t="s">
        <v>1609</v>
      </c>
      <c r="H393" t="s">
        <v>4</v>
      </c>
      <c r="I393" t="s">
        <v>208</v>
      </c>
      <c r="J393" t="s">
        <v>10</v>
      </c>
      <c r="K393" t="s">
        <v>2</v>
      </c>
      <c r="L393">
        <v>50801</v>
      </c>
      <c r="M393" t="s">
        <v>12665</v>
      </c>
      <c r="N393" t="s">
        <v>209</v>
      </c>
      <c r="O393" t="s">
        <v>2685</v>
      </c>
      <c r="P393" t="s">
        <v>2685</v>
      </c>
      <c r="Q393" t="s">
        <v>12835</v>
      </c>
      <c r="R393" t="s">
        <v>8108</v>
      </c>
      <c r="S393">
        <v>26956026</v>
      </c>
      <c r="T393" t="s">
        <v>15386</v>
      </c>
      <c r="U393" t="s">
        <v>12109</v>
      </c>
      <c r="V393">
        <v>88491906</v>
      </c>
      <c r="W393" t="s">
        <v>14543</v>
      </c>
      <c r="X393">
        <v>88619951</v>
      </c>
      <c r="Y393" t="s">
        <v>35</v>
      </c>
      <c r="Z393" t="s">
        <v>12230</v>
      </c>
    </row>
    <row r="394" spans="1:28" x14ac:dyDescent="0.25">
      <c r="A394" t="s">
        <v>8106</v>
      </c>
      <c r="B394" t="s">
        <v>8215</v>
      </c>
      <c r="C394" t="s">
        <v>8214</v>
      </c>
      <c r="E394" t="s">
        <v>12504</v>
      </c>
      <c r="F394" t="s">
        <v>12505</v>
      </c>
      <c r="G394" t="s">
        <v>125</v>
      </c>
      <c r="H394" t="s">
        <v>10</v>
      </c>
      <c r="I394" t="s">
        <v>124</v>
      </c>
      <c r="J394" t="s">
        <v>3</v>
      </c>
      <c r="K394" t="s">
        <v>2</v>
      </c>
      <c r="L394">
        <v>60201</v>
      </c>
      <c r="M394" t="s">
        <v>12615</v>
      </c>
      <c r="N394" t="s">
        <v>125</v>
      </c>
      <c r="O394" t="s">
        <v>10596</v>
      </c>
      <c r="P394" t="s">
        <v>4681</v>
      </c>
      <c r="Q394" t="s">
        <v>4681</v>
      </c>
      <c r="R394" t="s">
        <v>8108</v>
      </c>
      <c r="S394">
        <v>26355941</v>
      </c>
      <c r="T394" t="s">
        <v>15386</v>
      </c>
      <c r="U394" t="s">
        <v>12562</v>
      </c>
      <c r="V394">
        <v>26355941</v>
      </c>
      <c r="W394" t="s">
        <v>15486</v>
      </c>
      <c r="X394">
        <v>26355272</v>
      </c>
      <c r="Y394" t="s">
        <v>35</v>
      </c>
      <c r="Z394" t="s">
        <v>12230</v>
      </c>
    </row>
    <row r="395" spans="1:28" x14ac:dyDescent="0.25">
      <c r="A395" t="s">
        <v>8106</v>
      </c>
      <c r="B395" t="s">
        <v>8390</v>
      </c>
      <c r="C395" t="s">
        <v>8389</v>
      </c>
      <c r="E395" t="s">
        <v>7128</v>
      </c>
      <c r="F395" t="s">
        <v>12506</v>
      </c>
      <c r="G395" t="s">
        <v>78</v>
      </c>
      <c r="H395" t="s">
        <v>10</v>
      </c>
      <c r="I395" t="s">
        <v>35</v>
      </c>
      <c r="J395" t="s">
        <v>7</v>
      </c>
      <c r="K395" t="s">
        <v>2</v>
      </c>
      <c r="L395">
        <v>20601</v>
      </c>
      <c r="M395" t="s">
        <v>11421</v>
      </c>
      <c r="N395" t="s">
        <v>79</v>
      </c>
      <c r="O395" t="s">
        <v>690</v>
      </c>
      <c r="P395" t="s">
        <v>690</v>
      </c>
      <c r="Q395" t="s">
        <v>156</v>
      </c>
      <c r="R395" t="s">
        <v>8108</v>
      </c>
      <c r="S395">
        <v>70148383</v>
      </c>
      <c r="T395">
        <v>70148383</v>
      </c>
      <c r="U395" t="s">
        <v>13459</v>
      </c>
      <c r="V395">
        <v>70148383</v>
      </c>
      <c r="W395" t="s">
        <v>10623</v>
      </c>
      <c r="X395">
        <v>24510036</v>
      </c>
      <c r="Y395" t="s">
        <v>32</v>
      </c>
      <c r="Z395" t="s">
        <v>12563</v>
      </c>
      <c r="AA395" t="str">
        <f t="shared" si="6"/>
        <v>04385--CENTRO EDUCATIVO NBS</v>
      </c>
      <c r="AB395" t="s">
        <v>12506</v>
      </c>
    </row>
    <row r="396" spans="1:28" x14ac:dyDescent="0.25">
      <c r="A396" t="s">
        <v>8106</v>
      </c>
      <c r="B396" t="s">
        <v>8466</v>
      </c>
      <c r="C396" t="s">
        <v>7059</v>
      </c>
      <c r="E396" t="s">
        <v>7015</v>
      </c>
      <c r="F396" t="s">
        <v>12507</v>
      </c>
      <c r="G396" t="s">
        <v>79</v>
      </c>
      <c r="H396" t="s">
        <v>5</v>
      </c>
      <c r="I396" t="s">
        <v>35</v>
      </c>
      <c r="J396" t="s">
        <v>2</v>
      </c>
      <c r="K396" t="s">
        <v>6</v>
      </c>
      <c r="L396">
        <v>20105</v>
      </c>
      <c r="M396" t="s">
        <v>12744</v>
      </c>
      <c r="N396" t="s">
        <v>79</v>
      </c>
      <c r="O396" t="s">
        <v>79</v>
      </c>
      <c r="P396" t="s">
        <v>1857</v>
      </c>
      <c r="Q396" t="s">
        <v>1857</v>
      </c>
      <c r="R396" t="s">
        <v>8108</v>
      </c>
      <c r="S396">
        <v>40001713</v>
      </c>
      <c r="T396" t="s">
        <v>15386</v>
      </c>
      <c r="U396" t="s">
        <v>12564</v>
      </c>
      <c r="V396" t="s">
        <v>15386</v>
      </c>
      <c r="W396" t="s">
        <v>7725</v>
      </c>
      <c r="X396">
        <v>24302406</v>
      </c>
      <c r="Y396" t="s">
        <v>32</v>
      </c>
      <c r="Z396" t="s">
        <v>12565</v>
      </c>
      <c r="AA396" t="str">
        <f t="shared" si="6"/>
        <v>04382--FINLAND SCHOOL COSTA RICA</v>
      </c>
      <c r="AB396" t="s">
        <v>12507</v>
      </c>
    </row>
    <row r="397" spans="1:28" x14ac:dyDescent="0.25">
      <c r="A397" t="s">
        <v>8106</v>
      </c>
      <c r="B397" t="s">
        <v>15258</v>
      </c>
      <c r="C397" t="s">
        <v>7376</v>
      </c>
      <c r="E397" t="s">
        <v>12485</v>
      </c>
      <c r="F397" t="s">
        <v>12508</v>
      </c>
      <c r="G397" t="s">
        <v>214</v>
      </c>
      <c r="H397" t="s">
        <v>2</v>
      </c>
      <c r="I397" t="s">
        <v>64</v>
      </c>
      <c r="J397" t="s">
        <v>2</v>
      </c>
      <c r="K397" t="s">
        <v>2</v>
      </c>
      <c r="L397">
        <v>30101</v>
      </c>
      <c r="M397" t="s">
        <v>11401</v>
      </c>
      <c r="N397" t="s">
        <v>214</v>
      </c>
      <c r="O397" t="s">
        <v>214</v>
      </c>
      <c r="P397" t="s">
        <v>12902</v>
      </c>
      <c r="Q397" t="s">
        <v>69</v>
      </c>
      <c r="R397" t="s">
        <v>8108</v>
      </c>
      <c r="S397">
        <v>40313713</v>
      </c>
      <c r="T397">
        <v>89721642</v>
      </c>
      <c r="U397" t="s">
        <v>12566</v>
      </c>
      <c r="V397">
        <v>89721642</v>
      </c>
      <c r="W397" t="s">
        <v>14484</v>
      </c>
      <c r="X397">
        <v>25520752</v>
      </c>
      <c r="Y397" t="s">
        <v>35</v>
      </c>
      <c r="Z397" t="s">
        <v>12230</v>
      </c>
    </row>
    <row r="398" spans="1:28" x14ac:dyDescent="0.25">
      <c r="A398" t="s">
        <v>8106</v>
      </c>
      <c r="B398" t="s">
        <v>13609</v>
      </c>
      <c r="C398" t="s">
        <v>8437</v>
      </c>
      <c r="E398" t="s">
        <v>12509</v>
      </c>
      <c r="F398" t="s">
        <v>13586</v>
      </c>
      <c r="G398" t="s">
        <v>9003</v>
      </c>
      <c r="H398" t="s">
        <v>5</v>
      </c>
      <c r="I398" t="s">
        <v>32</v>
      </c>
      <c r="J398" t="s">
        <v>11</v>
      </c>
      <c r="K398" t="s">
        <v>2</v>
      </c>
      <c r="L398">
        <v>10901</v>
      </c>
      <c r="M398" t="s">
        <v>12667</v>
      </c>
      <c r="N398" t="s">
        <v>33</v>
      </c>
      <c r="O398" t="s">
        <v>296</v>
      </c>
      <c r="P398" t="s">
        <v>296</v>
      </c>
      <c r="Q398" t="s">
        <v>12567</v>
      </c>
      <c r="R398" t="s">
        <v>8108</v>
      </c>
      <c r="S398">
        <v>22034953</v>
      </c>
      <c r="T398">
        <v>22035029</v>
      </c>
      <c r="U398" t="s">
        <v>15310</v>
      </c>
      <c r="V398">
        <v>22034953</v>
      </c>
      <c r="W398" t="s">
        <v>14409</v>
      </c>
      <c r="X398">
        <v>25821525</v>
      </c>
      <c r="Y398" t="s">
        <v>32</v>
      </c>
      <c r="Z398" t="s">
        <v>13594</v>
      </c>
      <c r="AA398" t="str">
        <f t="shared" si="6"/>
        <v>04405--BELLELLI EDUCACION</v>
      </c>
      <c r="AB398" t="s">
        <v>13586</v>
      </c>
    </row>
    <row r="399" spans="1:28" x14ac:dyDescent="0.25">
      <c r="A399" t="s">
        <v>8106</v>
      </c>
      <c r="B399" t="s">
        <v>8260</v>
      </c>
      <c r="C399" t="s">
        <v>8259</v>
      </c>
      <c r="E399" t="s">
        <v>12510</v>
      </c>
      <c r="F399" t="s">
        <v>12511</v>
      </c>
      <c r="G399" t="s">
        <v>9004</v>
      </c>
      <c r="H399" t="s">
        <v>7</v>
      </c>
      <c r="I399" t="s">
        <v>32</v>
      </c>
      <c r="J399" t="s">
        <v>12</v>
      </c>
      <c r="K399" t="s">
        <v>2</v>
      </c>
      <c r="L399">
        <v>11001</v>
      </c>
      <c r="M399" t="s">
        <v>12672</v>
      </c>
      <c r="N399" t="s">
        <v>33</v>
      </c>
      <c r="O399" t="s">
        <v>10457</v>
      </c>
      <c r="P399" t="s">
        <v>10457</v>
      </c>
      <c r="Q399" t="s">
        <v>10457</v>
      </c>
      <c r="R399" t="s">
        <v>8108</v>
      </c>
      <c r="S399">
        <v>22145949</v>
      </c>
      <c r="T399" t="s">
        <v>15386</v>
      </c>
      <c r="U399" t="s">
        <v>12568</v>
      </c>
      <c r="V399">
        <v>83154218</v>
      </c>
      <c r="W399" t="s">
        <v>15396</v>
      </c>
      <c r="X399">
        <v>22754085</v>
      </c>
      <c r="Y399" t="s">
        <v>35</v>
      </c>
      <c r="Z399" t="s">
        <v>12230</v>
      </c>
    </row>
    <row r="400" spans="1:28" x14ac:dyDescent="0.25">
      <c r="A400" t="s">
        <v>8106</v>
      </c>
      <c r="B400" t="s">
        <v>8349</v>
      </c>
      <c r="C400" t="s">
        <v>8348</v>
      </c>
      <c r="E400" t="s">
        <v>8736</v>
      </c>
      <c r="F400" t="s">
        <v>12512</v>
      </c>
      <c r="G400" t="s">
        <v>197</v>
      </c>
      <c r="H400" t="s">
        <v>7</v>
      </c>
      <c r="I400" t="s">
        <v>35</v>
      </c>
      <c r="J400" t="s">
        <v>12</v>
      </c>
      <c r="K400" t="s">
        <v>8</v>
      </c>
      <c r="L400">
        <v>21007</v>
      </c>
      <c r="M400" t="s">
        <v>14347</v>
      </c>
      <c r="N400" t="s">
        <v>79</v>
      </c>
      <c r="O400" t="s">
        <v>197</v>
      </c>
      <c r="P400" t="s">
        <v>10579</v>
      </c>
      <c r="Q400" t="s">
        <v>7887</v>
      </c>
      <c r="R400" t="s">
        <v>8108</v>
      </c>
      <c r="S400">
        <v>24797367</v>
      </c>
      <c r="T400">
        <v>89524897</v>
      </c>
      <c r="U400" t="s">
        <v>12569</v>
      </c>
      <c r="V400">
        <v>89524897</v>
      </c>
      <c r="W400" t="s">
        <v>14022</v>
      </c>
      <c r="X400">
        <v>24799162</v>
      </c>
      <c r="Y400" t="s">
        <v>35</v>
      </c>
      <c r="Z400" t="s">
        <v>12230</v>
      </c>
    </row>
    <row r="401" spans="1:28" x14ac:dyDescent="0.25">
      <c r="A401" t="s">
        <v>8106</v>
      </c>
      <c r="B401" t="s">
        <v>8470</v>
      </c>
      <c r="C401" t="s">
        <v>8113</v>
      </c>
      <c r="E401" t="s">
        <v>8937</v>
      </c>
      <c r="F401" t="s">
        <v>12513</v>
      </c>
      <c r="G401" t="s">
        <v>184</v>
      </c>
      <c r="H401" t="s">
        <v>7</v>
      </c>
      <c r="I401" t="s">
        <v>183</v>
      </c>
      <c r="J401" t="s">
        <v>11</v>
      </c>
      <c r="K401" t="s">
        <v>2</v>
      </c>
      <c r="L401">
        <v>40901</v>
      </c>
      <c r="M401" t="s">
        <v>11431</v>
      </c>
      <c r="N401" t="s">
        <v>184</v>
      </c>
      <c r="O401" t="s">
        <v>966</v>
      </c>
      <c r="P401" t="s">
        <v>966</v>
      </c>
      <c r="Q401" t="s">
        <v>966</v>
      </c>
      <c r="R401" t="s">
        <v>8108</v>
      </c>
      <c r="S401">
        <v>22601807</v>
      </c>
      <c r="T401" t="s">
        <v>15386</v>
      </c>
      <c r="U401" t="s">
        <v>12570</v>
      </c>
      <c r="V401">
        <v>22601807</v>
      </c>
      <c r="W401" t="s">
        <v>14514</v>
      </c>
      <c r="X401">
        <v>22618569</v>
      </c>
      <c r="Y401" t="s">
        <v>35</v>
      </c>
      <c r="Z401" t="s">
        <v>12230</v>
      </c>
    </row>
    <row r="402" spans="1:28" x14ac:dyDescent="0.25">
      <c r="A402" t="s">
        <v>8106</v>
      </c>
      <c r="B402" t="s">
        <v>12019</v>
      </c>
      <c r="C402" t="s">
        <v>8911</v>
      </c>
      <c r="E402" t="s">
        <v>8938</v>
      </c>
      <c r="F402" t="s">
        <v>12514</v>
      </c>
      <c r="G402" t="s">
        <v>184</v>
      </c>
      <c r="H402" t="s">
        <v>2</v>
      </c>
      <c r="I402" t="s">
        <v>183</v>
      </c>
      <c r="J402" t="s">
        <v>2</v>
      </c>
      <c r="K402" t="s">
        <v>4</v>
      </c>
      <c r="L402">
        <v>40103</v>
      </c>
      <c r="M402" t="s">
        <v>11479</v>
      </c>
      <c r="N402" t="s">
        <v>184</v>
      </c>
      <c r="O402" t="s">
        <v>184</v>
      </c>
      <c r="P402" t="s">
        <v>470</v>
      </c>
      <c r="Q402" t="s">
        <v>470</v>
      </c>
      <c r="R402" t="s">
        <v>8108</v>
      </c>
      <c r="S402">
        <v>64863315</v>
      </c>
      <c r="T402" t="s">
        <v>15386</v>
      </c>
      <c r="U402" t="s">
        <v>12571</v>
      </c>
      <c r="V402">
        <v>72666578</v>
      </c>
      <c r="W402" t="s">
        <v>13761</v>
      </c>
      <c r="X402">
        <v>22604275</v>
      </c>
      <c r="Y402" t="s">
        <v>32</v>
      </c>
      <c r="Z402" t="s">
        <v>12572</v>
      </c>
      <c r="AA402" t="str">
        <f t="shared" si="6"/>
        <v>04379--CIUDAD DE FE</v>
      </c>
      <c r="AB402" t="s">
        <v>12514</v>
      </c>
    </row>
    <row r="403" spans="1:28" x14ac:dyDescent="0.25">
      <c r="A403" t="s">
        <v>8106</v>
      </c>
      <c r="B403" t="s">
        <v>8353</v>
      </c>
      <c r="C403" t="s">
        <v>6516</v>
      </c>
      <c r="E403" t="s">
        <v>12515</v>
      </c>
      <c r="F403" t="s">
        <v>12516</v>
      </c>
      <c r="G403" t="s">
        <v>184</v>
      </c>
      <c r="H403" t="s">
        <v>7</v>
      </c>
      <c r="I403" t="s">
        <v>183</v>
      </c>
      <c r="J403" t="s">
        <v>11</v>
      </c>
      <c r="K403" t="s">
        <v>2</v>
      </c>
      <c r="L403">
        <v>40901</v>
      </c>
      <c r="M403" t="s">
        <v>11431</v>
      </c>
      <c r="N403" t="s">
        <v>184</v>
      </c>
      <c r="O403" t="s">
        <v>966</v>
      </c>
      <c r="P403" t="s">
        <v>966</v>
      </c>
      <c r="Q403" t="s">
        <v>966</v>
      </c>
      <c r="R403" t="s">
        <v>8108</v>
      </c>
      <c r="S403">
        <v>40000686</v>
      </c>
      <c r="T403" t="s">
        <v>15386</v>
      </c>
      <c r="U403" t="s">
        <v>13460</v>
      </c>
      <c r="V403">
        <v>85280995</v>
      </c>
      <c r="W403" t="s">
        <v>14514</v>
      </c>
      <c r="X403">
        <v>22618569</v>
      </c>
      <c r="Y403" t="s">
        <v>35</v>
      </c>
      <c r="Z403" t="s">
        <v>12230</v>
      </c>
    </row>
    <row r="404" spans="1:28" x14ac:dyDescent="0.25">
      <c r="A404" t="s">
        <v>8106</v>
      </c>
      <c r="B404" t="s">
        <v>8347</v>
      </c>
      <c r="C404" t="s">
        <v>8346</v>
      </c>
      <c r="E404" t="s">
        <v>12517</v>
      </c>
      <c r="F404" t="s">
        <v>12518</v>
      </c>
      <c r="G404" t="s">
        <v>184</v>
      </c>
      <c r="H404" t="s">
        <v>8</v>
      </c>
      <c r="I404" t="s">
        <v>183</v>
      </c>
      <c r="J404" t="s">
        <v>8</v>
      </c>
      <c r="K404" t="s">
        <v>4</v>
      </c>
      <c r="L404">
        <v>40703</v>
      </c>
      <c r="M404" t="s">
        <v>15465</v>
      </c>
      <c r="N404" t="s">
        <v>184</v>
      </c>
      <c r="O404" t="s">
        <v>3626</v>
      </c>
      <c r="P404" t="s">
        <v>3251</v>
      </c>
      <c r="Q404" t="s">
        <v>3251</v>
      </c>
      <c r="R404" t="s">
        <v>8108</v>
      </c>
      <c r="S404">
        <v>63569377</v>
      </c>
      <c r="T404">
        <v>83506486</v>
      </c>
      <c r="U404" t="s">
        <v>12573</v>
      </c>
      <c r="V404">
        <v>83506486</v>
      </c>
      <c r="W404" t="s">
        <v>13577</v>
      </c>
      <c r="X404">
        <v>22654304</v>
      </c>
      <c r="Y404" t="s">
        <v>32</v>
      </c>
      <c r="Z404" t="s">
        <v>12574</v>
      </c>
      <c r="AA404" t="str">
        <f t="shared" si="6"/>
        <v>04380--CENTRO DE INCLUSION EDUCATIVA CIENAK</v>
      </c>
      <c r="AB404" t="s">
        <v>12518</v>
      </c>
    </row>
    <row r="405" spans="1:28" x14ac:dyDescent="0.25">
      <c r="A405" t="s">
        <v>8106</v>
      </c>
      <c r="B405" t="s">
        <v>13442</v>
      </c>
      <c r="C405" t="s">
        <v>9394</v>
      </c>
      <c r="E405" t="s">
        <v>12519</v>
      </c>
      <c r="F405" t="s">
        <v>12520</v>
      </c>
      <c r="G405" t="s">
        <v>184</v>
      </c>
      <c r="H405" t="s">
        <v>8</v>
      </c>
      <c r="I405" t="s">
        <v>183</v>
      </c>
      <c r="J405" t="s">
        <v>10</v>
      </c>
      <c r="K405" t="s">
        <v>3</v>
      </c>
      <c r="L405">
        <v>40802</v>
      </c>
      <c r="M405" t="s">
        <v>11461</v>
      </c>
      <c r="N405" t="s">
        <v>184</v>
      </c>
      <c r="O405" t="s">
        <v>12921</v>
      </c>
      <c r="P405" t="s">
        <v>11311</v>
      </c>
      <c r="Q405" t="s">
        <v>1248</v>
      </c>
      <c r="R405" t="s">
        <v>8108</v>
      </c>
      <c r="S405">
        <v>22656501</v>
      </c>
      <c r="T405">
        <v>89839999</v>
      </c>
      <c r="U405" t="s">
        <v>15311</v>
      </c>
      <c r="V405">
        <v>88313287</v>
      </c>
      <c r="W405" t="s">
        <v>13577</v>
      </c>
      <c r="X405">
        <v>22654304</v>
      </c>
      <c r="Y405" t="s">
        <v>35</v>
      </c>
      <c r="Z405" t="s">
        <v>12230</v>
      </c>
    </row>
    <row r="406" spans="1:28" x14ac:dyDescent="0.25">
      <c r="A406" t="s">
        <v>8106</v>
      </c>
      <c r="B406" t="s">
        <v>8475</v>
      </c>
      <c r="C406" t="s">
        <v>8476</v>
      </c>
      <c r="E406" t="s">
        <v>8915</v>
      </c>
      <c r="F406" t="s">
        <v>12521</v>
      </c>
      <c r="G406" t="s">
        <v>9004</v>
      </c>
      <c r="H406" t="s">
        <v>4</v>
      </c>
      <c r="I406" t="s">
        <v>32</v>
      </c>
      <c r="J406" t="s">
        <v>2</v>
      </c>
      <c r="K406" t="s">
        <v>7</v>
      </c>
      <c r="L406">
        <v>10106</v>
      </c>
      <c r="M406" t="s">
        <v>12605</v>
      </c>
      <c r="N406" t="s">
        <v>33</v>
      </c>
      <c r="O406" t="s">
        <v>33</v>
      </c>
      <c r="P406" t="s">
        <v>10441</v>
      </c>
      <c r="Q406" t="s">
        <v>470</v>
      </c>
      <c r="R406" t="s">
        <v>8108</v>
      </c>
      <c r="S406">
        <v>87302020</v>
      </c>
      <c r="T406">
        <v>22261862</v>
      </c>
      <c r="U406" t="s">
        <v>19349</v>
      </c>
      <c r="V406">
        <v>70075105</v>
      </c>
      <c r="W406" t="s">
        <v>12988</v>
      </c>
      <c r="X406">
        <v>22271729</v>
      </c>
      <c r="Y406" t="s">
        <v>35</v>
      </c>
      <c r="Z406" t="s">
        <v>12230</v>
      </c>
    </row>
    <row r="407" spans="1:28" x14ac:dyDescent="0.25">
      <c r="A407" t="s">
        <v>8106</v>
      </c>
      <c r="B407" t="s">
        <v>8750</v>
      </c>
      <c r="C407" t="s">
        <v>6751</v>
      </c>
      <c r="E407" t="s">
        <v>12522</v>
      </c>
      <c r="F407" t="s">
        <v>12523</v>
      </c>
      <c r="G407" t="s">
        <v>41</v>
      </c>
      <c r="H407" t="s">
        <v>4</v>
      </c>
      <c r="I407" t="s">
        <v>32</v>
      </c>
      <c r="J407" t="s">
        <v>179</v>
      </c>
      <c r="K407" t="s">
        <v>2</v>
      </c>
      <c r="L407">
        <v>11501</v>
      </c>
      <c r="M407" t="s">
        <v>12711</v>
      </c>
      <c r="N407" t="s">
        <v>33</v>
      </c>
      <c r="O407" t="s">
        <v>12871</v>
      </c>
      <c r="P407" t="s">
        <v>590</v>
      </c>
      <c r="Q407" t="s">
        <v>12062</v>
      </c>
      <c r="R407" t="s">
        <v>8108</v>
      </c>
      <c r="S407">
        <v>22340754</v>
      </c>
      <c r="T407">
        <v>60411896</v>
      </c>
      <c r="U407" t="s">
        <v>13540</v>
      </c>
      <c r="V407">
        <v>88997373</v>
      </c>
      <c r="W407" t="s">
        <v>6423</v>
      </c>
      <c r="X407">
        <v>22340456</v>
      </c>
      <c r="Y407" t="s">
        <v>35</v>
      </c>
      <c r="Z407" t="s">
        <v>12230</v>
      </c>
    </row>
    <row r="408" spans="1:28" x14ac:dyDescent="0.25">
      <c r="A408" t="s">
        <v>8106</v>
      </c>
      <c r="B408" t="s">
        <v>2756</v>
      </c>
      <c r="C408" t="s">
        <v>8248</v>
      </c>
      <c r="E408" t="s">
        <v>7246</v>
      </c>
      <c r="F408" t="s">
        <v>12524</v>
      </c>
      <c r="G408" t="s">
        <v>41</v>
      </c>
      <c r="H408" t="s">
        <v>3</v>
      </c>
      <c r="I408" t="s">
        <v>32</v>
      </c>
      <c r="J408" t="s">
        <v>10</v>
      </c>
      <c r="K408" t="s">
        <v>5</v>
      </c>
      <c r="L408">
        <v>10804</v>
      </c>
      <c r="M408" t="s">
        <v>12669</v>
      </c>
      <c r="N408" t="s">
        <v>33</v>
      </c>
      <c r="O408" t="s">
        <v>12863</v>
      </c>
      <c r="P408" t="s">
        <v>561</v>
      </c>
      <c r="Q408" t="s">
        <v>561</v>
      </c>
      <c r="R408" t="s">
        <v>8108</v>
      </c>
      <c r="S408">
        <v>71056840</v>
      </c>
      <c r="T408">
        <v>22928850</v>
      </c>
      <c r="U408" t="s">
        <v>15312</v>
      </c>
      <c r="V408">
        <v>83677954</v>
      </c>
      <c r="W408" t="s">
        <v>14416</v>
      </c>
      <c r="X408">
        <v>88759543</v>
      </c>
      <c r="Y408" t="s">
        <v>35</v>
      </c>
      <c r="Z408" t="s">
        <v>12230</v>
      </c>
    </row>
    <row r="409" spans="1:28" x14ac:dyDescent="0.25">
      <c r="A409" t="s">
        <v>8106</v>
      </c>
      <c r="B409" t="s">
        <v>8321</v>
      </c>
      <c r="C409" t="s">
        <v>6493</v>
      </c>
      <c r="E409" t="s">
        <v>10055</v>
      </c>
      <c r="F409" t="s">
        <v>12525</v>
      </c>
      <c r="G409" t="s">
        <v>41</v>
      </c>
      <c r="H409" t="s">
        <v>7</v>
      </c>
      <c r="I409" t="s">
        <v>32</v>
      </c>
      <c r="J409" t="s">
        <v>15</v>
      </c>
      <c r="K409" t="s">
        <v>5</v>
      </c>
      <c r="L409">
        <v>11104</v>
      </c>
      <c r="M409" t="s">
        <v>12691</v>
      </c>
      <c r="N409" t="s">
        <v>33</v>
      </c>
      <c r="O409" t="s">
        <v>12868</v>
      </c>
      <c r="P409" t="s">
        <v>12870</v>
      </c>
      <c r="Q409" t="s">
        <v>12575</v>
      </c>
      <c r="R409" t="s">
        <v>8108</v>
      </c>
      <c r="S409">
        <v>22921893</v>
      </c>
      <c r="T409" t="s">
        <v>15386</v>
      </c>
      <c r="U409" t="s">
        <v>13461</v>
      </c>
      <c r="V409">
        <v>84087417</v>
      </c>
      <c r="W409" t="s">
        <v>14420</v>
      </c>
      <c r="X409">
        <v>22942049</v>
      </c>
      <c r="Y409" t="s">
        <v>35</v>
      </c>
      <c r="Z409" t="s">
        <v>12230</v>
      </c>
    </row>
    <row r="410" spans="1:28" x14ac:dyDescent="0.25">
      <c r="A410" t="s">
        <v>8106</v>
      </c>
      <c r="B410" t="s">
        <v>8463</v>
      </c>
      <c r="C410" t="s">
        <v>6628</v>
      </c>
      <c r="E410" t="s">
        <v>11228</v>
      </c>
      <c r="F410" t="s">
        <v>12526</v>
      </c>
      <c r="G410" t="s">
        <v>79</v>
      </c>
      <c r="H410" t="s">
        <v>6</v>
      </c>
      <c r="I410" t="s">
        <v>35</v>
      </c>
      <c r="J410" t="s">
        <v>2</v>
      </c>
      <c r="K410" t="s">
        <v>15</v>
      </c>
      <c r="L410">
        <v>20111</v>
      </c>
      <c r="M410" t="s">
        <v>12747</v>
      </c>
      <c r="N410" t="s">
        <v>79</v>
      </c>
      <c r="O410" t="s">
        <v>79</v>
      </c>
      <c r="P410" t="s">
        <v>1892</v>
      </c>
      <c r="Q410" t="s">
        <v>1893</v>
      </c>
      <c r="R410" t="s">
        <v>8108</v>
      </c>
      <c r="S410">
        <v>24876435</v>
      </c>
      <c r="T410">
        <v>88186535</v>
      </c>
      <c r="U410" t="s">
        <v>12576</v>
      </c>
      <c r="V410">
        <v>88186535</v>
      </c>
      <c r="W410" t="s">
        <v>14447</v>
      </c>
      <c r="X410">
        <v>24434942</v>
      </c>
      <c r="Y410" t="s">
        <v>35</v>
      </c>
      <c r="Z410" t="s">
        <v>12230</v>
      </c>
    </row>
    <row r="411" spans="1:28" x14ac:dyDescent="0.25">
      <c r="A411" t="s">
        <v>8106</v>
      </c>
      <c r="B411" t="s">
        <v>8399</v>
      </c>
      <c r="C411" t="s">
        <v>8398</v>
      </c>
      <c r="E411" t="s">
        <v>8063</v>
      </c>
      <c r="F411" t="s">
        <v>12527</v>
      </c>
      <c r="G411" t="s">
        <v>82</v>
      </c>
      <c r="H411" t="s">
        <v>3</v>
      </c>
      <c r="I411" t="s">
        <v>83</v>
      </c>
      <c r="J411" t="s">
        <v>2</v>
      </c>
      <c r="K411" t="s">
        <v>2</v>
      </c>
      <c r="L411">
        <v>70101</v>
      </c>
      <c r="M411" t="s">
        <v>12606</v>
      </c>
      <c r="N411" t="s">
        <v>82</v>
      </c>
      <c r="O411" t="s">
        <v>82</v>
      </c>
      <c r="P411" t="s">
        <v>82</v>
      </c>
      <c r="Q411" t="s">
        <v>5242</v>
      </c>
      <c r="R411" t="s">
        <v>13535</v>
      </c>
      <c r="S411">
        <v>25117331</v>
      </c>
      <c r="T411" t="s">
        <v>15386</v>
      </c>
      <c r="U411" t="s">
        <v>12577</v>
      </c>
      <c r="V411">
        <v>25117323</v>
      </c>
      <c r="W411" t="s">
        <v>14576</v>
      </c>
      <c r="X411">
        <v>27582530</v>
      </c>
      <c r="Y411" t="s">
        <v>35</v>
      </c>
      <c r="Z411" t="s">
        <v>12230</v>
      </c>
    </row>
    <row r="412" spans="1:28" x14ac:dyDescent="0.25">
      <c r="A412" t="s">
        <v>8106</v>
      </c>
      <c r="B412" t="s">
        <v>2798</v>
      </c>
      <c r="C412" t="s">
        <v>8439</v>
      </c>
      <c r="E412" t="s">
        <v>12528</v>
      </c>
      <c r="F412" t="s">
        <v>12529</v>
      </c>
      <c r="G412" t="s">
        <v>78</v>
      </c>
      <c r="H412" t="s">
        <v>10</v>
      </c>
      <c r="I412" t="s">
        <v>35</v>
      </c>
      <c r="J412" t="s">
        <v>7</v>
      </c>
      <c r="K412" t="s">
        <v>2</v>
      </c>
      <c r="L412">
        <v>20601</v>
      </c>
      <c r="M412" t="s">
        <v>11421</v>
      </c>
      <c r="N412" t="s">
        <v>79</v>
      </c>
      <c r="O412" t="s">
        <v>690</v>
      </c>
      <c r="P412" t="s">
        <v>690</v>
      </c>
      <c r="Q412" t="s">
        <v>13532</v>
      </c>
      <c r="R412" t="s">
        <v>8108</v>
      </c>
      <c r="S412">
        <v>86349797</v>
      </c>
      <c r="T412" t="s">
        <v>15386</v>
      </c>
      <c r="U412" t="s">
        <v>12578</v>
      </c>
      <c r="V412">
        <v>86349797</v>
      </c>
      <c r="W412" t="s">
        <v>10623</v>
      </c>
      <c r="X412">
        <v>24510036</v>
      </c>
      <c r="Y412" t="s">
        <v>35</v>
      </c>
      <c r="Z412" t="s">
        <v>12230</v>
      </c>
    </row>
    <row r="413" spans="1:28" x14ac:dyDescent="0.25">
      <c r="A413" t="s">
        <v>8106</v>
      </c>
      <c r="B413" t="s">
        <v>8480</v>
      </c>
      <c r="C413" t="s">
        <v>6691</v>
      </c>
      <c r="E413" t="s">
        <v>11229</v>
      </c>
      <c r="F413" t="s">
        <v>12530</v>
      </c>
      <c r="G413" t="s">
        <v>214</v>
      </c>
      <c r="H413" t="s">
        <v>2</v>
      </c>
      <c r="I413" t="s">
        <v>64</v>
      </c>
      <c r="J413" t="s">
        <v>2</v>
      </c>
      <c r="K413" t="s">
        <v>4</v>
      </c>
      <c r="L413">
        <v>30103</v>
      </c>
      <c r="M413" t="s">
        <v>11478</v>
      </c>
      <c r="N413" t="s">
        <v>214</v>
      </c>
      <c r="O413" t="s">
        <v>214</v>
      </c>
      <c r="P413" t="s">
        <v>12835</v>
      </c>
      <c r="Q413" t="s">
        <v>12579</v>
      </c>
      <c r="R413" t="s">
        <v>8108</v>
      </c>
      <c r="S413">
        <v>25922580</v>
      </c>
      <c r="T413" t="s">
        <v>15386</v>
      </c>
      <c r="U413" t="s">
        <v>13462</v>
      </c>
      <c r="V413">
        <v>72009105</v>
      </c>
      <c r="W413" t="s">
        <v>14484</v>
      </c>
      <c r="X413">
        <v>25520752</v>
      </c>
      <c r="Y413" t="s">
        <v>35</v>
      </c>
      <c r="Z413" t="s">
        <v>12230</v>
      </c>
    </row>
    <row r="414" spans="1:28" x14ac:dyDescent="0.25">
      <c r="A414" t="s">
        <v>8106</v>
      </c>
      <c r="B414" t="s">
        <v>8364</v>
      </c>
      <c r="C414" t="s">
        <v>6523</v>
      </c>
      <c r="E414" t="s">
        <v>10070</v>
      </c>
      <c r="F414" t="s">
        <v>12531</v>
      </c>
      <c r="G414" t="s">
        <v>214</v>
      </c>
      <c r="H414" t="s">
        <v>4</v>
      </c>
      <c r="I414" t="s">
        <v>64</v>
      </c>
      <c r="J414" t="s">
        <v>10</v>
      </c>
      <c r="K414" t="s">
        <v>2</v>
      </c>
      <c r="L414">
        <v>30801</v>
      </c>
      <c r="M414" t="s">
        <v>14354</v>
      </c>
      <c r="N414" t="s">
        <v>214</v>
      </c>
      <c r="O414" t="s">
        <v>12906</v>
      </c>
      <c r="P414" t="s">
        <v>13528</v>
      </c>
      <c r="Q414" t="s">
        <v>10756</v>
      </c>
      <c r="R414" t="s">
        <v>8108</v>
      </c>
      <c r="S414">
        <v>21012594</v>
      </c>
      <c r="T414" t="s">
        <v>15386</v>
      </c>
      <c r="U414" t="s">
        <v>12580</v>
      </c>
      <c r="V414">
        <v>85362244</v>
      </c>
      <c r="W414" t="s">
        <v>15445</v>
      </c>
      <c r="X414">
        <v>25530935</v>
      </c>
      <c r="Y414" t="s">
        <v>35</v>
      </c>
      <c r="Z414" t="s">
        <v>12230</v>
      </c>
    </row>
    <row r="415" spans="1:28" x14ac:dyDescent="0.25">
      <c r="A415" t="s">
        <v>8106</v>
      </c>
      <c r="B415" t="s">
        <v>1248</v>
      </c>
      <c r="C415" t="s">
        <v>8238</v>
      </c>
      <c r="E415" t="s">
        <v>8947</v>
      </c>
      <c r="F415" t="s">
        <v>12532</v>
      </c>
      <c r="G415" t="s">
        <v>214</v>
      </c>
      <c r="H415" t="s">
        <v>5</v>
      </c>
      <c r="I415" t="s">
        <v>64</v>
      </c>
      <c r="J415" t="s">
        <v>8</v>
      </c>
      <c r="K415" t="s">
        <v>2</v>
      </c>
      <c r="L415">
        <v>30701</v>
      </c>
      <c r="M415" t="s">
        <v>11426</v>
      </c>
      <c r="N415" t="s">
        <v>214</v>
      </c>
      <c r="O415" t="s">
        <v>12908</v>
      </c>
      <c r="P415" t="s">
        <v>143</v>
      </c>
      <c r="Q415" t="s">
        <v>10540</v>
      </c>
      <c r="R415" t="s">
        <v>8108</v>
      </c>
      <c r="S415">
        <v>86017207</v>
      </c>
      <c r="T415" t="s">
        <v>15386</v>
      </c>
      <c r="U415" t="s">
        <v>12581</v>
      </c>
      <c r="V415">
        <v>86017207</v>
      </c>
      <c r="W415" t="s">
        <v>14494</v>
      </c>
      <c r="X415">
        <v>25515483</v>
      </c>
      <c r="Y415" t="s">
        <v>35</v>
      </c>
      <c r="Z415" t="s">
        <v>12230</v>
      </c>
    </row>
    <row r="416" spans="1:28" x14ac:dyDescent="0.25">
      <c r="A416" t="s">
        <v>8106</v>
      </c>
      <c r="B416" t="s">
        <v>1116</v>
      </c>
      <c r="C416" t="s">
        <v>8255</v>
      </c>
      <c r="E416" t="s">
        <v>7260</v>
      </c>
      <c r="F416" t="s">
        <v>12533</v>
      </c>
      <c r="G416" t="s">
        <v>214</v>
      </c>
      <c r="H416" t="s">
        <v>7</v>
      </c>
      <c r="I416" t="s">
        <v>64</v>
      </c>
      <c r="J416" t="s">
        <v>4</v>
      </c>
      <c r="K416" t="s">
        <v>2</v>
      </c>
      <c r="L416">
        <v>30301</v>
      </c>
      <c r="M416" t="s">
        <v>12621</v>
      </c>
      <c r="N416" t="s">
        <v>214</v>
      </c>
      <c r="O416" t="s">
        <v>215</v>
      </c>
      <c r="P416" t="s">
        <v>3396</v>
      </c>
      <c r="Q416" t="s">
        <v>13533</v>
      </c>
      <c r="R416" t="s">
        <v>8108</v>
      </c>
      <c r="S416">
        <v>87575252</v>
      </c>
      <c r="T416" t="s">
        <v>15386</v>
      </c>
      <c r="U416" t="s">
        <v>12582</v>
      </c>
      <c r="V416">
        <v>83109358</v>
      </c>
      <c r="W416" t="s">
        <v>14499</v>
      </c>
      <c r="X416">
        <v>22792767</v>
      </c>
      <c r="Y416" t="s">
        <v>35</v>
      </c>
      <c r="Z416" t="s">
        <v>12230</v>
      </c>
    </row>
    <row r="417" spans="1:28" x14ac:dyDescent="0.25">
      <c r="A417" t="s">
        <v>8106</v>
      </c>
      <c r="B417" t="s">
        <v>80</v>
      </c>
      <c r="C417" t="s">
        <v>8484</v>
      </c>
      <c r="E417" t="s">
        <v>8948</v>
      </c>
      <c r="F417" t="s">
        <v>12534</v>
      </c>
      <c r="G417" t="s">
        <v>311</v>
      </c>
      <c r="H417" t="s">
        <v>6</v>
      </c>
      <c r="I417" t="s">
        <v>32</v>
      </c>
      <c r="J417" t="s">
        <v>8</v>
      </c>
      <c r="K417" t="s">
        <v>2</v>
      </c>
      <c r="L417">
        <v>10701</v>
      </c>
      <c r="M417" t="s">
        <v>12652</v>
      </c>
      <c r="N417" t="s">
        <v>33</v>
      </c>
      <c r="O417" t="s">
        <v>12875</v>
      </c>
      <c r="P417" t="s">
        <v>10513</v>
      </c>
      <c r="Q417" t="s">
        <v>10487</v>
      </c>
      <c r="R417" t="s">
        <v>8108</v>
      </c>
      <c r="S417">
        <v>22491244</v>
      </c>
      <c r="T417" t="s">
        <v>15386</v>
      </c>
      <c r="U417" t="s">
        <v>12583</v>
      </c>
      <c r="V417">
        <v>83117788</v>
      </c>
      <c r="W417" t="s">
        <v>14426</v>
      </c>
      <c r="X417">
        <v>22493058</v>
      </c>
      <c r="Y417" t="s">
        <v>35</v>
      </c>
      <c r="Z417" t="s">
        <v>12230</v>
      </c>
    </row>
    <row r="418" spans="1:28" x14ac:dyDescent="0.25">
      <c r="A418" t="s">
        <v>8106</v>
      </c>
      <c r="B418" t="s">
        <v>8414</v>
      </c>
      <c r="C418" t="s">
        <v>8413</v>
      </c>
      <c r="E418" t="s">
        <v>8949</v>
      </c>
      <c r="F418" t="s">
        <v>12535</v>
      </c>
      <c r="G418" t="s">
        <v>311</v>
      </c>
      <c r="H418" t="s">
        <v>6</v>
      </c>
      <c r="I418" t="s">
        <v>32</v>
      </c>
      <c r="J418" t="s">
        <v>8</v>
      </c>
      <c r="K418" t="s">
        <v>2</v>
      </c>
      <c r="L418">
        <v>10701</v>
      </c>
      <c r="M418" t="s">
        <v>12652</v>
      </c>
      <c r="N418" t="s">
        <v>33</v>
      </c>
      <c r="O418" t="s">
        <v>12875</v>
      </c>
      <c r="P418" t="s">
        <v>10513</v>
      </c>
      <c r="Q418" t="s">
        <v>10487</v>
      </c>
      <c r="R418" t="s">
        <v>8108</v>
      </c>
      <c r="S418">
        <v>22492639</v>
      </c>
      <c r="T418">
        <v>88963504</v>
      </c>
      <c r="U418" t="s">
        <v>12584</v>
      </c>
      <c r="V418">
        <v>88963504</v>
      </c>
      <c r="W418" t="s">
        <v>14426</v>
      </c>
      <c r="X418" t="s">
        <v>15413</v>
      </c>
      <c r="Y418" t="s">
        <v>35</v>
      </c>
      <c r="Z418" t="s">
        <v>12230</v>
      </c>
    </row>
    <row r="419" spans="1:28" x14ac:dyDescent="0.25">
      <c r="A419" t="s">
        <v>8106</v>
      </c>
      <c r="B419" t="s">
        <v>296</v>
      </c>
      <c r="C419" t="s">
        <v>6482</v>
      </c>
      <c r="E419" t="s">
        <v>12536</v>
      </c>
      <c r="F419" t="s">
        <v>12537</v>
      </c>
      <c r="G419" t="s">
        <v>4010</v>
      </c>
      <c r="H419" t="s">
        <v>7</v>
      </c>
      <c r="I419" t="s">
        <v>208</v>
      </c>
      <c r="J419" t="s">
        <v>3</v>
      </c>
      <c r="K419" t="s">
        <v>7</v>
      </c>
      <c r="L419">
        <v>50206</v>
      </c>
      <c r="M419" t="s">
        <v>11595</v>
      </c>
      <c r="N419" t="s">
        <v>209</v>
      </c>
      <c r="O419" t="s">
        <v>4010</v>
      </c>
      <c r="P419" t="s">
        <v>11345</v>
      </c>
      <c r="Q419" t="s">
        <v>4145</v>
      </c>
      <c r="R419" t="s">
        <v>8108</v>
      </c>
      <c r="S419">
        <v>26562022</v>
      </c>
      <c r="T419">
        <v>88087291</v>
      </c>
      <c r="U419" t="s">
        <v>13587</v>
      </c>
      <c r="V419">
        <v>88087291</v>
      </c>
      <c r="W419" t="s">
        <v>14530</v>
      </c>
      <c r="X419">
        <v>26855230</v>
      </c>
      <c r="Y419" t="s">
        <v>32</v>
      </c>
      <c r="Z419" t="s">
        <v>12585</v>
      </c>
      <c r="AA419" t="str">
        <f t="shared" si="6"/>
        <v>04386--CASA DE LAS ESTRELLAS</v>
      </c>
      <c r="AB419" t="s">
        <v>12537</v>
      </c>
    </row>
    <row r="420" spans="1:28" x14ac:dyDescent="0.25">
      <c r="A420" t="s">
        <v>8106</v>
      </c>
      <c r="B420" t="s">
        <v>3605</v>
      </c>
      <c r="C420" t="s">
        <v>8452</v>
      </c>
      <c r="E420" t="s">
        <v>7222</v>
      </c>
      <c r="F420" t="s">
        <v>12538</v>
      </c>
      <c r="G420" t="s">
        <v>788</v>
      </c>
      <c r="H420" t="s">
        <v>3</v>
      </c>
      <c r="I420" t="s">
        <v>208</v>
      </c>
      <c r="J420" t="s">
        <v>2</v>
      </c>
      <c r="K420" t="s">
        <v>2</v>
      </c>
      <c r="L420">
        <v>50101</v>
      </c>
      <c r="M420" t="s">
        <v>11403</v>
      </c>
      <c r="N420" t="s">
        <v>209</v>
      </c>
      <c r="O420" t="s">
        <v>788</v>
      </c>
      <c r="P420" t="s">
        <v>788</v>
      </c>
      <c r="Q420" t="s">
        <v>3921</v>
      </c>
      <c r="R420" t="s">
        <v>8108</v>
      </c>
      <c r="S420">
        <v>70421177</v>
      </c>
      <c r="T420">
        <v>83038784</v>
      </c>
      <c r="U420" t="s">
        <v>13541</v>
      </c>
      <c r="V420">
        <v>83038784</v>
      </c>
      <c r="W420" t="s">
        <v>14542</v>
      </c>
      <c r="X420">
        <v>26657732</v>
      </c>
      <c r="Y420" t="s">
        <v>35</v>
      </c>
      <c r="Z420" t="s">
        <v>12230</v>
      </c>
    </row>
    <row r="421" spans="1:28" x14ac:dyDescent="0.25">
      <c r="A421" t="s">
        <v>8106</v>
      </c>
      <c r="B421" t="s">
        <v>8173</v>
      </c>
      <c r="C421" t="s">
        <v>8172</v>
      </c>
      <c r="E421" t="s">
        <v>12539</v>
      </c>
      <c r="F421" t="s">
        <v>19350</v>
      </c>
      <c r="G421" t="s">
        <v>41</v>
      </c>
      <c r="H421" t="s">
        <v>2</v>
      </c>
      <c r="I421" t="s">
        <v>32</v>
      </c>
      <c r="J421" t="s">
        <v>10</v>
      </c>
      <c r="K421" t="s">
        <v>2</v>
      </c>
      <c r="L421">
        <v>10801</v>
      </c>
      <c r="M421" t="s">
        <v>12659</v>
      </c>
      <c r="N421" t="s">
        <v>33</v>
      </c>
      <c r="O421" t="s">
        <v>12863</v>
      </c>
      <c r="P421" t="s">
        <v>542</v>
      </c>
      <c r="Q421" t="s">
        <v>542</v>
      </c>
      <c r="R421" t="s">
        <v>8108</v>
      </c>
      <c r="S421">
        <v>40806215</v>
      </c>
      <c r="T421">
        <v>71078229</v>
      </c>
      <c r="U421" t="s">
        <v>15313</v>
      </c>
      <c r="V421">
        <v>40806215</v>
      </c>
      <c r="W421" t="s">
        <v>14415</v>
      </c>
      <c r="X421">
        <v>22254561</v>
      </c>
      <c r="Y421" t="s">
        <v>32</v>
      </c>
      <c r="Z421" t="s">
        <v>19351</v>
      </c>
      <c r="AA421" t="str">
        <f t="shared" si="6"/>
        <v>04418--DIVINO NIÑO SCIENTIFIC SCHOOL</v>
      </c>
      <c r="AB421" t="s">
        <v>19352</v>
      </c>
    </row>
    <row r="422" spans="1:28" x14ac:dyDescent="0.25">
      <c r="A422" t="s">
        <v>8106</v>
      </c>
      <c r="B422" t="s">
        <v>11241</v>
      </c>
      <c r="C422" t="s">
        <v>7894</v>
      </c>
      <c r="E422" t="s">
        <v>13463</v>
      </c>
      <c r="F422" t="s">
        <v>13464</v>
      </c>
      <c r="G422" t="s">
        <v>788</v>
      </c>
      <c r="H422" t="s">
        <v>5</v>
      </c>
      <c r="I422" t="s">
        <v>208</v>
      </c>
      <c r="J422" t="s">
        <v>2</v>
      </c>
      <c r="K422" t="s">
        <v>2</v>
      </c>
      <c r="L422">
        <v>50101</v>
      </c>
      <c r="M422" t="s">
        <v>11403</v>
      </c>
      <c r="N422" t="s">
        <v>209</v>
      </c>
      <c r="O422" t="s">
        <v>788</v>
      </c>
      <c r="P422" t="s">
        <v>788</v>
      </c>
      <c r="Q422" t="s">
        <v>4701</v>
      </c>
      <c r="R422" t="s">
        <v>8108</v>
      </c>
      <c r="S422">
        <v>88371350</v>
      </c>
      <c r="T422" t="s">
        <v>15386</v>
      </c>
      <c r="U422" t="s">
        <v>13465</v>
      </c>
      <c r="V422">
        <v>88371350</v>
      </c>
      <c r="W422" t="s">
        <v>14525</v>
      </c>
      <c r="X422" t="s">
        <v>15473</v>
      </c>
      <c r="Y422" t="s">
        <v>32</v>
      </c>
      <c r="Z422" t="s">
        <v>13466</v>
      </c>
      <c r="AA422" t="str">
        <f t="shared" si="6"/>
        <v>04388--GHM SCHOOL LIBERIA</v>
      </c>
      <c r="AB422" t="s">
        <v>13464</v>
      </c>
    </row>
    <row r="423" spans="1:28" x14ac:dyDescent="0.25">
      <c r="A423" t="s">
        <v>8106</v>
      </c>
      <c r="B423" t="s">
        <v>9383</v>
      </c>
      <c r="C423" t="s">
        <v>6489</v>
      </c>
      <c r="E423" t="s">
        <v>8957</v>
      </c>
      <c r="F423" t="s">
        <v>13467</v>
      </c>
      <c r="G423" t="s">
        <v>9003</v>
      </c>
      <c r="H423" t="s">
        <v>4</v>
      </c>
      <c r="I423" t="s">
        <v>32</v>
      </c>
      <c r="J423" t="s">
        <v>3</v>
      </c>
      <c r="K423" t="s">
        <v>4</v>
      </c>
      <c r="L423">
        <v>10203</v>
      </c>
      <c r="M423" t="s">
        <v>12618</v>
      </c>
      <c r="N423" t="s">
        <v>33</v>
      </c>
      <c r="O423" t="s">
        <v>11293</v>
      </c>
      <c r="P423" t="s">
        <v>143</v>
      </c>
      <c r="Q423" t="s">
        <v>9010</v>
      </c>
      <c r="R423" t="s">
        <v>8108</v>
      </c>
      <c r="S423">
        <v>22015919</v>
      </c>
      <c r="T423">
        <v>21011048</v>
      </c>
      <c r="U423" t="s">
        <v>13542</v>
      </c>
      <c r="V423">
        <v>22015919</v>
      </c>
      <c r="W423" t="s">
        <v>13149</v>
      </c>
      <c r="X423">
        <v>22284630</v>
      </c>
      <c r="Y423" t="s">
        <v>35</v>
      </c>
      <c r="Z423" t="s">
        <v>12230</v>
      </c>
    </row>
    <row r="424" spans="1:28" x14ac:dyDescent="0.25">
      <c r="A424" t="s">
        <v>8106</v>
      </c>
      <c r="B424" t="s">
        <v>8206</v>
      </c>
      <c r="C424" t="s">
        <v>7370</v>
      </c>
      <c r="E424" t="s">
        <v>11238</v>
      </c>
      <c r="F424" t="s">
        <v>13468</v>
      </c>
      <c r="G424" t="s">
        <v>1235</v>
      </c>
      <c r="H424" t="s">
        <v>6</v>
      </c>
      <c r="I424" t="s">
        <v>124</v>
      </c>
      <c r="J424" t="s">
        <v>15</v>
      </c>
      <c r="K424" t="s">
        <v>3</v>
      </c>
      <c r="L424">
        <v>61102</v>
      </c>
      <c r="M424" t="s">
        <v>12748</v>
      </c>
      <c r="N424" t="s">
        <v>125</v>
      </c>
      <c r="O424" t="s">
        <v>10832</v>
      </c>
      <c r="P424" t="s">
        <v>2022</v>
      </c>
      <c r="Q424" t="s">
        <v>2084</v>
      </c>
      <c r="R424" t="s">
        <v>8108</v>
      </c>
      <c r="S424">
        <v>26370300</v>
      </c>
      <c r="T424">
        <v>70119092</v>
      </c>
      <c r="U424" t="s">
        <v>13469</v>
      </c>
      <c r="V424" t="s">
        <v>15314</v>
      </c>
      <c r="W424" t="s">
        <v>11888</v>
      </c>
      <c r="X424">
        <v>26377451</v>
      </c>
      <c r="Y424" t="s">
        <v>35</v>
      </c>
      <c r="Z424" t="s">
        <v>12230</v>
      </c>
    </row>
    <row r="425" spans="1:28" x14ac:dyDescent="0.25">
      <c r="A425" t="s">
        <v>8106</v>
      </c>
      <c r="B425" t="s">
        <v>1923</v>
      </c>
      <c r="C425" t="s">
        <v>8182</v>
      </c>
      <c r="E425" t="s">
        <v>13470</v>
      </c>
      <c r="F425" t="s">
        <v>13471</v>
      </c>
      <c r="G425" t="s">
        <v>9004</v>
      </c>
      <c r="H425" t="s">
        <v>4</v>
      </c>
      <c r="I425" t="s">
        <v>32</v>
      </c>
      <c r="J425" t="s">
        <v>2</v>
      </c>
      <c r="K425" t="s">
        <v>7</v>
      </c>
      <c r="L425">
        <v>10106</v>
      </c>
      <c r="M425" t="s">
        <v>12605</v>
      </c>
      <c r="N425" t="s">
        <v>33</v>
      </c>
      <c r="O425" t="s">
        <v>33</v>
      </c>
      <c r="P425" t="s">
        <v>10441</v>
      </c>
      <c r="Q425" t="s">
        <v>13472</v>
      </c>
      <c r="R425" t="s">
        <v>8108</v>
      </c>
      <c r="S425">
        <v>40000338</v>
      </c>
      <c r="T425">
        <v>88694907</v>
      </c>
      <c r="U425" t="s">
        <v>19353</v>
      </c>
      <c r="V425">
        <v>40000338</v>
      </c>
      <c r="W425" t="s">
        <v>12988</v>
      </c>
      <c r="X425">
        <v>22271729</v>
      </c>
      <c r="Y425" t="s">
        <v>32</v>
      </c>
      <c r="Z425" t="s">
        <v>13473</v>
      </c>
      <c r="AA425" t="str">
        <f t="shared" si="6"/>
        <v>04389--KTS SCHOOL</v>
      </c>
      <c r="AB425" t="s">
        <v>13471</v>
      </c>
    </row>
    <row r="426" spans="1:28" x14ac:dyDescent="0.25">
      <c r="A426" t="s">
        <v>8106</v>
      </c>
      <c r="B426" t="s">
        <v>1089</v>
      </c>
      <c r="C426" t="s">
        <v>6467</v>
      </c>
      <c r="E426" t="s">
        <v>13313</v>
      </c>
      <c r="F426" t="s">
        <v>13474</v>
      </c>
      <c r="G426" t="s">
        <v>9004</v>
      </c>
      <c r="H426" t="s">
        <v>4</v>
      </c>
      <c r="I426" t="s">
        <v>32</v>
      </c>
      <c r="J426" t="s">
        <v>2</v>
      </c>
      <c r="K426" t="s">
        <v>6</v>
      </c>
      <c r="L426">
        <v>10105</v>
      </c>
      <c r="M426" t="s">
        <v>12604</v>
      </c>
      <c r="N426" t="s">
        <v>33</v>
      </c>
      <c r="O426" t="s">
        <v>33</v>
      </c>
      <c r="P426" t="s">
        <v>90</v>
      </c>
      <c r="Q426" t="s">
        <v>90</v>
      </c>
      <c r="R426" t="s">
        <v>8108</v>
      </c>
      <c r="S426">
        <v>22348587</v>
      </c>
      <c r="T426">
        <v>60121511</v>
      </c>
      <c r="U426" t="s">
        <v>19354</v>
      </c>
      <c r="V426">
        <v>60121511</v>
      </c>
      <c r="W426" t="s">
        <v>12988</v>
      </c>
      <c r="X426">
        <v>22271729</v>
      </c>
      <c r="Y426" t="s">
        <v>35</v>
      </c>
      <c r="Z426" t="s">
        <v>12230</v>
      </c>
    </row>
    <row r="427" spans="1:28" x14ac:dyDescent="0.25">
      <c r="A427" t="s">
        <v>8106</v>
      </c>
      <c r="B427" t="s">
        <v>8471</v>
      </c>
      <c r="C427" t="s">
        <v>6637</v>
      </c>
      <c r="E427" t="s">
        <v>8738</v>
      </c>
      <c r="F427" t="s">
        <v>13523</v>
      </c>
      <c r="G427" t="s">
        <v>184</v>
      </c>
      <c r="H427" t="s">
        <v>2</v>
      </c>
      <c r="I427" t="s">
        <v>183</v>
      </c>
      <c r="J427" t="s">
        <v>2</v>
      </c>
      <c r="K427" t="s">
        <v>4</v>
      </c>
      <c r="L427">
        <v>40103</v>
      </c>
      <c r="M427" t="s">
        <v>11479</v>
      </c>
      <c r="N427" t="s">
        <v>184</v>
      </c>
      <c r="O427" t="s">
        <v>184</v>
      </c>
      <c r="P427" t="s">
        <v>470</v>
      </c>
      <c r="Q427" t="s">
        <v>470</v>
      </c>
      <c r="R427" t="s">
        <v>8108</v>
      </c>
      <c r="S427">
        <v>22610707</v>
      </c>
      <c r="T427">
        <v>83099345</v>
      </c>
      <c r="U427" t="s">
        <v>15315</v>
      </c>
      <c r="V427">
        <v>22610707</v>
      </c>
      <c r="W427" t="s">
        <v>13761</v>
      </c>
      <c r="X427">
        <v>22604275</v>
      </c>
      <c r="Y427" t="s">
        <v>35</v>
      </c>
      <c r="Z427" t="s">
        <v>12230</v>
      </c>
    </row>
    <row r="428" spans="1:28" x14ac:dyDescent="0.25">
      <c r="A428" t="s">
        <v>8106</v>
      </c>
      <c r="B428" t="s">
        <v>1357</v>
      </c>
      <c r="C428" t="s">
        <v>6657</v>
      </c>
      <c r="E428" t="s">
        <v>10059</v>
      </c>
      <c r="F428" t="s">
        <v>19355</v>
      </c>
      <c r="G428" t="s">
        <v>9003</v>
      </c>
      <c r="H428" t="s">
        <v>5</v>
      </c>
      <c r="I428" t="s">
        <v>32</v>
      </c>
      <c r="J428" t="s">
        <v>11</v>
      </c>
      <c r="K428" t="s">
        <v>2</v>
      </c>
      <c r="L428">
        <v>10901</v>
      </c>
      <c r="M428" t="s">
        <v>12667</v>
      </c>
      <c r="N428" t="s">
        <v>33</v>
      </c>
      <c r="O428" t="s">
        <v>296</v>
      </c>
      <c r="P428" t="s">
        <v>296</v>
      </c>
      <c r="Q428" t="s">
        <v>13475</v>
      </c>
      <c r="R428" t="s">
        <v>8108</v>
      </c>
      <c r="S428">
        <v>22032000</v>
      </c>
      <c r="T428">
        <v>70153781</v>
      </c>
      <c r="U428" t="s">
        <v>13476</v>
      </c>
      <c r="V428">
        <v>22032000</v>
      </c>
      <c r="W428" t="s">
        <v>14409</v>
      </c>
      <c r="X428">
        <v>22822636</v>
      </c>
      <c r="Y428" t="s">
        <v>35</v>
      </c>
      <c r="Z428" t="s">
        <v>12230</v>
      </c>
    </row>
    <row r="429" spans="1:28" x14ac:dyDescent="0.25">
      <c r="A429" t="s">
        <v>8106</v>
      </c>
      <c r="B429" t="s">
        <v>12041</v>
      </c>
      <c r="C429" t="s">
        <v>7197</v>
      </c>
      <c r="E429" t="s">
        <v>7247</v>
      </c>
      <c r="F429" t="s">
        <v>13477</v>
      </c>
      <c r="G429" t="s">
        <v>9003</v>
      </c>
      <c r="H429" t="s">
        <v>5</v>
      </c>
      <c r="I429" t="s">
        <v>32</v>
      </c>
      <c r="J429" t="s">
        <v>11</v>
      </c>
      <c r="K429" t="s">
        <v>4</v>
      </c>
      <c r="L429">
        <v>10903</v>
      </c>
      <c r="M429" t="s">
        <v>12676</v>
      </c>
      <c r="N429" t="s">
        <v>33</v>
      </c>
      <c r="O429" t="s">
        <v>296</v>
      </c>
      <c r="P429" t="s">
        <v>10463</v>
      </c>
      <c r="Q429" t="s">
        <v>9443</v>
      </c>
      <c r="R429" t="s">
        <v>8108</v>
      </c>
      <c r="S429">
        <v>22032514</v>
      </c>
      <c r="T429">
        <v>22032514</v>
      </c>
      <c r="U429" t="s">
        <v>13478</v>
      </c>
      <c r="V429">
        <v>83436642</v>
      </c>
      <c r="W429" t="s">
        <v>14409</v>
      </c>
      <c r="X429">
        <v>22822636</v>
      </c>
      <c r="Y429" t="s">
        <v>35</v>
      </c>
      <c r="Z429" t="s">
        <v>12230</v>
      </c>
    </row>
    <row r="430" spans="1:28" x14ac:dyDescent="0.25">
      <c r="A430" t="s">
        <v>8106</v>
      </c>
      <c r="B430" t="s">
        <v>8429</v>
      </c>
      <c r="C430" t="s">
        <v>6580</v>
      </c>
      <c r="E430" t="s">
        <v>8927</v>
      </c>
      <c r="F430" t="s">
        <v>13479</v>
      </c>
      <c r="G430" t="s">
        <v>9003</v>
      </c>
      <c r="H430" t="s">
        <v>3</v>
      </c>
      <c r="I430" t="s">
        <v>32</v>
      </c>
      <c r="J430" t="s">
        <v>2</v>
      </c>
      <c r="K430" t="s">
        <v>11</v>
      </c>
      <c r="L430">
        <v>10109</v>
      </c>
      <c r="M430" t="s">
        <v>12611</v>
      </c>
      <c r="N430" t="s">
        <v>33</v>
      </c>
      <c r="O430" t="s">
        <v>33</v>
      </c>
      <c r="P430" t="s">
        <v>193</v>
      </c>
      <c r="Q430" t="s">
        <v>193</v>
      </c>
      <c r="R430" t="s">
        <v>8108</v>
      </c>
      <c r="S430">
        <v>87085478</v>
      </c>
      <c r="T430" t="s">
        <v>15386</v>
      </c>
      <c r="U430" t="s">
        <v>12103</v>
      </c>
      <c r="V430">
        <v>87085478</v>
      </c>
      <c r="W430" t="s">
        <v>14396</v>
      </c>
      <c r="X430">
        <v>22284630</v>
      </c>
      <c r="Y430" t="s">
        <v>35</v>
      </c>
      <c r="Z430" t="s">
        <v>12230</v>
      </c>
    </row>
    <row r="431" spans="1:28" x14ac:dyDescent="0.25">
      <c r="A431" t="s">
        <v>8106</v>
      </c>
      <c r="B431" t="s">
        <v>8468</v>
      </c>
      <c r="C431" t="s">
        <v>6634</v>
      </c>
      <c r="E431" t="s">
        <v>13339</v>
      </c>
      <c r="F431" t="s">
        <v>13480</v>
      </c>
      <c r="G431" t="s">
        <v>78</v>
      </c>
      <c r="H431" t="s">
        <v>8</v>
      </c>
      <c r="I431" t="s">
        <v>35</v>
      </c>
      <c r="J431" t="s">
        <v>15</v>
      </c>
      <c r="K431" t="s">
        <v>2</v>
      </c>
      <c r="L431">
        <v>21101</v>
      </c>
      <c r="M431" t="s">
        <v>11437</v>
      </c>
      <c r="N431" t="s">
        <v>79</v>
      </c>
      <c r="O431" t="s">
        <v>10532</v>
      </c>
      <c r="P431" t="s">
        <v>10532</v>
      </c>
      <c r="Q431" t="s">
        <v>10532</v>
      </c>
      <c r="R431" t="s">
        <v>8108</v>
      </c>
      <c r="S431">
        <v>24631915</v>
      </c>
      <c r="T431">
        <v>86833061</v>
      </c>
      <c r="U431" t="s">
        <v>19356</v>
      </c>
      <c r="V431">
        <v>86833061</v>
      </c>
      <c r="W431" t="s">
        <v>14470</v>
      </c>
      <c r="X431">
        <v>24633545</v>
      </c>
      <c r="Y431" t="s">
        <v>35</v>
      </c>
      <c r="Z431" t="s">
        <v>12230</v>
      </c>
    </row>
    <row r="432" spans="1:28" x14ac:dyDescent="0.25">
      <c r="A432" t="s">
        <v>8106</v>
      </c>
      <c r="B432" t="s">
        <v>11255</v>
      </c>
      <c r="C432" t="s">
        <v>8724</v>
      </c>
      <c r="E432" t="s">
        <v>13481</v>
      </c>
      <c r="F432" t="s">
        <v>13482</v>
      </c>
      <c r="G432" t="s">
        <v>788</v>
      </c>
      <c r="H432" t="s">
        <v>4</v>
      </c>
      <c r="I432" t="s">
        <v>208</v>
      </c>
      <c r="J432" t="s">
        <v>5</v>
      </c>
      <c r="K432" t="s">
        <v>2</v>
      </c>
      <c r="L432">
        <v>50401</v>
      </c>
      <c r="M432" t="s">
        <v>11413</v>
      </c>
      <c r="N432" t="s">
        <v>209</v>
      </c>
      <c r="O432" t="s">
        <v>12937</v>
      </c>
      <c r="P432" t="s">
        <v>12937</v>
      </c>
      <c r="Q432" t="s">
        <v>13483</v>
      </c>
      <c r="R432" t="s">
        <v>8108</v>
      </c>
      <c r="S432">
        <v>83338046</v>
      </c>
      <c r="T432" t="s">
        <v>15386</v>
      </c>
      <c r="U432" t="s">
        <v>13484</v>
      </c>
      <c r="V432">
        <v>83338046</v>
      </c>
      <c r="W432" t="s">
        <v>13767</v>
      </c>
      <c r="X432">
        <v>26711140</v>
      </c>
      <c r="Y432" t="s">
        <v>35</v>
      </c>
      <c r="Z432" t="s">
        <v>12230</v>
      </c>
    </row>
    <row r="433" spans="1:28" x14ac:dyDescent="0.25">
      <c r="A433" t="s">
        <v>8106</v>
      </c>
      <c r="B433" t="s">
        <v>8112</v>
      </c>
      <c r="C433" t="s">
        <v>7357</v>
      </c>
      <c r="E433" t="s">
        <v>13485</v>
      </c>
      <c r="F433" t="s">
        <v>13486</v>
      </c>
      <c r="G433" t="s">
        <v>184</v>
      </c>
      <c r="H433" t="s">
        <v>2</v>
      </c>
      <c r="I433" t="s">
        <v>183</v>
      </c>
      <c r="J433" t="s">
        <v>2</v>
      </c>
      <c r="K433" t="s">
        <v>2</v>
      </c>
      <c r="L433">
        <v>40101</v>
      </c>
      <c r="M433" t="s">
        <v>11402</v>
      </c>
      <c r="N433" t="s">
        <v>184</v>
      </c>
      <c r="O433" t="s">
        <v>184</v>
      </c>
      <c r="P433" t="s">
        <v>184</v>
      </c>
      <c r="Q433" t="s">
        <v>13487</v>
      </c>
      <c r="R433" t="s">
        <v>8108</v>
      </c>
      <c r="S433">
        <v>85571590</v>
      </c>
      <c r="T433" t="s">
        <v>15386</v>
      </c>
      <c r="U433" t="s">
        <v>13488</v>
      </c>
      <c r="V433">
        <v>72054625</v>
      </c>
      <c r="W433" t="s">
        <v>13761</v>
      </c>
      <c r="X433">
        <v>22604275</v>
      </c>
      <c r="Y433" t="s">
        <v>35</v>
      </c>
      <c r="Z433" t="s">
        <v>12230</v>
      </c>
    </row>
    <row r="434" spans="1:28" x14ac:dyDescent="0.25">
      <c r="A434" t="s">
        <v>8106</v>
      </c>
      <c r="B434" t="s">
        <v>19316</v>
      </c>
      <c r="C434" t="s">
        <v>6567</v>
      </c>
      <c r="E434" t="s">
        <v>10075</v>
      </c>
      <c r="F434" t="s">
        <v>13489</v>
      </c>
      <c r="G434" t="s">
        <v>184</v>
      </c>
      <c r="H434" t="s">
        <v>7</v>
      </c>
      <c r="I434" t="s">
        <v>183</v>
      </c>
      <c r="J434" t="s">
        <v>7</v>
      </c>
      <c r="K434" t="s">
        <v>5</v>
      </c>
      <c r="L434">
        <v>40604</v>
      </c>
      <c r="M434" t="s">
        <v>11561</v>
      </c>
      <c r="N434" t="s">
        <v>184</v>
      </c>
      <c r="O434" t="s">
        <v>239</v>
      </c>
      <c r="P434" t="s">
        <v>470</v>
      </c>
      <c r="Q434" t="s">
        <v>12547</v>
      </c>
      <c r="R434" t="s">
        <v>8108</v>
      </c>
      <c r="S434">
        <v>40520560</v>
      </c>
      <c r="T434" t="s">
        <v>15386</v>
      </c>
      <c r="U434" t="s">
        <v>15285</v>
      </c>
      <c r="V434">
        <v>40520560</v>
      </c>
      <c r="W434" t="s">
        <v>14514</v>
      </c>
      <c r="X434">
        <v>22618569</v>
      </c>
      <c r="Y434" t="s">
        <v>32</v>
      </c>
      <c r="Z434" t="s">
        <v>13490</v>
      </c>
      <c r="AA434" t="str">
        <f t="shared" si="6"/>
        <v>04396--GOLDEN VALLEY SCHOOL-HEREDIA-(HORARIO DIFERENC.)</v>
      </c>
      <c r="AB434" t="s">
        <v>13489</v>
      </c>
    </row>
    <row r="435" spans="1:28" x14ac:dyDescent="0.25">
      <c r="A435" t="s">
        <v>8106</v>
      </c>
      <c r="B435" t="s">
        <v>8410</v>
      </c>
      <c r="C435" t="s">
        <v>6570</v>
      </c>
      <c r="E435" t="s">
        <v>8088</v>
      </c>
      <c r="F435" t="s">
        <v>13491</v>
      </c>
      <c r="G435" t="s">
        <v>9004</v>
      </c>
      <c r="H435" t="s">
        <v>4</v>
      </c>
      <c r="I435" t="s">
        <v>32</v>
      </c>
      <c r="J435" t="s">
        <v>2</v>
      </c>
      <c r="K435" t="s">
        <v>7</v>
      </c>
      <c r="L435">
        <v>10106</v>
      </c>
      <c r="M435" t="s">
        <v>12605</v>
      </c>
      <c r="N435" t="s">
        <v>33</v>
      </c>
      <c r="O435" t="s">
        <v>33</v>
      </c>
      <c r="P435" t="s">
        <v>10441</v>
      </c>
      <c r="Q435" t="s">
        <v>10441</v>
      </c>
      <c r="R435" t="s">
        <v>8108</v>
      </c>
      <c r="S435">
        <v>22261819</v>
      </c>
      <c r="T435">
        <v>89081444</v>
      </c>
      <c r="U435" t="s">
        <v>13492</v>
      </c>
      <c r="V435">
        <v>22261819</v>
      </c>
      <c r="W435" t="s">
        <v>12988</v>
      </c>
      <c r="X435">
        <v>22271729</v>
      </c>
      <c r="Y435" t="s">
        <v>35</v>
      </c>
      <c r="Z435" t="s">
        <v>12230</v>
      </c>
    </row>
    <row r="436" spans="1:28" x14ac:dyDescent="0.25">
      <c r="A436" t="s">
        <v>8106</v>
      </c>
      <c r="B436" t="s">
        <v>12003</v>
      </c>
      <c r="C436" t="s">
        <v>7282</v>
      </c>
      <c r="E436" t="s">
        <v>13493</v>
      </c>
      <c r="F436" t="s">
        <v>13494</v>
      </c>
      <c r="G436" t="s">
        <v>79</v>
      </c>
      <c r="H436" t="s">
        <v>5</v>
      </c>
      <c r="I436" t="s">
        <v>35</v>
      </c>
      <c r="J436" t="s">
        <v>2</v>
      </c>
      <c r="K436" t="s">
        <v>6</v>
      </c>
      <c r="L436">
        <v>20105</v>
      </c>
      <c r="M436" t="s">
        <v>12744</v>
      </c>
      <c r="N436" t="s">
        <v>79</v>
      </c>
      <c r="O436" t="s">
        <v>79</v>
      </c>
      <c r="P436" t="s">
        <v>1857</v>
      </c>
      <c r="Q436" t="s">
        <v>1858</v>
      </c>
      <c r="R436" t="s">
        <v>8108</v>
      </c>
      <c r="S436">
        <v>24303122</v>
      </c>
      <c r="T436">
        <v>88419386</v>
      </c>
      <c r="U436" t="s">
        <v>13543</v>
      </c>
      <c r="V436">
        <v>87071441</v>
      </c>
      <c r="W436" t="s">
        <v>15421</v>
      </c>
      <c r="X436">
        <v>24302406</v>
      </c>
      <c r="Y436" t="s">
        <v>35</v>
      </c>
      <c r="Z436" t="s">
        <v>12230</v>
      </c>
    </row>
    <row r="437" spans="1:28" x14ac:dyDescent="0.25">
      <c r="A437" t="s">
        <v>8106</v>
      </c>
      <c r="B437" t="s">
        <v>13415</v>
      </c>
      <c r="C437" t="s">
        <v>6535</v>
      </c>
      <c r="E437" t="s">
        <v>13495</v>
      </c>
      <c r="F437" t="s">
        <v>13496</v>
      </c>
      <c r="G437" t="s">
        <v>41</v>
      </c>
      <c r="H437" t="s">
        <v>5</v>
      </c>
      <c r="I437" t="s">
        <v>32</v>
      </c>
      <c r="J437" t="s">
        <v>17</v>
      </c>
      <c r="K437" t="s">
        <v>2</v>
      </c>
      <c r="L437">
        <v>11301</v>
      </c>
      <c r="M437" t="s">
        <v>15391</v>
      </c>
      <c r="N437" t="s">
        <v>33</v>
      </c>
      <c r="O437" t="s">
        <v>133</v>
      </c>
      <c r="P437" t="s">
        <v>156</v>
      </c>
      <c r="Q437" t="s">
        <v>13497</v>
      </c>
      <c r="R437" t="s">
        <v>8108</v>
      </c>
      <c r="S437">
        <v>71055343</v>
      </c>
      <c r="T437" t="s">
        <v>15386</v>
      </c>
      <c r="U437" t="s">
        <v>13498</v>
      </c>
      <c r="V437">
        <v>71055343</v>
      </c>
      <c r="W437" t="s">
        <v>14391</v>
      </c>
      <c r="X437">
        <v>22407361</v>
      </c>
      <c r="Y437" t="s">
        <v>35</v>
      </c>
      <c r="Z437" t="s">
        <v>12230</v>
      </c>
    </row>
    <row r="438" spans="1:28" x14ac:dyDescent="0.25">
      <c r="A438" t="s">
        <v>8106</v>
      </c>
      <c r="B438" t="s">
        <v>13449</v>
      </c>
      <c r="C438" t="s">
        <v>6752</v>
      </c>
      <c r="E438" t="s">
        <v>13270</v>
      </c>
      <c r="F438" t="s">
        <v>19357</v>
      </c>
      <c r="G438" t="s">
        <v>214</v>
      </c>
      <c r="H438" t="s">
        <v>3</v>
      </c>
      <c r="I438" t="s">
        <v>64</v>
      </c>
      <c r="J438" t="s">
        <v>2</v>
      </c>
      <c r="K438" t="s">
        <v>5</v>
      </c>
      <c r="L438">
        <v>30104</v>
      </c>
      <c r="M438" t="s">
        <v>12782</v>
      </c>
      <c r="N438" t="s">
        <v>214</v>
      </c>
      <c r="O438" t="s">
        <v>214</v>
      </c>
      <c r="P438" t="s">
        <v>10545</v>
      </c>
      <c r="Q438" t="s">
        <v>10545</v>
      </c>
      <c r="R438" t="s">
        <v>8108</v>
      </c>
      <c r="S438">
        <v>88275446</v>
      </c>
      <c r="T438" t="s">
        <v>15386</v>
      </c>
      <c r="U438" t="s">
        <v>13544</v>
      </c>
      <c r="V438">
        <v>88275446</v>
      </c>
      <c r="W438" t="s">
        <v>14487</v>
      </c>
      <c r="X438">
        <v>25371825</v>
      </c>
      <c r="Y438" t="s">
        <v>35</v>
      </c>
      <c r="Z438" t="s">
        <v>12230</v>
      </c>
    </row>
    <row r="439" spans="1:28" x14ac:dyDescent="0.25">
      <c r="A439" t="s">
        <v>8106</v>
      </c>
      <c r="B439" t="s">
        <v>10095</v>
      </c>
      <c r="C439" t="s">
        <v>6919</v>
      </c>
      <c r="E439" t="s">
        <v>10082</v>
      </c>
      <c r="F439" t="s">
        <v>13524</v>
      </c>
      <c r="G439" t="s">
        <v>311</v>
      </c>
      <c r="H439" t="s">
        <v>6</v>
      </c>
      <c r="I439" t="s">
        <v>32</v>
      </c>
      <c r="J439" t="s">
        <v>8</v>
      </c>
      <c r="K439" t="s">
        <v>2</v>
      </c>
      <c r="L439">
        <v>10701</v>
      </c>
      <c r="M439" t="s">
        <v>12652</v>
      </c>
      <c r="N439" t="s">
        <v>33</v>
      </c>
      <c r="O439" t="s">
        <v>12875</v>
      </c>
      <c r="P439" t="s">
        <v>10513</v>
      </c>
      <c r="Q439" t="s">
        <v>918</v>
      </c>
      <c r="R439" t="s">
        <v>8108</v>
      </c>
      <c r="S439">
        <v>22493746</v>
      </c>
      <c r="T439">
        <v>83043604</v>
      </c>
      <c r="U439" t="s">
        <v>13545</v>
      </c>
      <c r="V439">
        <v>88844085</v>
      </c>
      <c r="W439" t="s">
        <v>14426</v>
      </c>
      <c r="X439" t="s">
        <v>15413</v>
      </c>
      <c r="Y439" t="s">
        <v>35</v>
      </c>
      <c r="Z439" t="s">
        <v>12230</v>
      </c>
    </row>
    <row r="440" spans="1:28" x14ac:dyDescent="0.25">
      <c r="A440" t="s">
        <v>8106</v>
      </c>
      <c r="B440" t="s">
        <v>8746</v>
      </c>
      <c r="C440" t="s">
        <v>6675</v>
      </c>
      <c r="E440" t="s">
        <v>10086</v>
      </c>
      <c r="F440" t="s">
        <v>13588</v>
      </c>
      <c r="G440" t="s">
        <v>79</v>
      </c>
      <c r="H440" t="s">
        <v>3</v>
      </c>
      <c r="I440" t="s">
        <v>35</v>
      </c>
      <c r="J440" t="s">
        <v>2</v>
      </c>
      <c r="K440" t="s">
        <v>12</v>
      </c>
      <c r="L440">
        <v>20110</v>
      </c>
      <c r="M440" t="s">
        <v>11473</v>
      </c>
      <c r="N440" t="s">
        <v>79</v>
      </c>
      <c r="O440" t="s">
        <v>79</v>
      </c>
      <c r="P440" t="s">
        <v>47</v>
      </c>
      <c r="Q440" t="s">
        <v>11302</v>
      </c>
      <c r="R440" t="s">
        <v>8108</v>
      </c>
      <c r="S440">
        <v>24314887</v>
      </c>
      <c r="T440">
        <v>24410200</v>
      </c>
      <c r="U440" t="s">
        <v>15316</v>
      </c>
      <c r="V440">
        <v>70707029</v>
      </c>
      <c r="W440" t="s">
        <v>14444</v>
      </c>
      <c r="X440">
        <v>24302389</v>
      </c>
      <c r="Y440" t="s">
        <v>32</v>
      </c>
      <c r="Z440" t="s">
        <v>8836</v>
      </c>
      <c r="AA440" t="str">
        <f t="shared" si="6"/>
        <v>03484--GREEN HOUSE SCHOOL</v>
      </c>
      <c r="AB440" t="s">
        <v>13588</v>
      </c>
    </row>
    <row r="441" spans="1:28" x14ac:dyDescent="0.25">
      <c r="A441" t="s">
        <v>8106</v>
      </c>
      <c r="B441" t="s">
        <v>10185</v>
      </c>
      <c r="C441" t="s">
        <v>6530</v>
      </c>
      <c r="E441" t="s">
        <v>10083</v>
      </c>
      <c r="F441" t="s">
        <v>13589</v>
      </c>
      <c r="G441" t="s">
        <v>79</v>
      </c>
      <c r="H441" t="s">
        <v>6</v>
      </c>
      <c r="I441" t="s">
        <v>35</v>
      </c>
      <c r="J441" t="s">
        <v>2</v>
      </c>
      <c r="K441" t="s">
        <v>3</v>
      </c>
      <c r="L441">
        <v>20102</v>
      </c>
      <c r="M441" t="s">
        <v>12688</v>
      </c>
      <c r="N441" t="s">
        <v>79</v>
      </c>
      <c r="O441" t="s">
        <v>79</v>
      </c>
      <c r="P441" t="s">
        <v>33</v>
      </c>
      <c r="Q441" t="s">
        <v>9197</v>
      </c>
      <c r="R441" t="s">
        <v>8108</v>
      </c>
      <c r="S441">
        <v>84253249</v>
      </c>
      <c r="T441">
        <v>24338487</v>
      </c>
      <c r="U441" t="s">
        <v>13590</v>
      </c>
      <c r="V441">
        <v>84165774</v>
      </c>
      <c r="W441" t="s">
        <v>14447</v>
      </c>
      <c r="X441">
        <v>24303446</v>
      </c>
      <c r="Y441" t="s">
        <v>32</v>
      </c>
      <c r="Z441" t="s">
        <v>13595</v>
      </c>
      <c r="AA441" t="str">
        <f t="shared" si="6"/>
        <v>04402--GRACELAND SCHOOL</v>
      </c>
      <c r="AB441" t="s">
        <v>13589</v>
      </c>
    </row>
    <row r="442" spans="1:28" x14ac:dyDescent="0.25">
      <c r="A442" t="s">
        <v>8106</v>
      </c>
      <c r="B442" t="s">
        <v>11246</v>
      </c>
      <c r="C442" t="s">
        <v>8502</v>
      </c>
      <c r="E442" t="s">
        <v>10085</v>
      </c>
      <c r="F442" t="s">
        <v>13591</v>
      </c>
      <c r="G442" t="s">
        <v>184</v>
      </c>
      <c r="H442" t="s">
        <v>7</v>
      </c>
      <c r="I442" t="s">
        <v>183</v>
      </c>
      <c r="J442" t="s">
        <v>11</v>
      </c>
      <c r="K442" t="s">
        <v>2</v>
      </c>
      <c r="L442">
        <v>40901</v>
      </c>
      <c r="M442" t="s">
        <v>11431</v>
      </c>
      <c r="N442" t="s">
        <v>184</v>
      </c>
      <c r="O442" t="s">
        <v>966</v>
      </c>
      <c r="P442" t="s">
        <v>966</v>
      </c>
      <c r="Q442" t="s">
        <v>62</v>
      </c>
      <c r="R442" t="s">
        <v>8108</v>
      </c>
      <c r="S442">
        <v>22615863</v>
      </c>
      <c r="T442" t="s">
        <v>15386</v>
      </c>
      <c r="U442" t="s">
        <v>13592</v>
      </c>
      <c r="V442">
        <v>22615863</v>
      </c>
      <c r="W442" t="s">
        <v>14514</v>
      </c>
      <c r="X442">
        <v>64844352</v>
      </c>
      <c r="Y442" t="s">
        <v>32</v>
      </c>
      <c r="Z442" t="s">
        <v>8961</v>
      </c>
      <c r="AA442" t="str">
        <f t="shared" si="6"/>
        <v>04131--MUNDO UNIDO</v>
      </c>
      <c r="AB442" t="s">
        <v>13591</v>
      </c>
    </row>
    <row r="443" spans="1:28" x14ac:dyDescent="0.25">
      <c r="A443" t="s">
        <v>8106</v>
      </c>
      <c r="B443" t="s">
        <v>11995</v>
      </c>
      <c r="C443" t="s">
        <v>8827</v>
      </c>
      <c r="E443" t="s">
        <v>13516</v>
      </c>
      <c r="F443" t="s">
        <v>13526</v>
      </c>
      <c r="G443" t="s">
        <v>214</v>
      </c>
      <c r="H443" t="s">
        <v>2</v>
      </c>
      <c r="I443" t="s">
        <v>64</v>
      </c>
      <c r="J443" t="s">
        <v>2</v>
      </c>
      <c r="K443" t="s">
        <v>2</v>
      </c>
      <c r="L443">
        <v>30101</v>
      </c>
      <c r="M443" t="s">
        <v>11401</v>
      </c>
      <c r="N443" t="s">
        <v>214</v>
      </c>
      <c r="O443" t="s">
        <v>214</v>
      </c>
      <c r="P443" t="s">
        <v>12902</v>
      </c>
      <c r="Q443" t="s">
        <v>214</v>
      </c>
      <c r="R443" t="s">
        <v>8108</v>
      </c>
      <c r="S443">
        <v>25924865</v>
      </c>
      <c r="T443" t="s">
        <v>15386</v>
      </c>
      <c r="U443" t="s">
        <v>13547</v>
      </c>
      <c r="V443">
        <v>25924865</v>
      </c>
      <c r="W443" t="s">
        <v>14484</v>
      </c>
      <c r="X443">
        <v>25520752</v>
      </c>
      <c r="Y443" t="s">
        <v>35</v>
      </c>
      <c r="Z443" t="s">
        <v>12230</v>
      </c>
    </row>
    <row r="444" spans="1:28" x14ac:dyDescent="0.25">
      <c r="A444" t="s">
        <v>8106</v>
      </c>
      <c r="B444" t="s">
        <v>8498</v>
      </c>
      <c r="C444" t="s">
        <v>8499</v>
      </c>
      <c r="E444" t="s">
        <v>8891</v>
      </c>
      <c r="F444" t="s">
        <v>13527</v>
      </c>
      <c r="G444" t="s">
        <v>214</v>
      </c>
      <c r="H444" t="s">
        <v>7</v>
      </c>
      <c r="I444" t="s">
        <v>64</v>
      </c>
      <c r="J444" t="s">
        <v>4</v>
      </c>
      <c r="K444" t="s">
        <v>2</v>
      </c>
      <c r="L444">
        <v>30301</v>
      </c>
      <c r="M444" t="s">
        <v>12621</v>
      </c>
      <c r="N444" t="s">
        <v>214</v>
      </c>
      <c r="O444" t="s">
        <v>215</v>
      </c>
      <c r="P444" t="s">
        <v>3396</v>
      </c>
      <c r="Q444" t="s">
        <v>13534</v>
      </c>
      <c r="R444" t="s">
        <v>8108</v>
      </c>
      <c r="S444">
        <v>83532147</v>
      </c>
      <c r="T444">
        <v>22781974</v>
      </c>
      <c r="U444" t="s">
        <v>13548</v>
      </c>
      <c r="V444">
        <v>22781974</v>
      </c>
      <c r="W444" t="s">
        <v>14499</v>
      </c>
      <c r="X444">
        <v>22792767</v>
      </c>
      <c r="Y444" t="s">
        <v>35</v>
      </c>
      <c r="Z444" t="s">
        <v>12230</v>
      </c>
    </row>
    <row r="445" spans="1:28" x14ac:dyDescent="0.25">
      <c r="A445" t="s">
        <v>8106</v>
      </c>
      <c r="B445" t="s">
        <v>12523</v>
      </c>
      <c r="C445" t="s">
        <v>12522</v>
      </c>
      <c r="E445" t="s">
        <v>8977</v>
      </c>
      <c r="F445" t="s">
        <v>15257</v>
      </c>
      <c r="G445" t="s">
        <v>79</v>
      </c>
      <c r="H445" t="s">
        <v>2</v>
      </c>
      <c r="I445" t="s">
        <v>35</v>
      </c>
      <c r="J445" t="s">
        <v>2</v>
      </c>
      <c r="K445" t="s">
        <v>2</v>
      </c>
      <c r="L445">
        <v>20101</v>
      </c>
      <c r="M445" t="s">
        <v>11400</v>
      </c>
      <c r="N445" t="s">
        <v>79</v>
      </c>
      <c r="O445" t="s">
        <v>79</v>
      </c>
      <c r="P445" t="s">
        <v>79</v>
      </c>
      <c r="Q445" t="s">
        <v>79</v>
      </c>
      <c r="R445" t="s">
        <v>8108</v>
      </c>
      <c r="S445">
        <v>24433400</v>
      </c>
      <c r="T445" t="s">
        <v>15386</v>
      </c>
      <c r="U445" t="s">
        <v>15317</v>
      </c>
      <c r="V445">
        <v>86868750</v>
      </c>
      <c r="W445" t="s">
        <v>14443</v>
      </c>
      <c r="X445">
        <v>24433490</v>
      </c>
      <c r="Y445" t="s">
        <v>35</v>
      </c>
      <c r="Z445" t="s">
        <v>12230</v>
      </c>
    </row>
    <row r="446" spans="1:28" x14ac:dyDescent="0.25">
      <c r="A446" t="s">
        <v>8106</v>
      </c>
      <c r="B446" t="s">
        <v>8483</v>
      </c>
      <c r="C446" t="s">
        <v>6665</v>
      </c>
      <c r="E446" t="s">
        <v>8981</v>
      </c>
      <c r="F446" t="s">
        <v>15243</v>
      </c>
      <c r="G446" t="s">
        <v>79</v>
      </c>
      <c r="H446" t="s">
        <v>12</v>
      </c>
      <c r="I446" t="s">
        <v>35</v>
      </c>
      <c r="J446" t="s">
        <v>4</v>
      </c>
      <c r="K446" t="s">
        <v>2</v>
      </c>
      <c r="L446">
        <v>20301</v>
      </c>
      <c r="M446" t="s">
        <v>11407</v>
      </c>
      <c r="N446" t="s">
        <v>79</v>
      </c>
      <c r="O446" t="s">
        <v>10510</v>
      </c>
      <c r="P446" t="s">
        <v>10510</v>
      </c>
      <c r="Q446" t="s">
        <v>10510</v>
      </c>
      <c r="R446" t="s">
        <v>8108</v>
      </c>
      <c r="S446">
        <v>24442855</v>
      </c>
      <c r="T446">
        <v>88836481</v>
      </c>
      <c r="U446" t="s">
        <v>15318</v>
      </c>
      <c r="V446">
        <v>83978448</v>
      </c>
      <c r="W446" t="s">
        <v>5768</v>
      </c>
      <c r="X446">
        <v>24948687</v>
      </c>
      <c r="Y446" t="s">
        <v>32</v>
      </c>
      <c r="Z446" t="s">
        <v>15319</v>
      </c>
      <c r="AA446" t="str">
        <f t="shared" si="6"/>
        <v>04408--CENTRO EDUCATIVO ADONAI</v>
      </c>
      <c r="AB446" t="s">
        <v>15243</v>
      </c>
    </row>
    <row r="447" spans="1:28" x14ac:dyDescent="0.25">
      <c r="A447" t="s">
        <v>8106</v>
      </c>
      <c r="B447" t="s">
        <v>8444</v>
      </c>
      <c r="C447" t="s">
        <v>8443</v>
      </c>
      <c r="E447" t="s">
        <v>8982</v>
      </c>
      <c r="F447" t="s">
        <v>15240</v>
      </c>
      <c r="G447" t="s">
        <v>79</v>
      </c>
      <c r="H447" t="s">
        <v>12</v>
      </c>
      <c r="I447" t="s">
        <v>35</v>
      </c>
      <c r="J447" t="s">
        <v>4</v>
      </c>
      <c r="K447" t="s">
        <v>4</v>
      </c>
      <c r="L447">
        <v>20303</v>
      </c>
      <c r="M447" t="s">
        <v>12763</v>
      </c>
      <c r="N447" t="s">
        <v>79</v>
      </c>
      <c r="O447" t="s">
        <v>10510</v>
      </c>
      <c r="P447" t="s">
        <v>33</v>
      </c>
      <c r="Q447" t="s">
        <v>10517</v>
      </c>
      <c r="R447" t="s">
        <v>8108</v>
      </c>
      <c r="S447">
        <v>24440484</v>
      </c>
      <c r="T447">
        <v>88850761</v>
      </c>
      <c r="U447" t="s">
        <v>15320</v>
      </c>
      <c r="V447">
        <v>88850761</v>
      </c>
      <c r="W447" t="s">
        <v>5768</v>
      </c>
      <c r="X447">
        <v>24948687</v>
      </c>
      <c r="Y447" t="s">
        <v>35</v>
      </c>
      <c r="Z447" t="s">
        <v>12230</v>
      </c>
    </row>
    <row r="448" spans="1:28" x14ac:dyDescent="0.25">
      <c r="A448" t="s">
        <v>8106</v>
      </c>
      <c r="B448" t="s">
        <v>12532</v>
      </c>
      <c r="C448" t="s">
        <v>8947</v>
      </c>
      <c r="E448" t="s">
        <v>8983</v>
      </c>
      <c r="F448" t="s">
        <v>15245</v>
      </c>
      <c r="G448" t="s">
        <v>197</v>
      </c>
      <c r="H448" t="s">
        <v>198</v>
      </c>
      <c r="I448" t="s">
        <v>35</v>
      </c>
      <c r="J448" t="s">
        <v>12</v>
      </c>
      <c r="K448" t="s">
        <v>2</v>
      </c>
      <c r="L448">
        <v>21001</v>
      </c>
      <c r="M448" t="s">
        <v>11434</v>
      </c>
      <c r="N448" t="s">
        <v>79</v>
      </c>
      <c r="O448" t="s">
        <v>197</v>
      </c>
      <c r="P448" t="s">
        <v>11356</v>
      </c>
      <c r="Q448" t="s">
        <v>15321</v>
      </c>
      <c r="R448" t="s">
        <v>8108</v>
      </c>
      <c r="S448">
        <v>83673039</v>
      </c>
      <c r="T448">
        <v>84394170</v>
      </c>
      <c r="U448" t="s">
        <v>15322</v>
      </c>
      <c r="V448">
        <v>24603552</v>
      </c>
      <c r="W448" t="s">
        <v>14474</v>
      </c>
      <c r="X448">
        <v>24601646</v>
      </c>
      <c r="Y448" t="s">
        <v>35</v>
      </c>
      <c r="Z448" t="s">
        <v>12230</v>
      </c>
    </row>
    <row r="449" spans="1:28" x14ac:dyDescent="0.25">
      <c r="A449" t="s">
        <v>8106</v>
      </c>
      <c r="B449" t="s">
        <v>8270</v>
      </c>
      <c r="C449" t="s">
        <v>6462</v>
      </c>
      <c r="E449" t="s">
        <v>8999</v>
      </c>
      <c r="F449" t="s">
        <v>15242</v>
      </c>
      <c r="G449" t="s">
        <v>47</v>
      </c>
      <c r="H449" t="s">
        <v>2</v>
      </c>
      <c r="I449" t="s">
        <v>32</v>
      </c>
      <c r="J449" t="s">
        <v>4</v>
      </c>
      <c r="K449" t="s">
        <v>2</v>
      </c>
      <c r="L449">
        <v>10301</v>
      </c>
      <c r="M449" t="s">
        <v>12619</v>
      </c>
      <c r="N449" t="s">
        <v>33</v>
      </c>
      <c r="O449" t="s">
        <v>47</v>
      </c>
      <c r="P449" t="s">
        <v>47</v>
      </c>
      <c r="Q449" t="s">
        <v>47</v>
      </c>
      <c r="R449" t="s">
        <v>8108</v>
      </c>
      <c r="S449">
        <v>22505062</v>
      </c>
      <c r="T449">
        <v>83322717</v>
      </c>
      <c r="U449" t="s">
        <v>15323</v>
      </c>
      <c r="V449">
        <v>83322717</v>
      </c>
      <c r="W449" t="s">
        <v>14411</v>
      </c>
      <c r="X449">
        <v>22591833</v>
      </c>
      <c r="Y449" t="s">
        <v>35</v>
      </c>
      <c r="Z449" t="s">
        <v>12230</v>
      </c>
    </row>
    <row r="450" spans="1:28" x14ac:dyDescent="0.25">
      <c r="A450" t="s">
        <v>8106</v>
      </c>
      <c r="B450" t="s">
        <v>11261</v>
      </c>
      <c r="C450" t="s">
        <v>11260</v>
      </c>
      <c r="E450" t="s">
        <v>15250</v>
      </c>
      <c r="F450" t="s">
        <v>15249</v>
      </c>
      <c r="G450" t="s">
        <v>9004</v>
      </c>
      <c r="H450" t="s">
        <v>5</v>
      </c>
      <c r="I450" t="s">
        <v>32</v>
      </c>
      <c r="J450" t="s">
        <v>86</v>
      </c>
      <c r="K450" t="s">
        <v>3</v>
      </c>
      <c r="L450">
        <v>11802</v>
      </c>
      <c r="M450" t="s">
        <v>12727</v>
      </c>
      <c r="N450" t="s">
        <v>33</v>
      </c>
      <c r="O450" t="s">
        <v>10439</v>
      </c>
      <c r="P450" t="s">
        <v>12873</v>
      </c>
      <c r="Q450" t="s">
        <v>12873</v>
      </c>
      <c r="R450" t="s">
        <v>8108</v>
      </c>
      <c r="S450">
        <v>22737569</v>
      </c>
      <c r="T450" t="s">
        <v>15386</v>
      </c>
      <c r="U450" t="s">
        <v>12063</v>
      </c>
      <c r="V450">
        <v>88209174</v>
      </c>
      <c r="W450" t="s">
        <v>14388</v>
      </c>
      <c r="X450">
        <v>21002108</v>
      </c>
      <c r="Y450" t="s">
        <v>35</v>
      </c>
      <c r="Z450" t="s">
        <v>12230</v>
      </c>
    </row>
    <row r="451" spans="1:28" x14ac:dyDescent="0.25">
      <c r="A451" t="s">
        <v>8106</v>
      </c>
      <c r="B451" t="s">
        <v>8355</v>
      </c>
      <c r="C451" t="s">
        <v>8354</v>
      </c>
      <c r="E451" t="s">
        <v>15256</v>
      </c>
      <c r="F451" t="s">
        <v>15255</v>
      </c>
      <c r="G451" t="s">
        <v>184</v>
      </c>
      <c r="H451" t="s">
        <v>5</v>
      </c>
      <c r="I451" t="s">
        <v>183</v>
      </c>
      <c r="J451" t="s">
        <v>3</v>
      </c>
      <c r="K451" t="s">
        <v>6</v>
      </c>
      <c r="L451">
        <v>40205</v>
      </c>
      <c r="M451" t="s">
        <v>12806</v>
      </c>
      <c r="N451" t="s">
        <v>184</v>
      </c>
      <c r="O451" t="s">
        <v>10572</v>
      </c>
      <c r="P451" t="s">
        <v>2950</v>
      </c>
      <c r="Q451" t="s">
        <v>2950</v>
      </c>
      <c r="R451" t="s">
        <v>8108</v>
      </c>
      <c r="S451">
        <v>71025886</v>
      </c>
      <c r="T451">
        <v>83741041</v>
      </c>
      <c r="U451" t="s">
        <v>15324</v>
      </c>
      <c r="V451">
        <v>71025886</v>
      </c>
      <c r="W451" t="s">
        <v>14513</v>
      </c>
      <c r="X451">
        <v>22623025</v>
      </c>
      <c r="Y451" t="s">
        <v>35</v>
      </c>
      <c r="Z451" t="s">
        <v>12230</v>
      </c>
    </row>
    <row r="452" spans="1:28" x14ac:dyDescent="0.25">
      <c r="A452" t="s">
        <v>8106</v>
      </c>
      <c r="B452" t="s">
        <v>2685</v>
      </c>
      <c r="C452" t="s">
        <v>7950</v>
      </c>
      <c r="E452" t="s">
        <v>8862</v>
      </c>
      <c r="F452" t="s">
        <v>15244</v>
      </c>
      <c r="G452" t="s">
        <v>184</v>
      </c>
      <c r="H452" t="s">
        <v>8</v>
      </c>
      <c r="I452" t="s">
        <v>183</v>
      </c>
      <c r="J452" t="s">
        <v>10</v>
      </c>
      <c r="K452" t="s">
        <v>2</v>
      </c>
      <c r="L452">
        <v>40801</v>
      </c>
      <c r="M452" t="s">
        <v>12663</v>
      </c>
      <c r="N452" t="s">
        <v>184</v>
      </c>
      <c r="O452" t="s">
        <v>12921</v>
      </c>
      <c r="P452" t="s">
        <v>2767</v>
      </c>
      <c r="Q452" t="s">
        <v>112</v>
      </c>
      <c r="R452" t="s">
        <v>8108</v>
      </c>
      <c r="S452">
        <v>84789999</v>
      </c>
      <c r="T452">
        <v>87082500</v>
      </c>
      <c r="U452" t="s">
        <v>15325</v>
      </c>
      <c r="V452">
        <v>86880729</v>
      </c>
      <c r="W452" t="s">
        <v>13577</v>
      </c>
      <c r="X452">
        <v>22654304</v>
      </c>
      <c r="Y452" t="s">
        <v>35</v>
      </c>
      <c r="Z452" t="s">
        <v>12230</v>
      </c>
    </row>
    <row r="453" spans="1:28" x14ac:dyDescent="0.25">
      <c r="A453" t="s">
        <v>8106</v>
      </c>
      <c r="B453" t="s">
        <v>8186</v>
      </c>
      <c r="C453" t="s">
        <v>7362</v>
      </c>
      <c r="E453" t="s">
        <v>9376</v>
      </c>
      <c r="F453" t="s">
        <v>19358</v>
      </c>
      <c r="G453" t="s">
        <v>9003</v>
      </c>
      <c r="H453" t="s">
        <v>4</v>
      </c>
      <c r="I453" t="s">
        <v>32</v>
      </c>
      <c r="J453" t="s">
        <v>3</v>
      </c>
      <c r="K453" t="s">
        <v>4</v>
      </c>
      <c r="L453">
        <v>10203</v>
      </c>
      <c r="M453" t="s">
        <v>12618</v>
      </c>
      <c r="N453" t="s">
        <v>33</v>
      </c>
      <c r="O453" t="s">
        <v>11293</v>
      </c>
      <c r="P453" t="s">
        <v>143</v>
      </c>
      <c r="Q453" t="s">
        <v>143</v>
      </c>
      <c r="R453" t="s">
        <v>8108</v>
      </c>
      <c r="S453">
        <v>22280384</v>
      </c>
      <c r="T453">
        <v>88727937</v>
      </c>
      <c r="U453" t="s">
        <v>19359</v>
      </c>
      <c r="V453">
        <v>85393348</v>
      </c>
      <c r="W453" t="s">
        <v>13149</v>
      </c>
      <c r="X453">
        <v>22284630</v>
      </c>
      <c r="Y453" t="s">
        <v>35</v>
      </c>
      <c r="Z453" t="s">
        <v>12230</v>
      </c>
    </row>
    <row r="454" spans="1:28" x14ac:dyDescent="0.25">
      <c r="A454" t="s">
        <v>8106</v>
      </c>
      <c r="B454" t="s">
        <v>12013</v>
      </c>
      <c r="C454" t="s">
        <v>7104</v>
      </c>
      <c r="E454" t="s">
        <v>8926</v>
      </c>
      <c r="F454" t="s">
        <v>19360</v>
      </c>
      <c r="G454" t="s">
        <v>9003</v>
      </c>
      <c r="H454" t="s">
        <v>5</v>
      </c>
      <c r="I454" t="s">
        <v>32</v>
      </c>
      <c r="J454" t="s">
        <v>11</v>
      </c>
      <c r="K454" t="s">
        <v>2</v>
      </c>
      <c r="L454">
        <v>10901</v>
      </c>
      <c r="M454" t="s">
        <v>12667</v>
      </c>
      <c r="N454" t="s">
        <v>33</v>
      </c>
      <c r="O454" t="s">
        <v>296</v>
      </c>
      <c r="P454" t="s">
        <v>296</v>
      </c>
      <c r="Q454" t="s">
        <v>296</v>
      </c>
      <c r="R454" t="s">
        <v>8108</v>
      </c>
      <c r="S454">
        <v>88124973</v>
      </c>
      <c r="T454">
        <v>88713872</v>
      </c>
      <c r="U454" t="s">
        <v>19361</v>
      </c>
      <c r="V454">
        <v>88165174</v>
      </c>
      <c r="W454" t="s">
        <v>14409</v>
      </c>
      <c r="X454">
        <v>25475700</v>
      </c>
      <c r="Y454" t="s">
        <v>35</v>
      </c>
      <c r="Z454" t="s">
        <v>12230</v>
      </c>
    </row>
    <row r="455" spans="1:28" x14ac:dyDescent="0.25">
      <c r="A455" t="s">
        <v>8106</v>
      </c>
      <c r="B455" t="s">
        <v>8147</v>
      </c>
      <c r="C455" t="s">
        <v>8146</v>
      </c>
      <c r="E455" t="s">
        <v>8991</v>
      </c>
      <c r="F455" t="s">
        <v>19362</v>
      </c>
      <c r="G455" t="s">
        <v>41</v>
      </c>
      <c r="H455" t="s">
        <v>2</v>
      </c>
      <c r="I455" t="s">
        <v>32</v>
      </c>
      <c r="J455" t="s">
        <v>10</v>
      </c>
      <c r="K455" t="s">
        <v>4</v>
      </c>
      <c r="L455">
        <v>10803</v>
      </c>
      <c r="M455" t="s">
        <v>12668</v>
      </c>
      <c r="N455" t="s">
        <v>33</v>
      </c>
      <c r="O455" t="s">
        <v>12863</v>
      </c>
      <c r="P455" t="s">
        <v>555</v>
      </c>
      <c r="Q455" t="s">
        <v>555</v>
      </c>
      <c r="R455" t="s">
        <v>8108</v>
      </c>
      <c r="S455">
        <v>83583210</v>
      </c>
      <c r="T455">
        <v>83189801</v>
      </c>
      <c r="U455" t="s">
        <v>19363</v>
      </c>
      <c r="V455">
        <v>83189801</v>
      </c>
      <c r="W455" t="s">
        <v>14415</v>
      </c>
      <c r="X455">
        <v>22254561</v>
      </c>
      <c r="Y455" t="s">
        <v>32</v>
      </c>
      <c r="Z455" t="s">
        <v>19364</v>
      </c>
      <c r="AA455" t="str">
        <f t="shared" ref="AA455:AA469" si="7">CONCATENATE(Z455,"--",AB455)</f>
        <v>04410--CENTRO EDUCATIVO HEAVEN´S DREAM EDUCATION</v>
      </c>
      <c r="AB455" t="s">
        <v>19362</v>
      </c>
    </row>
    <row r="456" spans="1:28" x14ac:dyDescent="0.25">
      <c r="A456" t="s">
        <v>8106</v>
      </c>
      <c r="B456" t="s">
        <v>11251</v>
      </c>
      <c r="C456" t="s">
        <v>8877</v>
      </c>
      <c r="E456" t="s">
        <v>8992</v>
      </c>
      <c r="F456" t="s">
        <v>19365</v>
      </c>
      <c r="G456" t="s">
        <v>214</v>
      </c>
      <c r="H456" t="s">
        <v>2</v>
      </c>
      <c r="I456" t="s">
        <v>64</v>
      </c>
      <c r="J456" t="s">
        <v>2</v>
      </c>
      <c r="K456" t="s">
        <v>2</v>
      </c>
      <c r="L456">
        <v>30101</v>
      </c>
      <c r="M456" t="s">
        <v>11401</v>
      </c>
      <c r="N456" t="s">
        <v>214</v>
      </c>
      <c r="O456" t="s">
        <v>214</v>
      </c>
      <c r="P456" t="s">
        <v>12902</v>
      </c>
      <c r="Q456" t="s">
        <v>69</v>
      </c>
      <c r="R456" t="s">
        <v>8108</v>
      </c>
      <c r="S456">
        <v>88584929</v>
      </c>
      <c r="T456" t="s">
        <v>15386</v>
      </c>
      <c r="U456" t="s">
        <v>19366</v>
      </c>
      <c r="V456">
        <v>83224285</v>
      </c>
      <c r="W456" t="s">
        <v>14484</v>
      </c>
      <c r="X456">
        <v>25520752</v>
      </c>
      <c r="Y456" t="s">
        <v>35</v>
      </c>
      <c r="Z456" t="s">
        <v>12230</v>
      </c>
    </row>
    <row r="457" spans="1:28" x14ac:dyDescent="0.25">
      <c r="A457" t="s">
        <v>8106</v>
      </c>
      <c r="B457" t="s">
        <v>12014</v>
      </c>
      <c r="C457" t="s">
        <v>8897</v>
      </c>
      <c r="E457" t="s">
        <v>8998</v>
      </c>
      <c r="F457" t="s">
        <v>19367</v>
      </c>
      <c r="G457" t="s">
        <v>207</v>
      </c>
      <c r="H457" t="s">
        <v>4</v>
      </c>
      <c r="I457" t="s">
        <v>208</v>
      </c>
      <c r="J457" t="s">
        <v>4</v>
      </c>
      <c r="K457" t="s">
        <v>11</v>
      </c>
      <c r="L457">
        <v>50309</v>
      </c>
      <c r="M457" t="s">
        <v>11601</v>
      </c>
      <c r="N457" t="s">
        <v>209</v>
      </c>
      <c r="O457" t="s">
        <v>207</v>
      </c>
      <c r="P457" t="s">
        <v>10755</v>
      </c>
      <c r="Q457" t="s">
        <v>13052</v>
      </c>
      <c r="R457" t="s">
        <v>8108</v>
      </c>
      <c r="S457">
        <v>62985861</v>
      </c>
      <c r="T457">
        <v>60539757</v>
      </c>
      <c r="U457" t="s">
        <v>19368</v>
      </c>
      <c r="V457">
        <v>85684801</v>
      </c>
      <c r="W457" t="s">
        <v>19369</v>
      </c>
      <c r="X457">
        <v>26750475</v>
      </c>
      <c r="Y457" t="s">
        <v>32</v>
      </c>
      <c r="Z457" t="s">
        <v>19370</v>
      </c>
      <c r="AA457" t="str">
        <f t="shared" si="7"/>
        <v>04411--CENTRO EDUCATIVO HAPPY GARDEN</v>
      </c>
      <c r="AB457" t="s">
        <v>19367</v>
      </c>
    </row>
    <row r="458" spans="1:28" x14ac:dyDescent="0.25">
      <c r="A458" t="s">
        <v>8106</v>
      </c>
      <c r="B458" t="s">
        <v>8409</v>
      </c>
      <c r="C458" t="s">
        <v>8408</v>
      </c>
      <c r="E458" t="s">
        <v>8975</v>
      </c>
      <c r="F458" t="s">
        <v>19371</v>
      </c>
      <c r="G458" t="s">
        <v>207</v>
      </c>
      <c r="H458" t="s">
        <v>4</v>
      </c>
      <c r="I458" t="s">
        <v>208</v>
      </c>
      <c r="J458" t="s">
        <v>4</v>
      </c>
      <c r="K458" t="s">
        <v>6</v>
      </c>
      <c r="L458">
        <v>50305</v>
      </c>
      <c r="M458" t="s">
        <v>11584</v>
      </c>
      <c r="N458" t="s">
        <v>209</v>
      </c>
      <c r="O458" t="s">
        <v>207</v>
      </c>
      <c r="P458" t="s">
        <v>4284</v>
      </c>
      <c r="Q458" t="s">
        <v>4284</v>
      </c>
      <c r="R458" t="s">
        <v>8108</v>
      </c>
      <c r="S458" t="s">
        <v>15386</v>
      </c>
      <c r="T458" t="s">
        <v>15386</v>
      </c>
      <c r="U458" t="s">
        <v>19372</v>
      </c>
      <c r="V458">
        <v>89903408</v>
      </c>
      <c r="W458" t="s">
        <v>19373</v>
      </c>
      <c r="X458">
        <v>26750475</v>
      </c>
      <c r="Y458" t="s">
        <v>35</v>
      </c>
      <c r="Z458" t="s">
        <v>12230</v>
      </c>
    </row>
    <row r="459" spans="1:28" x14ac:dyDescent="0.25">
      <c r="A459" t="s">
        <v>8106</v>
      </c>
      <c r="B459" t="s">
        <v>9385</v>
      </c>
      <c r="C459" t="s">
        <v>8318</v>
      </c>
      <c r="E459" t="s">
        <v>19374</v>
      </c>
      <c r="F459" t="s">
        <v>19375</v>
      </c>
      <c r="G459" t="s">
        <v>1044</v>
      </c>
      <c r="H459" t="s">
        <v>6</v>
      </c>
      <c r="I459" t="s">
        <v>32</v>
      </c>
      <c r="J459" t="s">
        <v>1045</v>
      </c>
      <c r="K459" t="s">
        <v>5</v>
      </c>
      <c r="L459">
        <v>11904</v>
      </c>
      <c r="M459" t="s">
        <v>12733</v>
      </c>
      <c r="N459" t="s">
        <v>33</v>
      </c>
      <c r="O459" t="s">
        <v>1044</v>
      </c>
      <c r="P459" t="s">
        <v>10492</v>
      </c>
      <c r="Q459" t="s">
        <v>10393</v>
      </c>
      <c r="R459" t="s">
        <v>8108</v>
      </c>
      <c r="S459">
        <v>87945400</v>
      </c>
      <c r="T459" t="s">
        <v>15386</v>
      </c>
      <c r="U459" t="s">
        <v>19376</v>
      </c>
      <c r="V459">
        <v>70119611</v>
      </c>
      <c r="W459" t="s">
        <v>14435</v>
      </c>
      <c r="X459">
        <v>27713417</v>
      </c>
      <c r="Y459" t="s">
        <v>35</v>
      </c>
      <c r="Z459" t="s">
        <v>12230</v>
      </c>
    </row>
    <row r="460" spans="1:28" x14ac:dyDescent="0.25">
      <c r="A460" t="s">
        <v>8106</v>
      </c>
      <c r="B460" t="s">
        <v>8418</v>
      </c>
      <c r="C460" t="s">
        <v>8417</v>
      </c>
      <c r="E460" t="s">
        <v>8959</v>
      </c>
      <c r="F460" t="s">
        <v>19377</v>
      </c>
      <c r="G460" t="s">
        <v>9004</v>
      </c>
      <c r="H460" t="s">
        <v>2</v>
      </c>
      <c r="I460" t="s">
        <v>32</v>
      </c>
      <c r="J460" t="s">
        <v>2</v>
      </c>
      <c r="K460" t="s">
        <v>15</v>
      </c>
      <c r="L460">
        <v>10111</v>
      </c>
      <c r="M460" t="s">
        <v>12614</v>
      </c>
      <c r="N460" t="s">
        <v>33</v>
      </c>
      <c r="O460" t="s">
        <v>33</v>
      </c>
      <c r="P460" t="s">
        <v>12854</v>
      </c>
      <c r="Q460" t="s">
        <v>12854</v>
      </c>
      <c r="R460" t="s">
        <v>8108</v>
      </c>
      <c r="S460">
        <v>70170558</v>
      </c>
      <c r="T460">
        <v>88838485</v>
      </c>
      <c r="U460" t="s">
        <v>19378</v>
      </c>
      <c r="V460">
        <v>70170558</v>
      </c>
      <c r="W460" t="s">
        <v>14492</v>
      </c>
      <c r="X460">
        <v>22551257</v>
      </c>
      <c r="Y460" t="s">
        <v>32</v>
      </c>
      <c r="Z460" t="s">
        <v>19379</v>
      </c>
      <c r="AA460" t="str">
        <f t="shared" si="7"/>
        <v>04412--CENTRO EDUCATIVO ACTIVE MINDS SCHOOL</v>
      </c>
      <c r="AB460" t="s">
        <v>19377</v>
      </c>
    </row>
    <row r="461" spans="1:28" x14ac:dyDescent="0.25">
      <c r="A461" t="s">
        <v>8106</v>
      </c>
      <c r="B461" t="s">
        <v>8425</v>
      </c>
      <c r="C461" t="s">
        <v>8424</v>
      </c>
      <c r="E461" t="s">
        <v>9000</v>
      </c>
      <c r="F461" t="s">
        <v>19380</v>
      </c>
      <c r="G461" t="s">
        <v>9004</v>
      </c>
      <c r="H461" t="s">
        <v>4</v>
      </c>
      <c r="I461" t="s">
        <v>32</v>
      </c>
      <c r="J461" t="s">
        <v>2</v>
      </c>
      <c r="K461" t="s">
        <v>7</v>
      </c>
      <c r="L461">
        <v>10106</v>
      </c>
      <c r="M461" t="s">
        <v>12605</v>
      </c>
      <c r="N461" t="s">
        <v>33</v>
      </c>
      <c r="O461" t="s">
        <v>33</v>
      </c>
      <c r="P461" t="s">
        <v>10441</v>
      </c>
      <c r="Q461" t="s">
        <v>10441</v>
      </c>
      <c r="R461" t="s">
        <v>8108</v>
      </c>
      <c r="S461">
        <v>88607840</v>
      </c>
      <c r="T461" t="s">
        <v>15386</v>
      </c>
      <c r="U461" t="s">
        <v>19381</v>
      </c>
      <c r="V461">
        <v>88607840</v>
      </c>
      <c r="W461" t="s">
        <v>12988</v>
      </c>
      <c r="X461">
        <v>22271729</v>
      </c>
      <c r="Y461" t="s">
        <v>35</v>
      </c>
      <c r="Z461" t="s">
        <v>12230</v>
      </c>
    </row>
    <row r="462" spans="1:28" x14ac:dyDescent="0.25">
      <c r="A462" t="s">
        <v>8106</v>
      </c>
      <c r="B462" t="s">
        <v>8325</v>
      </c>
      <c r="C462" t="s">
        <v>6496</v>
      </c>
      <c r="E462" t="s">
        <v>19382</v>
      </c>
      <c r="F462" t="s">
        <v>19383</v>
      </c>
      <c r="G462" t="s">
        <v>47</v>
      </c>
      <c r="H462" t="s">
        <v>2</v>
      </c>
      <c r="I462" t="s">
        <v>32</v>
      </c>
      <c r="J462" t="s">
        <v>4</v>
      </c>
      <c r="K462" t="s">
        <v>6</v>
      </c>
      <c r="L462">
        <v>10305</v>
      </c>
      <c r="M462" t="s">
        <v>12624</v>
      </c>
      <c r="N462" t="s">
        <v>33</v>
      </c>
      <c r="O462" t="s">
        <v>47</v>
      </c>
      <c r="P462" t="s">
        <v>221</v>
      </c>
      <c r="Q462" t="s">
        <v>19384</v>
      </c>
      <c r="R462" t="s">
        <v>8108</v>
      </c>
      <c r="S462">
        <v>22742323</v>
      </c>
      <c r="T462">
        <v>72990064</v>
      </c>
      <c r="U462" t="s">
        <v>19385</v>
      </c>
      <c r="V462">
        <v>72990064</v>
      </c>
      <c r="W462" t="s">
        <v>14411</v>
      </c>
      <c r="X462">
        <v>21010915</v>
      </c>
      <c r="Y462" t="s">
        <v>35</v>
      </c>
      <c r="Z462" t="s">
        <v>12230</v>
      </c>
    </row>
    <row r="463" spans="1:28" x14ac:dyDescent="0.25">
      <c r="A463" t="s">
        <v>8106</v>
      </c>
      <c r="B463" t="s">
        <v>8810</v>
      </c>
      <c r="C463" t="s">
        <v>8813</v>
      </c>
      <c r="E463" t="s">
        <v>9453</v>
      </c>
      <c r="F463" t="s">
        <v>19386</v>
      </c>
      <c r="G463" t="s">
        <v>4010</v>
      </c>
      <c r="H463" t="s">
        <v>2</v>
      </c>
      <c r="I463" t="s">
        <v>208</v>
      </c>
      <c r="J463" t="s">
        <v>3</v>
      </c>
      <c r="K463" t="s">
        <v>2</v>
      </c>
      <c r="L463">
        <v>50201</v>
      </c>
      <c r="M463" t="s">
        <v>11406</v>
      </c>
      <c r="N463" t="s">
        <v>209</v>
      </c>
      <c r="O463" t="s">
        <v>4010</v>
      </c>
      <c r="P463" t="s">
        <v>4010</v>
      </c>
      <c r="Q463" t="s">
        <v>828</v>
      </c>
      <c r="R463" t="s">
        <v>8108</v>
      </c>
      <c r="S463">
        <v>40819093</v>
      </c>
      <c r="T463">
        <v>88235849</v>
      </c>
      <c r="U463" t="s">
        <v>19387</v>
      </c>
      <c r="V463">
        <v>88235849</v>
      </c>
      <c r="W463" t="s">
        <v>14528</v>
      </c>
      <c r="X463">
        <v>26867009</v>
      </c>
      <c r="Y463" t="s">
        <v>35</v>
      </c>
      <c r="Z463" t="s">
        <v>12230</v>
      </c>
    </row>
    <row r="464" spans="1:28" x14ac:dyDescent="0.25">
      <c r="A464" t="s">
        <v>8106</v>
      </c>
      <c r="B464" t="s">
        <v>8367</v>
      </c>
      <c r="C464" t="s">
        <v>8366</v>
      </c>
      <c r="E464" t="s">
        <v>10126</v>
      </c>
      <c r="F464" t="s">
        <v>19343</v>
      </c>
      <c r="G464" t="s">
        <v>79</v>
      </c>
      <c r="H464" t="s">
        <v>11</v>
      </c>
      <c r="I464" t="s">
        <v>35</v>
      </c>
      <c r="J464" t="s">
        <v>11</v>
      </c>
      <c r="K464" t="s">
        <v>2</v>
      </c>
      <c r="L464">
        <v>20901</v>
      </c>
      <c r="M464" t="s">
        <v>11430</v>
      </c>
      <c r="N464" t="s">
        <v>79</v>
      </c>
      <c r="O464" t="s">
        <v>11351</v>
      </c>
      <c r="P464" t="s">
        <v>11351</v>
      </c>
      <c r="Q464" t="s">
        <v>19388</v>
      </c>
      <c r="R464" t="s">
        <v>8108</v>
      </c>
      <c r="S464">
        <v>86709146</v>
      </c>
      <c r="T464" t="s">
        <v>15386</v>
      </c>
      <c r="U464" t="s">
        <v>12059</v>
      </c>
      <c r="V464">
        <v>85483761</v>
      </c>
      <c r="W464" t="s">
        <v>15429</v>
      </c>
      <c r="X464">
        <v>24289926</v>
      </c>
      <c r="Y464" t="s">
        <v>32</v>
      </c>
      <c r="Z464" t="s">
        <v>19389</v>
      </c>
      <c r="AA464" t="str">
        <f t="shared" si="7"/>
        <v>04413--PIRUETAS CENTRO EDUCATIVO Y GUARDERIA</v>
      </c>
      <c r="AB464" t="s">
        <v>19343</v>
      </c>
    </row>
    <row r="465" spans="1:28" x14ac:dyDescent="0.25">
      <c r="A465" t="s">
        <v>8106</v>
      </c>
      <c r="B465" t="s">
        <v>12520</v>
      </c>
      <c r="C465" t="s">
        <v>12519</v>
      </c>
      <c r="E465" t="s">
        <v>10122</v>
      </c>
      <c r="F465" t="s">
        <v>19390</v>
      </c>
      <c r="G465" t="s">
        <v>184</v>
      </c>
      <c r="H465" t="s">
        <v>8</v>
      </c>
      <c r="I465" t="s">
        <v>183</v>
      </c>
      <c r="J465" t="s">
        <v>10</v>
      </c>
      <c r="K465" t="s">
        <v>3</v>
      </c>
      <c r="L465">
        <v>40802</v>
      </c>
      <c r="M465" t="s">
        <v>11461</v>
      </c>
      <c r="N465" t="s">
        <v>184</v>
      </c>
      <c r="O465" t="s">
        <v>12921</v>
      </c>
      <c r="P465" t="s">
        <v>11311</v>
      </c>
      <c r="Q465" t="s">
        <v>1248</v>
      </c>
      <c r="R465" t="s">
        <v>8108</v>
      </c>
      <c r="S465">
        <v>40806759</v>
      </c>
      <c r="T465">
        <v>60759629</v>
      </c>
      <c r="U465" t="s">
        <v>19391</v>
      </c>
      <c r="V465">
        <v>60759629</v>
      </c>
      <c r="W465" t="s">
        <v>13577</v>
      </c>
      <c r="X465">
        <v>22654304</v>
      </c>
      <c r="Y465" t="s">
        <v>35</v>
      </c>
      <c r="Z465" t="s">
        <v>12230</v>
      </c>
    </row>
    <row r="466" spans="1:28" x14ac:dyDescent="0.25">
      <c r="A466" t="s">
        <v>8106</v>
      </c>
      <c r="B466" t="s">
        <v>8337</v>
      </c>
      <c r="C466" t="s">
        <v>8336</v>
      </c>
      <c r="E466" t="s">
        <v>10123</v>
      </c>
      <c r="F466" t="s">
        <v>19392</v>
      </c>
      <c r="G466" t="s">
        <v>184</v>
      </c>
      <c r="H466" t="s">
        <v>5</v>
      </c>
      <c r="I466" t="s">
        <v>183</v>
      </c>
      <c r="J466" t="s">
        <v>3</v>
      </c>
      <c r="K466" t="s">
        <v>5</v>
      </c>
      <c r="L466">
        <v>40204</v>
      </c>
      <c r="M466" t="s">
        <v>11539</v>
      </c>
      <c r="N466" t="s">
        <v>184</v>
      </c>
      <c r="O466" t="s">
        <v>10572</v>
      </c>
      <c r="P466" t="s">
        <v>1934</v>
      </c>
      <c r="Q466" t="s">
        <v>1934</v>
      </c>
      <c r="R466" t="s">
        <v>8108</v>
      </c>
      <c r="S466">
        <v>22615903</v>
      </c>
      <c r="T466">
        <v>83516975</v>
      </c>
      <c r="U466" t="s">
        <v>15386</v>
      </c>
      <c r="V466" t="s">
        <v>15386</v>
      </c>
      <c r="W466" t="s">
        <v>14513</v>
      </c>
      <c r="X466">
        <v>22623025</v>
      </c>
      <c r="Y466" t="s">
        <v>35</v>
      </c>
      <c r="Z466" t="s">
        <v>12230</v>
      </c>
    </row>
    <row r="467" spans="1:28" x14ac:dyDescent="0.25">
      <c r="A467" t="s">
        <v>8106</v>
      </c>
      <c r="B467" t="s">
        <v>8199</v>
      </c>
      <c r="C467" t="s">
        <v>7372</v>
      </c>
      <c r="E467" t="s">
        <v>10119</v>
      </c>
      <c r="F467" t="s">
        <v>19393</v>
      </c>
      <c r="G467" t="s">
        <v>184</v>
      </c>
      <c r="H467" t="s">
        <v>5</v>
      </c>
      <c r="I467" t="s">
        <v>183</v>
      </c>
      <c r="J467" t="s">
        <v>3</v>
      </c>
      <c r="K467" t="s">
        <v>4</v>
      </c>
      <c r="L467">
        <v>40203</v>
      </c>
      <c r="M467" t="s">
        <v>11482</v>
      </c>
      <c r="N467" t="s">
        <v>184</v>
      </c>
      <c r="O467" t="s">
        <v>10572</v>
      </c>
      <c r="P467" t="s">
        <v>966</v>
      </c>
      <c r="Q467" t="s">
        <v>966</v>
      </c>
      <c r="R467" t="s">
        <v>8108</v>
      </c>
      <c r="S467">
        <v>22620287</v>
      </c>
      <c r="T467">
        <v>85620287</v>
      </c>
      <c r="U467" t="s">
        <v>19394</v>
      </c>
      <c r="V467">
        <v>88070793</v>
      </c>
      <c r="W467" t="s">
        <v>14513</v>
      </c>
      <c r="X467">
        <v>22623025</v>
      </c>
      <c r="Y467" t="s">
        <v>32</v>
      </c>
      <c r="Z467" t="s">
        <v>19395</v>
      </c>
      <c r="AA467" t="str">
        <f t="shared" si="7"/>
        <v>04417--CENTRO EDUCATIVO AZURVILLE SCHOOL</v>
      </c>
      <c r="AB467" t="s">
        <v>19393</v>
      </c>
    </row>
    <row r="468" spans="1:28" x14ac:dyDescent="0.25">
      <c r="A468" t="s">
        <v>8106</v>
      </c>
      <c r="B468" t="s">
        <v>8306</v>
      </c>
      <c r="C468" t="s">
        <v>7419</v>
      </c>
      <c r="E468" t="s">
        <v>11390</v>
      </c>
      <c r="F468" t="s">
        <v>19396</v>
      </c>
      <c r="G468" t="s">
        <v>207</v>
      </c>
      <c r="H468" t="s">
        <v>7</v>
      </c>
      <c r="I468" t="s">
        <v>208</v>
      </c>
      <c r="J468" t="s">
        <v>6</v>
      </c>
      <c r="K468" t="s">
        <v>3</v>
      </c>
      <c r="L468">
        <v>50502</v>
      </c>
      <c r="M468" t="s">
        <v>11452</v>
      </c>
      <c r="N468" t="s">
        <v>209</v>
      </c>
      <c r="O468" t="s">
        <v>12943</v>
      </c>
      <c r="P468" t="s">
        <v>1743</v>
      </c>
      <c r="Q468" t="s">
        <v>1743</v>
      </c>
      <c r="R468" t="s">
        <v>8108</v>
      </c>
      <c r="S468">
        <v>22018992</v>
      </c>
      <c r="T468" t="s">
        <v>15386</v>
      </c>
      <c r="U468" t="s">
        <v>19397</v>
      </c>
      <c r="V468">
        <v>87869976</v>
      </c>
      <c r="W468" t="s">
        <v>8683</v>
      </c>
      <c r="X468">
        <v>26678291</v>
      </c>
      <c r="Y468" t="s">
        <v>32</v>
      </c>
      <c r="Z468" t="s">
        <v>19398</v>
      </c>
      <c r="AA468" t="str">
        <f t="shared" si="7"/>
        <v>04414--LA PAZ COMMUNITY SCHOOL-CARRILLO-</v>
      </c>
      <c r="AB468" t="s">
        <v>19396</v>
      </c>
    </row>
    <row r="469" spans="1:28" x14ac:dyDescent="0.25">
      <c r="A469" t="s">
        <v>8106</v>
      </c>
      <c r="B469" t="s">
        <v>8448</v>
      </c>
      <c r="C469" t="s">
        <v>8447</v>
      </c>
      <c r="E469" t="s">
        <v>11388</v>
      </c>
      <c r="F469" t="s">
        <v>19399</v>
      </c>
      <c r="G469" t="s">
        <v>1235</v>
      </c>
      <c r="H469" t="s">
        <v>2</v>
      </c>
      <c r="I469" t="s">
        <v>124</v>
      </c>
      <c r="J469" t="s">
        <v>7</v>
      </c>
      <c r="K469" t="s">
        <v>2</v>
      </c>
      <c r="L469">
        <v>60601</v>
      </c>
      <c r="M469" t="s">
        <v>14367</v>
      </c>
      <c r="N469" t="s">
        <v>125</v>
      </c>
      <c r="O469" t="s">
        <v>12841</v>
      </c>
      <c r="P469" t="s">
        <v>12841</v>
      </c>
      <c r="Q469" t="s">
        <v>19400</v>
      </c>
      <c r="R469" t="s">
        <v>8108</v>
      </c>
      <c r="S469">
        <v>21012686</v>
      </c>
      <c r="T469">
        <v>64296699</v>
      </c>
      <c r="U469" t="s">
        <v>19401</v>
      </c>
      <c r="V469">
        <v>88821084</v>
      </c>
      <c r="W469" t="s">
        <v>14386</v>
      </c>
      <c r="X469">
        <v>27740318</v>
      </c>
      <c r="Y469" t="s">
        <v>32</v>
      </c>
      <c r="Z469" t="s">
        <v>19382</v>
      </c>
      <c r="AA469" t="str">
        <f t="shared" si="7"/>
        <v>04337--ESCUELA CRISTIANA EL PUENTE</v>
      </c>
      <c r="AB469" t="s">
        <v>19399</v>
      </c>
    </row>
    <row r="470" spans="1:28" x14ac:dyDescent="0.25">
      <c r="A470" t="s">
        <v>8106</v>
      </c>
      <c r="B470" t="s">
        <v>8494</v>
      </c>
      <c r="C470" t="s">
        <v>6683</v>
      </c>
      <c r="E470" t="s">
        <v>12113</v>
      </c>
      <c r="F470" t="s">
        <v>19402</v>
      </c>
      <c r="G470" t="s">
        <v>79</v>
      </c>
      <c r="H470" t="s">
        <v>6</v>
      </c>
      <c r="I470" t="s">
        <v>35</v>
      </c>
      <c r="J470" t="s">
        <v>2</v>
      </c>
      <c r="K470" t="s">
        <v>3</v>
      </c>
      <c r="L470">
        <v>20102</v>
      </c>
      <c r="M470" t="s">
        <v>12688</v>
      </c>
      <c r="N470" t="s">
        <v>79</v>
      </c>
      <c r="O470" t="s">
        <v>79</v>
      </c>
      <c r="P470" t="s">
        <v>33</v>
      </c>
      <c r="Q470" t="s">
        <v>19403</v>
      </c>
      <c r="R470" t="s">
        <v>8108</v>
      </c>
      <c r="S470">
        <v>24325941</v>
      </c>
      <c r="T470">
        <v>61920202</v>
      </c>
      <c r="U470" t="s">
        <v>19404</v>
      </c>
      <c r="V470">
        <v>88922626</v>
      </c>
      <c r="W470" t="s">
        <v>14447</v>
      </c>
      <c r="X470">
        <v>24434942</v>
      </c>
      <c r="Y470" t="s">
        <v>35</v>
      </c>
      <c r="Z470" t="s">
        <v>12230</v>
      </c>
    </row>
    <row r="471" spans="1:28" x14ac:dyDescent="0.25">
      <c r="A471" t="s">
        <v>8106</v>
      </c>
      <c r="B471" t="s">
        <v>8493</v>
      </c>
      <c r="C471" t="s">
        <v>6682</v>
      </c>
      <c r="E471" t="s">
        <v>12115</v>
      </c>
      <c r="F471" t="s">
        <v>19405</v>
      </c>
      <c r="G471" t="s">
        <v>79</v>
      </c>
      <c r="H471" t="s">
        <v>6</v>
      </c>
      <c r="I471" t="s">
        <v>35</v>
      </c>
      <c r="J471" t="s">
        <v>2</v>
      </c>
      <c r="K471" t="s">
        <v>3</v>
      </c>
      <c r="L471">
        <v>20102</v>
      </c>
      <c r="M471" t="s">
        <v>12688</v>
      </c>
      <c r="N471" t="s">
        <v>79</v>
      </c>
      <c r="O471" t="s">
        <v>79</v>
      </c>
      <c r="P471" t="s">
        <v>33</v>
      </c>
      <c r="Q471" t="s">
        <v>33</v>
      </c>
      <c r="R471" t="s">
        <v>8108</v>
      </c>
      <c r="S471">
        <v>40814192</v>
      </c>
      <c r="T471">
        <v>86282971</v>
      </c>
      <c r="U471" t="s">
        <v>19406</v>
      </c>
      <c r="V471">
        <v>60314040</v>
      </c>
      <c r="W471" t="s">
        <v>14447</v>
      </c>
      <c r="X471">
        <v>24434942</v>
      </c>
      <c r="Y471" t="s">
        <v>35</v>
      </c>
      <c r="Z471" t="s">
        <v>12230</v>
      </c>
    </row>
  </sheetData>
  <sheetProtection algorithmName="SHA-512" hashValue="2aUgt8kB/lcX3hPNDnBjnDL5+R7oxszEipclEbVahmLkABRhkzHgO/Qved7eUD4+aSfkR8ltMcv0w5/RhxTKVQ==" saltValue="+KcdNMQgC68TjU8MW6YU8g==" spinCount="100000" sheet="1" objects="1" scenarios="1"/>
  <autoFilter ref="A2:AA471" xr:uid="{00000000-0009-0000-0000-000001000000}"/>
  <sortState xmlns:xlrd2="http://schemas.microsoft.com/office/spreadsheetml/2017/richdata2" ref="B3:C471">
    <sortCondition ref="B3:B471"/>
  </sortState>
  <phoneticPr fontId="75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>
    <tabColor rgb="FF3366FF"/>
    <pageSetUpPr fitToPage="1"/>
  </sheetPr>
  <dimension ref="A1:AE133"/>
  <sheetViews>
    <sheetView zoomScale="80" zoomScaleNormal="80" workbookViewId="0">
      <selection activeCell="B4" sqref="B4:E4"/>
    </sheetView>
  </sheetViews>
  <sheetFormatPr baseColWidth="10" defaultColWidth="11.42578125" defaultRowHeight="15" x14ac:dyDescent="0.25"/>
  <cols>
    <col min="1" max="1" width="63.140625" style="10" customWidth="1"/>
    <col min="2" max="2" width="8.28515625" style="10" bestFit="1" customWidth="1"/>
    <col min="3" max="3" width="9.28515625" style="10" customWidth="1"/>
    <col min="4" max="4" width="11.42578125" style="12"/>
    <col min="5" max="5" width="9.28515625" style="10" customWidth="1"/>
    <col min="6" max="6" width="8.28515625" style="10" bestFit="1" customWidth="1"/>
    <col min="7" max="7" width="56" style="10" customWidth="1"/>
    <col min="8" max="8" width="18" style="10" bestFit="1" customWidth="1"/>
    <col min="9" max="9" width="8.7109375" style="10" bestFit="1" customWidth="1"/>
    <col min="10" max="10" width="6.28515625" style="10" bestFit="1" customWidth="1"/>
    <col min="11" max="11" width="7.7109375" style="10" bestFit="1" customWidth="1"/>
    <col min="12" max="12" width="6.7109375" style="10" bestFit="1" customWidth="1"/>
    <col min="13" max="13" width="11.28515625" style="10" bestFit="1" customWidth="1"/>
    <col min="14" max="15" width="11.28515625" style="10" customWidth="1"/>
    <col min="16" max="16" width="12.42578125" style="10" bestFit="1" customWidth="1"/>
    <col min="17" max="17" width="16.28515625" style="10" bestFit="1" customWidth="1"/>
    <col min="18" max="18" width="12.42578125" style="10" bestFit="1" customWidth="1"/>
    <col min="19" max="19" width="10.7109375" style="10" bestFit="1" customWidth="1"/>
    <col min="20" max="20" width="13.5703125" style="10" bestFit="1" customWidth="1"/>
    <col min="21" max="21" width="10.28515625" style="10" bestFit="1" customWidth="1"/>
    <col min="22" max="22" width="34.28515625" style="21" bestFit="1" customWidth="1"/>
    <col min="23" max="23" width="14.5703125" style="10" bestFit="1" customWidth="1"/>
    <col min="24" max="24" width="15.5703125" style="10" bestFit="1" customWidth="1"/>
    <col min="25" max="25" width="14.5703125" style="10" bestFit="1" customWidth="1"/>
    <col min="26" max="26" width="14.5703125" style="10" customWidth="1"/>
    <col min="27" max="27" width="12.140625" style="10" bestFit="1" customWidth="1"/>
    <col min="28" max="28" width="17.42578125" style="10" bestFit="1" customWidth="1"/>
    <col min="29" max="29" width="18.85546875" style="10" bestFit="1" customWidth="1"/>
    <col min="30" max="30" width="11.5703125" style="10" bestFit="1" customWidth="1"/>
    <col min="31" max="31" width="54.28515625" style="10" bestFit="1" customWidth="1"/>
    <col min="32" max="16384" width="11.42578125" style="12"/>
  </cols>
  <sheetData>
    <row r="1" spans="1:31" x14ac:dyDescent="0.25">
      <c r="A1" s="11">
        <v>3</v>
      </c>
      <c r="B1" s="11">
        <v>2</v>
      </c>
      <c r="C1" s="11">
        <v>1</v>
      </c>
      <c r="E1" s="11">
        <v>1</v>
      </c>
      <c r="F1" s="11">
        <v>2</v>
      </c>
      <c r="G1" s="11">
        <v>3</v>
      </c>
      <c r="H1" s="11">
        <v>4</v>
      </c>
      <c r="I1" s="11">
        <v>5</v>
      </c>
      <c r="J1" s="11">
        <v>6</v>
      </c>
      <c r="K1" s="11">
        <v>7</v>
      </c>
      <c r="L1" s="11">
        <v>8</v>
      </c>
      <c r="M1" s="11">
        <v>9</v>
      </c>
      <c r="N1" s="11">
        <v>10</v>
      </c>
      <c r="O1" s="11">
        <v>11</v>
      </c>
      <c r="P1" s="11">
        <v>12</v>
      </c>
      <c r="Q1" s="11">
        <v>13</v>
      </c>
      <c r="R1" s="11">
        <v>14</v>
      </c>
      <c r="S1" s="11">
        <v>15</v>
      </c>
      <c r="T1" s="11">
        <v>16</v>
      </c>
      <c r="U1" s="11">
        <v>17</v>
      </c>
      <c r="V1" s="11">
        <v>18</v>
      </c>
      <c r="W1" s="11">
        <v>19</v>
      </c>
      <c r="X1" s="11">
        <v>20</v>
      </c>
      <c r="Y1" s="11">
        <v>21</v>
      </c>
      <c r="Z1" s="11">
        <v>22</v>
      </c>
      <c r="AA1" s="11">
        <v>23</v>
      </c>
      <c r="AB1" s="11">
        <v>24</v>
      </c>
      <c r="AC1" s="11">
        <v>25</v>
      </c>
      <c r="AD1" s="11">
        <v>26</v>
      </c>
      <c r="AE1" s="11">
        <v>27</v>
      </c>
    </row>
    <row r="2" spans="1:31" s="14" customFormat="1" x14ac:dyDescent="0.25">
      <c r="A2" s="13" t="s">
        <v>20</v>
      </c>
      <c r="B2" s="13" t="s">
        <v>19</v>
      </c>
      <c r="C2" s="13" t="s">
        <v>18</v>
      </c>
      <c r="E2" s="13" t="s">
        <v>18</v>
      </c>
      <c r="F2" s="13" t="s">
        <v>19</v>
      </c>
      <c r="G2" s="13" t="s">
        <v>20</v>
      </c>
      <c r="H2" s="13" t="s">
        <v>21</v>
      </c>
      <c r="I2" s="13" t="s">
        <v>22</v>
      </c>
      <c r="J2" s="13" t="s">
        <v>23</v>
      </c>
      <c r="K2" s="13" t="s">
        <v>24</v>
      </c>
      <c r="L2" s="13" t="s">
        <v>25</v>
      </c>
      <c r="M2" s="13" t="s">
        <v>10089</v>
      </c>
      <c r="N2" s="19" t="s">
        <v>14379</v>
      </c>
      <c r="O2" s="19" t="s">
        <v>26</v>
      </c>
      <c r="P2" s="13" t="s">
        <v>27</v>
      </c>
      <c r="Q2" s="13" t="s">
        <v>28</v>
      </c>
      <c r="R2" s="13" t="s">
        <v>29</v>
      </c>
      <c r="S2" s="13" t="s">
        <v>30</v>
      </c>
      <c r="T2" s="18" t="s">
        <v>14374</v>
      </c>
      <c r="U2" s="18" t="s">
        <v>14375</v>
      </c>
      <c r="V2" s="20" t="s">
        <v>31</v>
      </c>
      <c r="W2" s="18" t="s">
        <v>14376</v>
      </c>
      <c r="X2" s="19" t="s">
        <v>14377</v>
      </c>
      <c r="Y2" s="18" t="s">
        <v>14378</v>
      </c>
      <c r="Z2" s="19" t="s">
        <v>7313</v>
      </c>
      <c r="AA2" s="19" t="s">
        <v>7314</v>
      </c>
      <c r="AB2" s="1" t="s">
        <v>7315</v>
      </c>
      <c r="AC2" s="19" t="s">
        <v>14380</v>
      </c>
      <c r="AD2" s="19" t="s">
        <v>15326</v>
      </c>
      <c r="AE2" s="13" t="s">
        <v>15327</v>
      </c>
    </row>
    <row r="3" spans="1:31" s="15" customFormat="1" ht="15.75" x14ac:dyDescent="0.3">
      <c r="A3" t="s">
        <v>10103</v>
      </c>
      <c r="B3" t="s">
        <v>8106</v>
      </c>
      <c r="C3" t="s">
        <v>7517</v>
      </c>
      <c r="D3" s="17"/>
      <c r="E3" t="s">
        <v>7789</v>
      </c>
      <c r="F3" t="s">
        <v>191</v>
      </c>
      <c r="G3" t="s">
        <v>19407</v>
      </c>
      <c r="H3" t="s">
        <v>9003</v>
      </c>
      <c r="I3" t="s">
        <v>3</v>
      </c>
      <c r="J3" t="s">
        <v>32</v>
      </c>
      <c r="K3" t="s">
        <v>2</v>
      </c>
      <c r="L3" t="s">
        <v>11</v>
      </c>
      <c r="M3">
        <v>10109</v>
      </c>
      <c r="N3" t="s">
        <v>12611</v>
      </c>
      <c r="O3" t="s">
        <v>33</v>
      </c>
      <c r="P3" t="s">
        <v>33</v>
      </c>
      <c r="Q3" t="s">
        <v>193</v>
      </c>
      <c r="R3" t="s">
        <v>14284</v>
      </c>
      <c r="S3" t="s">
        <v>13535</v>
      </c>
      <c r="T3">
        <v>22310808</v>
      </c>
      <c r="U3">
        <v>22911774</v>
      </c>
      <c r="V3" t="s">
        <v>14699</v>
      </c>
      <c r="W3">
        <v>22310808</v>
      </c>
      <c r="X3" t="s">
        <v>14396</v>
      </c>
      <c r="Y3">
        <v>22914901</v>
      </c>
      <c r="Z3" t="s">
        <v>32</v>
      </c>
      <c r="AA3" t="s">
        <v>190</v>
      </c>
      <c r="AB3" t="str">
        <f t="shared" ref="AB3:AB66" si="0">CONCATENATE(AA3,"--",AC3)</f>
        <v>00069--CIUDADELA DE PAVAS</v>
      </c>
      <c r="AC3" t="s">
        <v>192</v>
      </c>
      <c r="AD3" t="s">
        <v>64</v>
      </c>
      <c r="AE3" t="s">
        <v>19608</v>
      </c>
    </row>
    <row r="4" spans="1:31" s="15" customFormat="1" ht="15.75" x14ac:dyDescent="0.3">
      <c r="A4" t="s">
        <v>19605</v>
      </c>
      <c r="B4" t="s">
        <v>8106</v>
      </c>
      <c r="C4" t="s">
        <v>13593</v>
      </c>
      <c r="D4" s="17"/>
      <c r="E4" t="s">
        <v>6833</v>
      </c>
      <c r="F4" t="s">
        <v>4691</v>
      </c>
      <c r="G4" s="246" t="s">
        <v>19408</v>
      </c>
      <c r="H4" t="s">
        <v>125</v>
      </c>
      <c r="I4" t="s">
        <v>8</v>
      </c>
      <c r="J4" t="s">
        <v>124</v>
      </c>
      <c r="K4" t="s">
        <v>3</v>
      </c>
      <c r="L4" t="s">
        <v>4</v>
      </c>
      <c r="M4">
        <v>60203</v>
      </c>
      <c r="N4" t="s">
        <v>11484</v>
      </c>
      <c r="O4" t="s">
        <v>125</v>
      </c>
      <c r="P4" t="s">
        <v>10596</v>
      </c>
      <c r="Q4" t="s">
        <v>12947</v>
      </c>
      <c r="R4" t="s">
        <v>112</v>
      </c>
      <c r="S4" t="s">
        <v>13535</v>
      </c>
      <c r="T4">
        <v>26350774</v>
      </c>
      <c r="U4">
        <v>26367555</v>
      </c>
      <c r="V4" t="s">
        <v>14657</v>
      </c>
      <c r="W4">
        <v>88181008</v>
      </c>
      <c r="X4" t="s">
        <v>14553</v>
      </c>
      <c r="Y4">
        <v>88248904</v>
      </c>
      <c r="Z4" t="s">
        <v>32</v>
      </c>
      <c r="AA4" t="s">
        <v>6584</v>
      </c>
      <c r="AB4" t="str">
        <f t="shared" si="0"/>
        <v>02406--HERIBERTO ZELEDON RODRIGUEZ</v>
      </c>
      <c r="AC4" t="s">
        <v>7612</v>
      </c>
      <c r="AD4" t="s">
        <v>64</v>
      </c>
      <c r="AE4" s="248" t="s">
        <v>19609</v>
      </c>
    </row>
    <row r="5" spans="1:31" s="15" customFormat="1" ht="15.75" x14ac:dyDescent="0.3">
      <c r="A5" t="s">
        <v>19549</v>
      </c>
      <c r="B5" t="s">
        <v>8106</v>
      </c>
      <c r="C5" t="s">
        <v>12549</v>
      </c>
      <c r="D5" s="17"/>
      <c r="E5" t="s">
        <v>6773</v>
      </c>
      <c r="F5" t="s">
        <v>4685</v>
      </c>
      <c r="G5" t="s">
        <v>19409</v>
      </c>
      <c r="H5" t="s">
        <v>125</v>
      </c>
      <c r="I5" t="s">
        <v>8</v>
      </c>
      <c r="J5" t="s">
        <v>124</v>
      </c>
      <c r="K5" t="s">
        <v>3</v>
      </c>
      <c r="L5" t="s">
        <v>4</v>
      </c>
      <c r="M5">
        <v>60203</v>
      </c>
      <c r="N5" t="s">
        <v>11484</v>
      </c>
      <c r="O5" t="s">
        <v>125</v>
      </c>
      <c r="P5" t="s">
        <v>10596</v>
      </c>
      <c r="Q5" t="s">
        <v>12947</v>
      </c>
      <c r="R5" t="s">
        <v>4686</v>
      </c>
      <c r="S5" t="s">
        <v>13535</v>
      </c>
      <c r="T5">
        <v>26355551</v>
      </c>
      <c r="U5">
        <v>26355551</v>
      </c>
      <c r="V5" t="s">
        <v>14552</v>
      </c>
      <c r="W5">
        <v>26355551</v>
      </c>
      <c r="X5" t="s">
        <v>14553</v>
      </c>
      <c r="Y5">
        <v>26350583</v>
      </c>
      <c r="Z5" t="s">
        <v>32</v>
      </c>
      <c r="AA5" t="s">
        <v>3687</v>
      </c>
      <c r="AB5" t="str">
        <f t="shared" si="0"/>
        <v>02401--MARAÑONAL</v>
      </c>
      <c r="AC5" t="s">
        <v>4686</v>
      </c>
      <c r="AD5"/>
      <c r="AE5" t="s">
        <v>19610</v>
      </c>
    </row>
    <row r="6" spans="1:31" s="15" customFormat="1" ht="15.75" x14ac:dyDescent="0.3">
      <c r="A6" t="s">
        <v>19572</v>
      </c>
      <c r="B6" t="s">
        <v>8106</v>
      </c>
      <c r="C6" t="s">
        <v>19571</v>
      </c>
      <c r="D6" s="17"/>
      <c r="E6" t="s">
        <v>9179</v>
      </c>
      <c r="F6" t="s">
        <v>6172</v>
      </c>
      <c r="G6" t="s">
        <v>19410</v>
      </c>
      <c r="H6" t="s">
        <v>9003</v>
      </c>
      <c r="I6" t="s">
        <v>4</v>
      </c>
      <c r="J6" t="s">
        <v>32</v>
      </c>
      <c r="K6" t="s">
        <v>3</v>
      </c>
      <c r="L6" t="s">
        <v>3</v>
      </c>
      <c r="M6">
        <v>10202</v>
      </c>
      <c r="N6" t="s">
        <v>12616</v>
      </c>
      <c r="O6" t="s">
        <v>33</v>
      </c>
      <c r="P6" t="s">
        <v>11293</v>
      </c>
      <c r="Q6" t="s">
        <v>221</v>
      </c>
      <c r="R6" t="s">
        <v>221</v>
      </c>
      <c r="S6" t="s">
        <v>13535</v>
      </c>
      <c r="T6">
        <v>40822549</v>
      </c>
      <c r="U6" t="s">
        <v>15386</v>
      </c>
      <c r="V6" t="s">
        <v>13505</v>
      </c>
      <c r="W6">
        <v>88106790</v>
      </c>
      <c r="X6" t="s">
        <v>13149</v>
      </c>
      <c r="Y6">
        <v>22284630</v>
      </c>
      <c r="Z6" t="s">
        <v>32</v>
      </c>
      <c r="AA6" t="s">
        <v>444</v>
      </c>
      <c r="AB6" t="str">
        <f t="shared" si="0"/>
        <v>00160--J.N. JUAN XXIII</v>
      </c>
      <c r="AC6" t="s">
        <v>6380</v>
      </c>
      <c r="AD6"/>
      <c r="AE6" t="s">
        <v>19611</v>
      </c>
    </row>
    <row r="7" spans="1:31" s="15" customFormat="1" ht="15.75" x14ac:dyDescent="0.3">
      <c r="A7" t="s">
        <v>19574</v>
      </c>
      <c r="B7" t="s">
        <v>8106</v>
      </c>
      <c r="C7" t="s">
        <v>13296</v>
      </c>
      <c r="D7" s="17"/>
      <c r="E7" t="s">
        <v>6826</v>
      </c>
      <c r="F7" t="s">
        <v>3442</v>
      </c>
      <c r="G7" t="s">
        <v>19411</v>
      </c>
      <c r="H7" t="s">
        <v>3398</v>
      </c>
      <c r="I7" t="s">
        <v>3</v>
      </c>
      <c r="J7" t="s">
        <v>64</v>
      </c>
      <c r="K7" t="s">
        <v>6</v>
      </c>
      <c r="L7" t="s">
        <v>2</v>
      </c>
      <c r="M7">
        <v>30501</v>
      </c>
      <c r="N7" t="s">
        <v>11417</v>
      </c>
      <c r="O7" t="s">
        <v>214</v>
      </c>
      <c r="P7" t="s">
        <v>3398</v>
      </c>
      <c r="Q7" t="s">
        <v>3398</v>
      </c>
      <c r="R7" t="s">
        <v>1132</v>
      </c>
      <c r="S7" t="s">
        <v>13535</v>
      </c>
      <c r="T7">
        <v>25562080</v>
      </c>
      <c r="U7" t="s">
        <v>15386</v>
      </c>
      <c r="V7" t="s">
        <v>15386</v>
      </c>
      <c r="W7" t="s">
        <v>15386</v>
      </c>
      <c r="X7" t="s">
        <v>15458</v>
      </c>
      <c r="Y7">
        <v>25563009</v>
      </c>
      <c r="Z7" t="s">
        <v>32</v>
      </c>
      <c r="AA7" t="s">
        <v>2511</v>
      </c>
      <c r="AB7" t="str">
        <f t="shared" si="0"/>
        <v>01522--LA MARGOT</v>
      </c>
      <c r="AC7" t="s">
        <v>3443</v>
      </c>
      <c r="AD7"/>
      <c r="AE7" t="s">
        <v>19612</v>
      </c>
    </row>
    <row r="8" spans="1:31" s="15" customFormat="1" ht="15.75" x14ac:dyDescent="0.3">
      <c r="A8" t="s">
        <v>19544</v>
      </c>
      <c r="B8" t="s">
        <v>8106</v>
      </c>
      <c r="C8" t="s">
        <v>12560</v>
      </c>
      <c r="D8" s="17"/>
      <c r="E8" s="233" t="s">
        <v>7118</v>
      </c>
      <c r="F8" t="s">
        <v>6167</v>
      </c>
      <c r="G8" t="s">
        <v>19412</v>
      </c>
      <c r="H8" t="s">
        <v>47</v>
      </c>
      <c r="I8" t="s">
        <v>3</v>
      </c>
      <c r="J8" t="s">
        <v>32</v>
      </c>
      <c r="K8" t="s">
        <v>4</v>
      </c>
      <c r="L8" t="s">
        <v>4</v>
      </c>
      <c r="M8">
        <v>10303</v>
      </c>
      <c r="N8" t="s">
        <v>12622</v>
      </c>
      <c r="O8" t="s">
        <v>33</v>
      </c>
      <c r="P8" t="s">
        <v>47</v>
      </c>
      <c r="Q8" t="s">
        <v>283</v>
      </c>
      <c r="R8" t="s">
        <v>283</v>
      </c>
      <c r="S8" t="s">
        <v>13535</v>
      </c>
      <c r="T8">
        <v>22509250</v>
      </c>
      <c r="U8">
        <v>22519164</v>
      </c>
      <c r="V8" t="s">
        <v>8636</v>
      </c>
      <c r="W8">
        <v>22509250</v>
      </c>
      <c r="X8" t="s">
        <v>15398</v>
      </c>
      <c r="Y8">
        <v>22700885</v>
      </c>
      <c r="Z8" t="s">
        <v>32</v>
      </c>
      <c r="AA8" t="s">
        <v>6234</v>
      </c>
      <c r="AB8" t="str">
        <f t="shared" si="0"/>
        <v>00128--J.N. SOTERO GONZALEZ BARQUERO</v>
      </c>
      <c r="AC8" t="s">
        <v>6376</v>
      </c>
      <c r="AD8"/>
      <c r="AE8" t="s">
        <v>19613</v>
      </c>
    </row>
    <row r="9" spans="1:31" s="15" customFormat="1" ht="15.75" x14ac:dyDescent="0.3">
      <c r="A9" t="s">
        <v>19554</v>
      </c>
      <c r="B9" t="s">
        <v>8106</v>
      </c>
      <c r="C9" t="s">
        <v>12563</v>
      </c>
      <c r="D9" s="17"/>
      <c r="E9" t="s">
        <v>6879</v>
      </c>
      <c r="F9" t="s">
        <v>2077</v>
      </c>
      <c r="G9" t="s">
        <v>19413</v>
      </c>
      <c r="H9" t="s">
        <v>79</v>
      </c>
      <c r="I9" t="s">
        <v>11</v>
      </c>
      <c r="J9" t="s">
        <v>35</v>
      </c>
      <c r="K9" t="s">
        <v>5</v>
      </c>
      <c r="L9" t="s">
        <v>2</v>
      </c>
      <c r="M9">
        <v>20401</v>
      </c>
      <c r="N9" t="s">
        <v>11412</v>
      </c>
      <c r="O9" t="s">
        <v>79</v>
      </c>
      <c r="P9" t="s">
        <v>10521</v>
      </c>
      <c r="Q9" t="s">
        <v>10521</v>
      </c>
      <c r="R9" t="s">
        <v>10521</v>
      </c>
      <c r="S9" t="s">
        <v>13535</v>
      </c>
      <c r="T9">
        <v>24283647</v>
      </c>
      <c r="U9" t="s">
        <v>15386</v>
      </c>
      <c r="V9" t="s">
        <v>9301</v>
      </c>
      <c r="W9">
        <v>24289122</v>
      </c>
      <c r="X9" t="s">
        <v>15429</v>
      </c>
      <c r="Y9">
        <v>24289926</v>
      </c>
      <c r="Z9" t="s">
        <v>32</v>
      </c>
      <c r="AA9" t="s">
        <v>2076</v>
      </c>
      <c r="AB9" t="str">
        <f t="shared" si="0"/>
        <v>00839--TOBIAS GUZMAN BRENES</v>
      </c>
      <c r="AC9" t="s">
        <v>2078</v>
      </c>
      <c r="AD9"/>
      <c r="AE9" t="s">
        <v>14295</v>
      </c>
    </row>
    <row r="10" spans="1:31" s="15" customFormat="1" ht="15.75" x14ac:dyDescent="0.3">
      <c r="A10" t="s">
        <v>19577</v>
      </c>
      <c r="B10" t="s">
        <v>8106</v>
      </c>
      <c r="C10" t="s">
        <v>13389</v>
      </c>
      <c r="D10" s="17"/>
      <c r="E10" t="s">
        <v>9185</v>
      </c>
      <c r="F10" t="s">
        <v>563</v>
      </c>
      <c r="G10" t="s">
        <v>11396</v>
      </c>
      <c r="H10" t="s">
        <v>41</v>
      </c>
      <c r="I10" t="s">
        <v>3</v>
      </c>
      <c r="J10" t="s">
        <v>32</v>
      </c>
      <c r="K10" t="s">
        <v>10</v>
      </c>
      <c r="L10" t="s">
        <v>6</v>
      </c>
      <c r="M10">
        <v>10805</v>
      </c>
      <c r="N10" t="s">
        <v>12670</v>
      </c>
      <c r="O10" t="s">
        <v>33</v>
      </c>
      <c r="P10" t="s">
        <v>12863</v>
      </c>
      <c r="Q10" t="s">
        <v>12864</v>
      </c>
      <c r="R10" t="s">
        <v>14285</v>
      </c>
      <c r="S10" t="s">
        <v>13535</v>
      </c>
      <c r="T10">
        <v>22290078</v>
      </c>
      <c r="U10" t="s">
        <v>15386</v>
      </c>
      <c r="V10" t="s">
        <v>11850</v>
      </c>
      <c r="W10">
        <v>83119876</v>
      </c>
      <c r="X10" t="s">
        <v>14416</v>
      </c>
      <c r="Y10">
        <v>88759543</v>
      </c>
      <c r="Z10" t="s">
        <v>32</v>
      </c>
      <c r="AA10" t="s">
        <v>7353</v>
      </c>
      <c r="AB10" t="str">
        <f t="shared" si="0"/>
        <v>00206--LOS ANGELES</v>
      </c>
      <c r="AC10" t="s">
        <v>69</v>
      </c>
      <c r="AD10"/>
      <c r="AE10" t="s">
        <v>19614</v>
      </c>
    </row>
    <row r="11" spans="1:31" s="15" customFormat="1" ht="15.75" x14ac:dyDescent="0.3">
      <c r="A11" t="s">
        <v>19509</v>
      </c>
      <c r="B11" t="s">
        <v>8106</v>
      </c>
      <c r="C11" t="s">
        <v>19508</v>
      </c>
      <c r="D11" s="17"/>
      <c r="E11" t="s">
        <v>8836</v>
      </c>
      <c r="F11" t="s">
        <v>3474</v>
      </c>
      <c r="G11" t="s">
        <v>19414</v>
      </c>
      <c r="H11" t="s">
        <v>3398</v>
      </c>
      <c r="I11" t="s">
        <v>6</v>
      </c>
      <c r="J11" t="s">
        <v>64</v>
      </c>
      <c r="K11" t="s">
        <v>6</v>
      </c>
      <c r="L11" t="s">
        <v>3</v>
      </c>
      <c r="M11">
        <v>30502</v>
      </c>
      <c r="N11" t="s">
        <v>11450</v>
      </c>
      <c r="O11" t="s">
        <v>214</v>
      </c>
      <c r="P11" t="s">
        <v>3398</v>
      </c>
      <c r="Q11" t="s">
        <v>1471</v>
      </c>
      <c r="R11" t="s">
        <v>1471</v>
      </c>
      <c r="S11" t="s">
        <v>13535</v>
      </c>
      <c r="T11">
        <v>25311626</v>
      </c>
      <c r="U11">
        <v>25313117</v>
      </c>
      <c r="V11" t="s">
        <v>7906</v>
      </c>
      <c r="W11">
        <v>25311626</v>
      </c>
      <c r="X11" t="s">
        <v>14504</v>
      </c>
      <c r="Y11" t="s">
        <v>15462</v>
      </c>
      <c r="Z11" t="s">
        <v>32</v>
      </c>
      <c r="AA11" t="s">
        <v>3112</v>
      </c>
      <c r="AB11" t="str">
        <f t="shared" si="0"/>
        <v>01539--RODOLFO HERZOG MULLER</v>
      </c>
      <c r="AC11" t="s">
        <v>3475</v>
      </c>
      <c r="AD11"/>
      <c r="AE11" t="s">
        <v>19615</v>
      </c>
    </row>
    <row r="12" spans="1:31" s="15" customFormat="1" ht="15.75" x14ac:dyDescent="0.3">
      <c r="A12" t="s">
        <v>19505</v>
      </c>
      <c r="B12" t="s">
        <v>8106</v>
      </c>
      <c r="C12" t="s">
        <v>14265</v>
      </c>
      <c r="D12" s="17"/>
      <c r="E12" t="s">
        <v>7411</v>
      </c>
      <c r="F12" t="s">
        <v>3299</v>
      </c>
      <c r="G12" t="s">
        <v>19415</v>
      </c>
      <c r="H12" t="s">
        <v>214</v>
      </c>
      <c r="I12" t="s">
        <v>5</v>
      </c>
      <c r="J12" t="s">
        <v>64</v>
      </c>
      <c r="K12" t="s">
        <v>2</v>
      </c>
      <c r="L12" t="s">
        <v>10</v>
      </c>
      <c r="M12">
        <v>30108</v>
      </c>
      <c r="N12" t="s">
        <v>11566</v>
      </c>
      <c r="O12" t="s">
        <v>214</v>
      </c>
      <c r="P12" t="s">
        <v>214</v>
      </c>
      <c r="Q12" t="s">
        <v>10555</v>
      </c>
      <c r="R12" t="s">
        <v>10555</v>
      </c>
      <c r="S12" t="s">
        <v>13535</v>
      </c>
      <c r="T12">
        <v>25370987</v>
      </c>
      <c r="U12" t="s">
        <v>15386</v>
      </c>
      <c r="V12" t="s">
        <v>12323</v>
      </c>
      <c r="W12">
        <v>25300212</v>
      </c>
      <c r="X12" t="s">
        <v>14494</v>
      </c>
      <c r="Y12">
        <v>25515483</v>
      </c>
      <c r="Z12" t="s">
        <v>32</v>
      </c>
      <c r="AA12" t="s">
        <v>3298</v>
      </c>
      <c r="AB12" t="str">
        <f t="shared" si="0"/>
        <v>01448--MANUEL DE JESUS JIMENEZ</v>
      </c>
      <c r="AC12" t="s">
        <v>3300</v>
      </c>
      <c r="AD12"/>
      <c r="AE12" t="s">
        <v>19616</v>
      </c>
    </row>
    <row r="13" spans="1:31" s="15" customFormat="1" ht="15.75" x14ac:dyDescent="0.3">
      <c r="A13" t="s">
        <v>19588</v>
      </c>
      <c r="B13" t="s">
        <v>8106</v>
      </c>
      <c r="C13" t="s">
        <v>19587</v>
      </c>
      <c r="D13" s="17"/>
      <c r="E13" t="s">
        <v>6777</v>
      </c>
      <c r="F13" t="s">
        <v>101</v>
      </c>
      <c r="G13" t="s">
        <v>19416</v>
      </c>
      <c r="H13" t="s">
        <v>9004</v>
      </c>
      <c r="I13" t="s">
        <v>5</v>
      </c>
      <c r="J13" t="s">
        <v>32</v>
      </c>
      <c r="K13" t="s">
        <v>86</v>
      </c>
      <c r="L13" t="s">
        <v>3</v>
      </c>
      <c r="M13">
        <v>11802</v>
      </c>
      <c r="N13" t="s">
        <v>12727</v>
      </c>
      <c r="O13" t="s">
        <v>33</v>
      </c>
      <c r="P13" t="s">
        <v>10439</v>
      </c>
      <c r="Q13" t="s">
        <v>12873</v>
      </c>
      <c r="R13" t="s">
        <v>102</v>
      </c>
      <c r="S13" t="s">
        <v>13535</v>
      </c>
      <c r="T13">
        <v>22720060</v>
      </c>
      <c r="U13">
        <v>61734849</v>
      </c>
      <c r="V13" t="s">
        <v>9368</v>
      </c>
      <c r="W13">
        <v>61734849</v>
      </c>
      <c r="X13" t="s">
        <v>14388</v>
      </c>
      <c r="Y13">
        <v>21002108</v>
      </c>
      <c r="Z13" t="s">
        <v>32</v>
      </c>
      <c r="AA13" t="s">
        <v>7368</v>
      </c>
      <c r="AB13" t="str">
        <f t="shared" si="0"/>
        <v>00038--GRANADILLA NORTE</v>
      </c>
      <c r="AC13" t="s">
        <v>102</v>
      </c>
      <c r="AD13"/>
      <c r="AE13" t="s">
        <v>19617</v>
      </c>
    </row>
    <row r="14" spans="1:31" s="15" customFormat="1" ht="15.75" x14ac:dyDescent="0.3">
      <c r="A14" t="s">
        <v>19601</v>
      </c>
      <c r="B14" t="s">
        <v>8106</v>
      </c>
      <c r="C14" t="s">
        <v>19600</v>
      </c>
      <c r="D14" s="17"/>
      <c r="E14" t="s">
        <v>7017</v>
      </c>
      <c r="F14" t="s">
        <v>736</v>
      </c>
      <c r="G14" t="s">
        <v>19417</v>
      </c>
      <c r="H14" t="s">
        <v>41</v>
      </c>
      <c r="I14" t="s">
        <v>4</v>
      </c>
      <c r="J14" t="s">
        <v>32</v>
      </c>
      <c r="K14" t="s">
        <v>179</v>
      </c>
      <c r="L14" t="s">
        <v>2</v>
      </c>
      <c r="M14">
        <v>11501</v>
      </c>
      <c r="N14" t="s">
        <v>12711</v>
      </c>
      <c r="O14" t="s">
        <v>33</v>
      </c>
      <c r="P14" t="s">
        <v>12871</v>
      </c>
      <c r="Q14" t="s">
        <v>590</v>
      </c>
      <c r="R14" t="s">
        <v>10483</v>
      </c>
      <c r="S14" t="s">
        <v>13535</v>
      </c>
      <c r="T14">
        <v>22340029</v>
      </c>
      <c r="U14">
        <v>22805507</v>
      </c>
      <c r="V14" t="s">
        <v>13736</v>
      </c>
      <c r="W14">
        <v>88414443</v>
      </c>
      <c r="X14" t="s">
        <v>6423</v>
      </c>
      <c r="Y14">
        <v>22340456</v>
      </c>
      <c r="Z14" t="s">
        <v>32</v>
      </c>
      <c r="AA14" t="s">
        <v>735</v>
      </c>
      <c r="AB14" t="str">
        <f t="shared" si="0"/>
        <v>00284--MONTERREY VARGAS ARAYA</v>
      </c>
      <c r="AC14" t="s">
        <v>737</v>
      </c>
      <c r="AD14"/>
      <c r="AE14" t="s">
        <v>19618</v>
      </c>
    </row>
    <row r="15" spans="1:31" s="15" customFormat="1" ht="15.75" x14ac:dyDescent="0.3">
      <c r="A15" t="s">
        <v>19591</v>
      </c>
      <c r="B15" t="s">
        <v>8106</v>
      </c>
      <c r="C15" t="s">
        <v>19590</v>
      </c>
      <c r="D15" s="17"/>
      <c r="E15" t="s">
        <v>7298</v>
      </c>
      <c r="F15" t="s">
        <v>165</v>
      </c>
      <c r="G15" t="s">
        <v>19418</v>
      </c>
      <c r="H15" t="s">
        <v>9003</v>
      </c>
      <c r="I15" t="s">
        <v>6</v>
      </c>
      <c r="J15" t="s">
        <v>32</v>
      </c>
      <c r="K15" t="s">
        <v>17</v>
      </c>
      <c r="L15" t="s">
        <v>5</v>
      </c>
      <c r="M15">
        <v>11304</v>
      </c>
      <c r="N15" t="s">
        <v>12703</v>
      </c>
      <c r="O15" t="s">
        <v>33</v>
      </c>
      <c r="P15" t="s">
        <v>133</v>
      </c>
      <c r="Q15" t="s">
        <v>166</v>
      </c>
      <c r="R15" t="s">
        <v>166</v>
      </c>
      <c r="S15" t="s">
        <v>13535</v>
      </c>
      <c r="T15">
        <v>22228381</v>
      </c>
      <c r="U15">
        <v>22228381</v>
      </c>
      <c r="V15" t="s">
        <v>11909</v>
      </c>
      <c r="W15">
        <v>84467145</v>
      </c>
      <c r="X15" t="s">
        <v>14392</v>
      </c>
      <c r="Y15">
        <v>88009067</v>
      </c>
      <c r="Z15" t="s">
        <v>32</v>
      </c>
      <c r="AA15" t="s">
        <v>6873</v>
      </c>
      <c r="AB15" t="str">
        <f t="shared" si="0"/>
        <v>00057--LEON XIII</v>
      </c>
      <c r="AC15" t="s">
        <v>166</v>
      </c>
      <c r="AD15"/>
      <c r="AE15" t="s">
        <v>19619</v>
      </c>
    </row>
    <row r="16" spans="1:31" s="15" customFormat="1" ht="15.75" x14ac:dyDescent="0.3">
      <c r="A16" t="s">
        <v>19581</v>
      </c>
      <c r="B16" t="s">
        <v>8106</v>
      </c>
      <c r="C16" t="s">
        <v>19580</v>
      </c>
      <c r="D16" s="17"/>
      <c r="E16" t="s">
        <v>7442</v>
      </c>
      <c r="F16" t="s">
        <v>5231</v>
      </c>
      <c r="G16" t="s">
        <v>19419</v>
      </c>
      <c r="H16" t="s">
        <v>82</v>
      </c>
      <c r="I16" t="s">
        <v>2</v>
      </c>
      <c r="J16" t="s">
        <v>83</v>
      </c>
      <c r="K16" t="s">
        <v>2</v>
      </c>
      <c r="L16" t="s">
        <v>2</v>
      </c>
      <c r="M16">
        <v>70101</v>
      </c>
      <c r="N16" t="s">
        <v>12606</v>
      </c>
      <c r="O16" t="s">
        <v>82</v>
      </c>
      <c r="P16" t="s">
        <v>82</v>
      </c>
      <c r="Q16" t="s">
        <v>82</v>
      </c>
      <c r="R16" t="s">
        <v>14286</v>
      </c>
      <c r="S16" t="s">
        <v>13535</v>
      </c>
      <c r="T16">
        <v>27983310</v>
      </c>
      <c r="U16" t="s">
        <v>15386</v>
      </c>
      <c r="V16" t="s">
        <v>9369</v>
      </c>
      <c r="W16">
        <v>27983310</v>
      </c>
      <c r="X16" t="s">
        <v>14572</v>
      </c>
      <c r="Y16">
        <v>22017169</v>
      </c>
      <c r="Z16" t="s">
        <v>32</v>
      </c>
      <c r="AA16" t="s">
        <v>6627</v>
      </c>
      <c r="AB16" t="str">
        <f t="shared" si="0"/>
        <v>02904--VILLA DEL MAR # 2</v>
      </c>
      <c r="AC16" t="s">
        <v>5232</v>
      </c>
      <c r="AD16"/>
      <c r="AE16" t="s">
        <v>19620</v>
      </c>
    </row>
    <row r="17" spans="1:31" s="15" customFormat="1" ht="15.75" x14ac:dyDescent="0.3">
      <c r="A17" t="s">
        <v>19538</v>
      </c>
      <c r="B17" t="s">
        <v>8106</v>
      </c>
      <c r="C17" t="s">
        <v>12550</v>
      </c>
      <c r="D17" s="17"/>
      <c r="E17" t="s">
        <v>9186</v>
      </c>
      <c r="F17" t="s">
        <v>203</v>
      </c>
      <c r="G17" t="s">
        <v>19420</v>
      </c>
      <c r="H17" t="s">
        <v>9003</v>
      </c>
      <c r="I17" t="s">
        <v>3</v>
      </c>
      <c r="J17" t="s">
        <v>32</v>
      </c>
      <c r="K17" t="s">
        <v>2</v>
      </c>
      <c r="L17" t="s">
        <v>11</v>
      </c>
      <c r="M17">
        <v>10109</v>
      </c>
      <c r="N17" t="s">
        <v>12611</v>
      </c>
      <c r="O17" t="s">
        <v>33</v>
      </c>
      <c r="P17" t="s">
        <v>33</v>
      </c>
      <c r="Q17" t="s">
        <v>193</v>
      </c>
      <c r="R17" t="s">
        <v>10449</v>
      </c>
      <c r="S17" t="s">
        <v>13535</v>
      </c>
      <c r="T17">
        <v>22203195</v>
      </c>
      <c r="U17" t="s">
        <v>15386</v>
      </c>
      <c r="V17" t="s">
        <v>13860</v>
      </c>
      <c r="W17">
        <v>22203195</v>
      </c>
      <c r="X17" t="s">
        <v>14396</v>
      </c>
      <c r="Y17">
        <v>22914901</v>
      </c>
      <c r="Z17" t="s">
        <v>32</v>
      </c>
      <c r="AA17" t="s">
        <v>152</v>
      </c>
      <c r="AB17" t="str">
        <f t="shared" si="0"/>
        <v>00073--UNIDAD PEDAGOGICA DANIEL ODUBER QUIROS</v>
      </c>
      <c r="AC17" t="s">
        <v>14398</v>
      </c>
      <c r="AD17"/>
      <c r="AE17" t="s">
        <v>19621</v>
      </c>
    </row>
    <row r="18" spans="1:31" s="15" customFormat="1" ht="15.75" x14ac:dyDescent="0.3">
      <c r="A18" t="s">
        <v>19593</v>
      </c>
      <c r="B18" t="s">
        <v>8106</v>
      </c>
      <c r="C18" t="s">
        <v>13453</v>
      </c>
      <c r="D18" s="17"/>
      <c r="E18" t="s">
        <v>8722</v>
      </c>
      <c r="F18" t="s">
        <v>344</v>
      </c>
      <c r="G18" t="s">
        <v>19421</v>
      </c>
      <c r="H18" t="s">
        <v>9003</v>
      </c>
      <c r="I18" t="s">
        <v>5</v>
      </c>
      <c r="J18" t="s">
        <v>32</v>
      </c>
      <c r="K18" t="s">
        <v>11</v>
      </c>
      <c r="L18" t="s">
        <v>6</v>
      </c>
      <c r="M18">
        <v>10905</v>
      </c>
      <c r="N18" t="s">
        <v>12679</v>
      </c>
      <c r="O18" t="s">
        <v>33</v>
      </c>
      <c r="P18" t="s">
        <v>296</v>
      </c>
      <c r="Q18" t="s">
        <v>345</v>
      </c>
      <c r="R18" t="s">
        <v>345</v>
      </c>
      <c r="S18" t="s">
        <v>13535</v>
      </c>
      <c r="T18">
        <v>22828680</v>
      </c>
      <c r="U18">
        <v>22825262</v>
      </c>
      <c r="V18" t="s">
        <v>11021</v>
      </c>
      <c r="W18">
        <v>85880043</v>
      </c>
      <c r="X18" t="s">
        <v>14409</v>
      </c>
      <c r="Y18">
        <v>25821525</v>
      </c>
      <c r="Z18" t="s">
        <v>32</v>
      </c>
      <c r="AA18" t="s">
        <v>343</v>
      </c>
      <c r="AB18" t="str">
        <f t="shared" si="0"/>
        <v>00123--EZEQUIEL MORALES AGUILAR</v>
      </c>
      <c r="AC18" t="s">
        <v>9012</v>
      </c>
      <c r="AD18"/>
      <c r="AE18" t="s">
        <v>19622</v>
      </c>
    </row>
    <row r="19" spans="1:31" s="15" customFormat="1" ht="15.75" x14ac:dyDescent="0.3">
      <c r="A19" t="s">
        <v>19565</v>
      </c>
      <c r="B19" t="s">
        <v>8106</v>
      </c>
      <c r="C19" t="s">
        <v>13448</v>
      </c>
      <c r="D19" s="17"/>
      <c r="E19" t="s">
        <v>6930</v>
      </c>
      <c r="F19" t="s">
        <v>5218</v>
      </c>
      <c r="G19" t="s">
        <v>19422</v>
      </c>
      <c r="H19" t="s">
        <v>82</v>
      </c>
      <c r="I19" t="s">
        <v>2</v>
      </c>
      <c r="J19" t="s">
        <v>83</v>
      </c>
      <c r="K19" t="s">
        <v>2</v>
      </c>
      <c r="L19" t="s">
        <v>2</v>
      </c>
      <c r="M19">
        <v>70101</v>
      </c>
      <c r="N19" t="s">
        <v>12606</v>
      </c>
      <c r="O19" t="s">
        <v>82</v>
      </c>
      <c r="P19" t="s">
        <v>82</v>
      </c>
      <c r="Q19" t="s">
        <v>82</v>
      </c>
      <c r="R19" t="s">
        <v>10608</v>
      </c>
      <c r="S19" t="s">
        <v>13535</v>
      </c>
      <c r="T19">
        <v>27580237</v>
      </c>
      <c r="U19" t="s">
        <v>15386</v>
      </c>
      <c r="V19" t="s">
        <v>12441</v>
      </c>
      <c r="W19">
        <v>27580537</v>
      </c>
      <c r="X19" t="s">
        <v>14572</v>
      </c>
      <c r="Y19">
        <v>22017169</v>
      </c>
      <c r="Z19" t="s">
        <v>32</v>
      </c>
      <c r="AA19" t="s">
        <v>5217</v>
      </c>
      <c r="AB19" t="str">
        <f t="shared" si="0"/>
        <v>02893--RAFAEL YGLESIAS CASTRO</v>
      </c>
      <c r="AC19" t="s">
        <v>6411</v>
      </c>
      <c r="AD19"/>
      <c r="AE19" t="s">
        <v>19623</v>
      </c>
    </row>
    <row r="20" spans="1:31" s="15" customFormat="1" ht="15.75" x14ac:dyDescent="0.3">
      <c r="A20" t="s">
        <v>19504</v>
      </c>
      <c r="B20" t="s">
        <v>8106</v>
      </c>
      <c r="C20" t="s">
        <v>19503</v>
      </c>
      <c r="D20" s="17"/>
      <c r="E20" t="s">
        <v>7101</v>
      </c>
      <c r="F20" t="s">
        <v>6164</v>
      </c>
      <c r="G20" t="s">
        <v>19423</v>
      </c>
      <c r="H20" t="s">
        <v>9004</v>
      </c>
      <c r="I20" t="s">
        <v>6</v>
      </c>
      <c r="J20" t="s">
        <v>32</v>
      </c>
      <c r="K20" t="s">
        <v>2</v>
      </c>
      <c r="L20" t="s">
        <v>12</v>
      </c>
      <c r="M20">
        <v>10110</v>
      </c>
      <c r="N20" t="s">
        <v>12613</v>
      </c>
      <c r="O20" t="s">
        <v>33</v>
      </c>
      <c r="P20" t="s">
        <v>33</v>
      </c>
      <c r="Q20" t="s">
        <v>246</v>
      </c>
      <c r="R20" t="s">
        <v>14280</v>
      </c>
      <c r="S20" t="s">
        <v>13535</v>
      </c>
      <c r="T20">
        <v>22313336</v>
      </c>
      <c r="U20">
        <v>22916061</v>
      </c>
      <c r="V20" t="s">
        <v>13506</v>
      </c>
      <c r="W20">
        <v>88126656</v>
      </c>
      <c r="X20" t="s">
        <v>14399</v>
      </c>
      <c r="Y20">
        <v>85108839</v>
      </c>
      <c r="Z20" t="s">
        <v>32</v>
      </c>
      <c r="AA20" t="s">
        <v>6233</v>
      </c>
      <c r="AB20" t="str">
        <f t="shared" si="0"/>
        <v>00115--J.N. JORGE DEBRAVO</v>
      </c>
      <c r="AC20" t="s">
        <v>6373</v>
      </c>
      <c r="AD20"/>
      <c r="AE20" t="s">
        <v>19624</v>
      </c>
    </row>
    <row r="21" spans="1:31" s="15" customFormat="1" ht="15.75" x14ac:dyDescent="0.3">
      <c r="A21" t="s">
        <v>19529</v>
      </c>
      <c r="B21" t="s">
        <v>8106</v>
      </c>
      <c r="C21" t="s">
        <v>13443</v>
      </c>
      <c r="D21" s="17"/>
      <c r="E21" t="s">
        <v>8017</v>
      </c>
      <c r="F21" t="s">
        <v>8763</v>
      </c>
      <c r="G21" t="s">
        <v>19424</v>
      </c>
      <c r="H21" t="s">
        <v>311</v>
      </c>
      <c r="I21" t="s">
        <v>6</v>
      </c>
      <c r="J21" t="s">
        <v>32</v>
      </c>
      <c r="K21" t="s">
        <v>8</v>
      </c>
      <c r="L21" t="s">
        <v>2</v>
      </c>
      <c r="M21">
        <v>10701</v>
      </c>
      <c r="N21" t="s">
        <v>12652</v>
      </c>
      <c r="O21" t="s">
        <v>33</v>
      </c>
      <c r="P21" t="s">
        <v>12875</v>
      </c>
      <c r="Q21" t="s">
        <v>10513</v>
      </c>
      <c r="R21" t="s">
        <v>10513</v>
      </c>
      <c r="S21" t="s">
        <v>13535</v>
      </c>
      <c r="T21">
        <v>22492861</v>
      </c>
      <c r="U21" t="s">
        <v>15386</v>
      </c>
      <c r="V21" t="s">
        <v>7391</v>
      </c>
      <c r="W21">
        <v>22491087</v>
      </c>
      <c r="X21" t="s">
        <v>14426</v>
      </c>
      <c r="Y21" t="s">
        <v>15413</v>
      </c>
      <c r="Z21" t="s">
        <v>32</v>
      </c>
      <c r="AA21" t="s">
        <v>582</v>
      </c>
      <c r="AB21" t="str">
        <f t="shared" si="0"/>
        <v>00371--ROGELIO FERNANDEZ GÜELL</v>
      </c>
      <c r="AC21" t="s">
        <v>970</v>
      </c>
      <c r="AD21"/>
      <c r="AE21" t="s">
        <v>19625</v>
      </c>
    </row>
    <row r="22" spans="1:31" s="15" customFormat="1" ht="15.75" x14ac:dyDescent="0.3">
      <c r="A22" t="s">
        <v>19552</v>
      </c>
      <c r="B22" t="s">
        <v>8106</v>
      </c>
      <c r="C22" t="s">
        <v>19551</v>
      </c>
      <c r="D22" s="17"/>
      <c r="E22" t="s">
        <v>7211</v>
      </c>
      <c r="F22" t="s">
        <v>6189</v>
      </c>
      <c r="G22" t="s">
        <v>19425</v>
      </c>
      <c r="H22" t="s">
        <v>78</v>
      </c>
      <c r="I22" t="s">
        <v>2</v>
      </c>
      <c r="J22" t="s">
        <v>35</v>
      </c>
      <c r="K22" t="s">
        <v>3</v>
      </c>
      <c r="L22" t="s">
        <v>2</v>
      </c>
      <c r="M22">
        <v>20201</v>
      </c>
      <c r="N22" t="s">
        <v>12610</v>
      </c>
      <c r="O22" t="s">
        <v>79</v>
      </c>
      <c r="P22" t="s">
        <v>80</v>
      </c>
      <c r="Q22" t="s">
        <v>80</v>
      </c>
      <c r="R22" t="s">
        <v>2157</v>
      </c>
      <c r="S22" t="s">
        <v>13535</v>
      </c>
      <c r="T22">
        <v>24456813</v>
      </c>
      <c r="U22">
        <v>24476762</v>
      </c>
      <c r="V22" t="s">
        <v>15432</v>
      </c>
      <c r="W22">
        <v>24476762</v>
      </c>
      <c r="X22" t="s">
        <v>14460</v>
      </c>
      <c r="Y22">
        <v>24456978</v>
      </c>
      <c r="Z22" t="s">
        <v>32</v>
      </c>
      <c r="AA22" t="s">
        <v>1009</v>
      </c>
      <c r="AB22" t="str">
        <f t="shared" si="0"/>
        <v>00390--J.N. JOSE JOAQUIN SALAS PEREZ</v>
      </c>
      <c r="AC22" t="s">
        <v>9022</v>
      </c>
      <c r="AD22"/>
      <c r="AE22" t="s">
        <v>19626</v>
      </c>
    </row>
    <row r="23" spans="1:31" s="15" customFormat="1" ht="15.75" x14ac:dyDescent="0.3">
      <c r="A23" t="s">
        <v>19522</v>
      </c>
      <c r="B23" t="s">
        <v>8106</v>
      </c>
      <c r="C23" t="s">
        <v>12120</v>
      </c>
      <c r="D23" s="17"/>
      <c r="E23" t="s">
        <v>10090</v>
      </c>
      <c r="F23" t="s">
        <v>6162</v>
      </c>
      <c r="G23" t="s">
        <v>19426</v>
      </c>
      <c r="H23" t="s">
        <v>9004</v>
      </c>
      <c r="I23" t="s">
        <v>7</v>
      </c>
      <c r="J23" t="s">
        <v>32</v>
      </c>
      <c r="K23" t="s">
        <v>12</v>
      </c>
      <c r="L23" t="s">
        <v>2</v>
      </c>
      <c r="M23">
        <v>11001</v>
      </c>
      <c r="N23" t="s">
        <v>12672</v>
      </c>
      <c r="O23" t="s">
        <v>33</v>
      </c>
      <c r="P23" t="s">
        <v>10457</v>
      </c>
      <c r="Q23" t="s">
        <v>10457</v>
      </c>
      <c r="R23" t="s">
        <v>19427</v>
      </c>
      <c r="S23" t="s">
        <v>13535</v>
      </c>
      <c r="T23">
        <v>22544681</v>
      </c>
      <c r="U23">
        <v>22542207</v>
      </c>
      <c r="V23" t="s">
        <v>12851</v>
      </c>
      <c r="W23">
        <v>22544681</v>
      </c>
      <c r="X23" t="s">
        <v>15396</v>
      </c>
      <c r="Y23">
        <v>22754085</v>
      </c>
      <c r="Z23" t="s">
        <v>32</v>
      </c>
      <c r="AA23" t="s">
        <v>310</v>
      </c>
      <c r="AB23" t="str">
        <f t="shared" si="0"/>
        <v>00111--J.N. REPUBLICA POPULAR CHINA</v>
      </c>
      <c r="AC23" t="s">
        <v>6446</v>
      </c>
      <c r="AD23"/>
      <c r="AE23" t="s">
        <v>19627</v>
      </c>
    </row>
    <row r="24" spans="1:31" s="15" customFormat="1" ht="15.75" x14ac:dyDescent="0.3">
      <c r="A24" t="s">
        <v>19583</v>
      </c>
      <c r="B24" t="s">
        <v>8106</v>
      </c>
      <c r="C24" t="s">
        <v>13490</v>
      </c>
      <c r="D24" s="17"/>
      <c r="E24" t="s">
        <v>10091</v>
      </c>
      <c r="F24" t="s">
        <v>6162</v>
      </c>
      <c r="G24" t="s">
        <v>11397</v>
      </c>
      <c r="H24" t="s">
        <v>9004</v>
      </c>
      <c r="I24" t="s">
        <v>7</v>
      </c>
      <c r="J24" t="s">
        <v>32</v>
      </c>
      <c r="K24" t="s">
        <v>12</v>
      </c>
      <c r="L24" t="s">
        <v>2</v>
      </c>
      <c r="M24">
        <v>11001</v>
      </c>
      <c r="N24" t="s">
        <v>12672</v>
      </c>
      <c r="O24" t="s">
        <v>33</v>
      </c>
      <c r="P24" t="s">
        <v>10457</v>
      </c>
      <c r="Q24" t="s">
        <v>10457</v>
      </c>
      <c r="R24" t="s">
        <v>19428</v>
      </c>
      <c r="S24" t="s">
        <v>13535</v>
      </c>
      <c r="T24">
        <v>22544681</v>
      </c>
      <c r="U24">
        <v>22542207</v>
      </c>
      <c r="V24" t="s">
        <v>12851</v>
      </c>
      <c r="W24">
        <v>22544681</v>
      </c>
      <c r="X24" t="s">
        <v>15396</v>
      </c>
      <c r="Y24">
        <v>22754085</v>
      </c>
      <c r="Z24" t="s">
        <v>32</v>
      </c>
      <c r="AA24" t="s">
        <v>310</v>
      </c>
      <c r="AB24" t="str">
        <f t="shared" si="0"/>
        <v>00111--J.N. REPUBLICA POPULAR CHINA</v>
      </c>
      <c r="AC24" t="s">
        <v>6446</v>
      </c>
      <c r="AD24"/>
      <c r="AE24" t="s">
        <v>19628</v>
      </c>
    </row>
    <row r="25" spans="1:31" s="15" customFormat="1" ht="15.75" x14ac:dyDescent="0.3">
      <c r="A25" t="s">
        <v>19536</v>
      </c>
      <c r="B25" t="s">
        <v>8106</v>
      </c>
      <c r="C25" t="s">
        <v>19535</v>
      </c>
      <c r="D25" s="17"/>
      <c r="E25" t="s">
        <v>6839</v>
      </c>
      <c r="F25" s="232" t="s">
        <v>98</v>
      </c>
      <c r="G25" t="s">
        <v>19429</v>
      </c>
      <c r="H25" t="s">
        <v>9004</v>
      </c>
      <c r="I25" t="s">
        <v>5</v>
      </c>
      <c r="J25" t="s">
        <v>32</v>
      </c>
      <c r="K25" t="s">
        <v>86</v>
      </c>
      <c r="L25" t="s">
        <v>5</v>
      </c>
      <c r="M25">
        <v>11804</v>
      </c>
      <c r="N25" t="s">
        <v>12730</v>
      </c>
      <c r="O25" t="s">
        <v>33</v>
      </c>
      <c r="P25" t="s">
        <v>10439</v>
      </c>
      <c r="Q25" t="s">
        <v>10442</v>
      </c>
      <c r="R25" t="s">
        <v>10442</v>
      </c>
      <c r="S25" t="s">
        <v>13535</v>
      </c>
      <c r="T25">
        <v>22742268</v>
      </c>
      <c r="U25">
        <v>22766402</v>
      </c>
      <c r="V25" t="s">
        <v>14389</v>
      </c>
      <c r="W25">
        <v>89801986</v>
      </c>
      <c r="X25" t="s">
        <v>14388</v>
      </c>
      <c r="Y25">
        <v>21002108</v>
      </c>
      <c r="Z25" t="s">
        <v>32</v>
      </c>
      <c r="AA25" t="s">
        <v>7363</v>
      </c>
      <c r="AB25" t="str">
        <f t="shared" si="0"/>
        <v>00037--QUINCE DE AGOSTO</v>
      </c>
      <c r="AC25" t="s">
        <v>99</v>
      </c>
      <c r="AD25"/>
      <c r="AE25" t="s">
        <v>19629</v>
      </c>
    </row>
    <row r="26" spans="1:31" s="15" customFormat="1" ht="15.75" x14ac:dyDescent="0.3">
      <c r="A26" t="s">
        <v>19598</v>
      </c>
      <c r="B26" t="s">
        <v>8106</v>
      </c>
      <c r="C26" t="s">
        <v>19597</v>
      </c>
      <c r="D26" s="17"/>
      <c r="E26" t="s">
        <v>8837</v>
      </c>
      <c r="F26" t="s">
        <v>766</v>
      </c>
      <c r="G26" t="s">
        <v>19430</v>
      </c>
      <c r="H26" t="s">
        <v>311</v>
      </c>
      <c r="I26" t="s">
        <v>2</v>
      </c>
      <c r="J26" t="s">
        <v>32</v>
      </c>
      <c r="K26" t="s">
        <v>5</v>
      </c>
      <c r="L26" t="s">
        <v>3</v>
      </c>
      <c r="M26">
        <v>10402</v>
      </c>
      <c r="N26" t="s">
        <v>12637</v>
      </c>
      <c r="O26" t="s">
        <v>33</v>
      </c>
      <c r="P26" t="s">
        <v>311</v>
      </c>
      <c r="Q26" t="s">
        <v>312</v>
      </c>
      <c r="R26" t="s">
        <v>767</v>
      </c>
      <c r="S26" t="s">
        <v>13535</v>
      </c>
      <c r="T26">
        <v>24160972</v>
      </c>
      <c r="U26" t="s">
        <v>15386</v>
      </c>
      <c r="V26" t="s">
        <v>763</v>
      </c>
      <c r="W26">
        <v>24169318</v>
      </c>
      <c r="X26" t="s">
        <v>14424</v>
      </c>
      <c r="Y26">
        <v>24166355</v>
      </c>
      <c r="Z26" t="s">
        <v>32</v>
      </c>
      <c r="AA26" t="s">
        <v>765</v>
      </c>
      <c r="AB26" t="str">
        <f t="shared" si="0"/>
        <v>00295--MERCEDES NORTE</v>
      </c>
      <c r="AC26" t="s">
        <v>767</v>
      </c>
      <c r="AD26"/>
      <c r="AE26" t="s">
        <v>19630</v>
      </c>
    </row>
    <row r="27" spans="1:31" s="15" customFormat="1" ht="15.75" x14ac:dyDescent="0.3">
      <c r="A27" t="s">
        <v>19527</v>
      </c>
      <c r="B27" t="s">
        <v>8106</v>
      </c>
      <c r="C27" t="s">
        <v>19526</v>
      </c>
      <c r="D27" s="17"/>
      <c r="E27" t="s">
        <v>10133</v>
      </c>
      <c r="F27" t="s">
        <v>2053</v>
      </c>
      <c r="G27" t="s">
        <v>19431</v>
      </c>
      <c r="H27" t="s">
        <v>1235</v>
      </c>
      <c r="I27" t="s">
        <v>6</v>
      </c>
      <c r="J27" t="s">
        <v>124</v>
      </c>
      <c r="K27" t="s">
        <v>15</v>
      </c>
      <c r="L27" t="s">
        <v>2</v>
      </c>
      <c r="M27">
        <v>61101</v>
      </c>
      <c r="N27" t="s">
        <v>12681</v>
      </c>
      <c r="O27" t="s">
        <v>125</v>
      </c>
      <c r="P27" t="s">
        <v>10832</v>
      </c>
      <c r="Q27" t="s">
        <v>2043</v>
      </c>
      <c r="R27" t="s">
        <v>2043</v>
      </c>
      <c r="S27" t="s">
        <v>13535</v>
      </c>
      <c r="T27">
        <v>88301895</v>
      </c>
      <c r="U27">
        <v>26436492</v>
      </c>
      <c r="V27" t="s">
        <v>12972</v>
      </c>
      <c r="W27">
        <v>26433201</v>
      </c>
      <c r="X27" t="s">
        <v>11888</v>
      </c>
      <c r="Y27">
        <v>26377595</v>
      </c>
      <c r="Z27" t="s">
        <v>32</v>
      </c>
      <c r="AA27" t="s">
        <v>6748</v>
      </c>
      <c r="AB27" t="str">
        <f t="shared" si="0"/>
        <v>00831--CENTRAL DE JACO</v>
      </c>
      <c r="AC27" t="s">
        <v>2054</v>
      </c>
      <c r="AD27"/>
      <c r="AE27" t="s">
        <v>15328</v>
      </c>
    </row>
    <row r="28" spans="1:31" s="15" customFormat="1" ht="15.75" x14ac:dyDescent="0.3">
      <c r="A28" t="s">
        <v>19494</v>
      </c>
      <c r="B28" t="s">
        <v>8106</v>
      </c>
      <c r="C28" t="s">
        <v>13365</v>
      </c>
      <c r="D28" s="17"/>
      <c r="E28" t="s">
        <v>7176</v>
      </c>
      <c r="F28" t="s">
        <v>2051</v>
      </c>
      <c r="G28" t="s">
        <v>19432</v>
      </c>
      <c r="H28" t="s">
        <v>1235</v>
      </c>
      <c r="I28" t="s">
        <v>6</v>
      </c>
      <c r="J28" t="s">
        <v>124</v>
      </c>
      <c r="K28" t="s">
        <v>15</v>
      </c>
      <c r="L28" t="s">
        <v>2</v>
      </c>
      <c r="M28">
        <v>61101</v>
      </c>
      <c r="N28" t="s">
        <v>12681</v>
      </c>
      <c r="O28" t="s">
        <v>125</v>
      </c>
      <c r="P28" t="s">
        <v>10832</v>
      </c>
      <c r="Q28" t="s">
        <v>2043</v>
      </c>
      <c r="R28" t="s">
        <v>1280</v>
      </c>
      <c r="S28" t="s">
        <v>13535</v>
      </c>
      <c r="T28">
        <v>26377020</v>
      </c>
      <c r="U28">
        <v>26377590</v>
      </c>
      <c r="V28" t="s">
        <v>12465</v>
      </c>
      <c r="W28">
        <v>26377020</v>
      </c>
      <c r="X28" t="s">
        <v>11888</v>
      </c>
      <c r="Y28">
        <v>26377451</v>
      </c>
      <c r="Z28" t="s">
        <v>32</v>
      </c>
      <c r="AA28" t="s">
        <v>6490</v>
      </c>
      <c r="AB28" t="str">
        <f t="shared" si="0"/>
        <v>00830--HERRADURA</v>
      </c>
      <c r="AC28" t="s">
        <v>1280</v>
      </c>
      <c r="AD28"/>
      <c r="AE28" t="s">
        <v>10135</v>
      </c>
    </row>
    <row r="29" spans="1:31" s="15" customFormat="1" ht="15.75" x14ac:dyDescent="0.3">
      <c r="A29" t="s">
        <v>19500</v>
      </c>
      <c r="B29" t="s">
        <v>8106</v>
      </c>
      <c r="C29" t="s">
        <v>19499</v>
      </c>
      <c r="D29" s="17"/>
      <c r="E29" t="s">
        <v>10132</v>
      </c>
      <c r="F29" t="s">
        <v>5603</v>
      </c>
      <c r="G29" t="s">
        <v>19433</v>
      </c>
      <c r="H29" t="s">
        <v>3000</v>
      </c>
      <c r="I29" t="s">
        <v>5</v>
      </c>
      <c r="J29" t="s">
        <v>83</v>
      </c>
      <c r="K29" t="s">
        <v>7</v>
      </c>
      <c r="L29" t="s">
        <v>2</v>
      </c>
      <c r="M29">
        <v>70601</v>
      </c>
      <c r="N29" t="s">
        <v>12650</v>
      </c>
      <c r="O29" t="s">
        <v>82</v>
      </c>
      <c r="P29" t="s">
        <v>2140</v>
      </c>
      <c r="Q29" t="s">
        <v>2140</v>
      </c>
      <c r="R29" t="s">
        <v>2140</v>
      </c>
      <c r="S29" t="s">
        <v>13535</v>
      </c>
      <c r="T29">
        <v>27167591</v>
      </c>
      <c r="U29" t="s">
        <v>15386</v>
      </c>
      <c r="V29" t="s">
        <v>14590</v>
      </c>
      <c r="W29">
        <v>27165689</v>
      </c>
      <c r="X29" t="s">
        <v>14591</v>
      </c>
      <c r="Y29">
        <v>27165048</v>
      </c>
      <c r="Z29" t="s">
        <v>32</v>
      </c>
      <c r="AA29" t="s">
        <v>5602</v>
      </c>
      <c r="AB29" t="str">
        <f t="shared" si="0"/>
        <v>03172--MANUEL MARIA GUTIERREZ ZAMORA</v>
      </c>
      <c r="AC29" t="s">
        <v>7569</v>
      </c>
      <c r="AD29"/>
      <c r="AE29" t="s">
        <v>19631</v>
      </c>
    </row>
    <row r="30" spans="1:31" s="15" customFormat="1" ht="15.75" x14ac:dyDescent="0.3">
      <c r="A30" t="s">
        <v>19563</v>
      </c>
      <c r="B30" t="s">
        <v>8106</v>
      </c>
      <c r="C30" t="s">
        <v>13466</v>
      </c>
      <c r="D30" s="17"/>
      <c r="E30" t="s">
        <v>8842</v>
      </c>
      <c r="F30" t="s">
        <v>5568</v>
      </c>
      <c r="G30" t="s">
        <v>10127</v>
      </c>
      <c r="H30" t="s">
        <v>3000</v>
      </c>
      <c r="I30" t="s">
        <v>4</v>
      </c>
      <c r="J30" t="s">
        <v>83</v>
      </c>
      <c r="K30" t="s">
        <v>3</v>
      </c>
      <c r="L30" t="s">
        <v>6</v>
      </c>
      <c r="M30">
        <v>70205</v>
      </c>
      <c r="N30" t="s">
        <v>12809</v>
      </c>
      <c r="O30" t="s">
        <v>82</v>
      </c>
      <c r="P30" t="s">
        <v>3001</v>
      </c>
      <c r="Q30" t="s">
        <v>10617</v>
      </c>
      <c r="R30" t="s">
        <v>10617</v>
      </c>
      <c r="S30" t="s">
        <v>13535</v>
      </c>
      <c r="T30">
        <v>27677575</v>
      </c>
      <c r="U30" t="s">
        <v>15386</v>
      </c>
      <c r="V30" t="s">
        <v>14111</v>
      </c>
      <c r="W30">
        <v>86270824</v>
      </c>
      <c r="X30" t="s">
        <v>14589</v>
      </c>
      <c r="Y30">
        <v>21007274</v>
      </c>
      <c r="Z30" t="s">
        <v>32</v>
      </c>
      <c r="AA30" t="s">
        <v>2782</v>
      </c>
      <c r="AB30" t="str">
        <f t="shared" si="0"/>
        <v>03148--CAMPO KENNEDY</v>
      </c>
      <c r="AC30" t="s">
        <v>5569</v>
      </c>
      <c r="AD30"/>
      <c r="AE30" t="s">
        <v>19632</v>
      </c>
    </row>
    <row r="31" spans="1:31" s="15" customFormat="1" ht="15.75" x14ac:dyDescent="0.3">
      <c r="A31" t="s">
        <v>19569</v>
      </c>
      <c r="B31" t="s">
        <v>8106</v>
      </c>
      <c r="C31" t="s">
        <v>19568</v>
      </c>
      <c r="D31" s="17"/>
      <c r="E31" t="s">
        <v>6822</v>
      </c>
      <c r="F31" t="s">
        <v>5568</v>
      </c>
      <c r="G31" t="s">
        <v>10128</v>
      </c>
      <c r="H31" t="s">
        <v>3000</v>
      </c>
      <c r="I31" t="s">
        <v>4</v>
      </c>
      <c r="J31" t="s">
        <v>83</v>
      </c>
      <c r="K31" t="s">
        <v>3</v>
      </c>
      <c r="L31" t="s">
        <v>6</v>
      </c>
      <c r="M31">
        <v>70205</v>
      </c>
      <c r="N31" t="s">
        <v>12809</v>
      </c>
      <c r="O31" t="s">
        <v>82</v>
      </c>
      <c r="P31" t="s">
        <v>3001</v>
      </c>
      <c r="Q31" t="s">
        <v>10617</v>
      </c>
      <c r="R31" t="s">
        <v>10617</v>
      </c>
      <c r="S31" t="s">
        <v>13535</v>
      </c>
      <c r="T31">
        <v>27672080</v>
      </c>
      <c r="U31" t="s">
        <v>15386</v>
      </c>
      <c r="V31" t="s">
        <v>14111</v>
      </c>
      <c r="W31">
        <v>86270824</v>
      </c>
      <c r="X31" t="s">
        <v>14589</v>
      </c>
      <c r="Y31">
        <v>21007274</v>
      </c>
      <c r="Z31" t="s">
        <v>32</v>
      </c>
      <c r="AA31" t="s">
        <v>2782</v>
      </c>
      <c r="AB31" t="str">
        <f t="shared" si="0"/>
        <v>03148--CAMPO KENNEDY</v>
      </c>
      <c r="AC31" t="s">
        <v>5569</v>
      </c>
      <c r="AD31"/>
      <c r="AE31" t="s">
        <v>19633</v>
      </c>
    </row>
    <row r="32" spans="1:31" s="15" customFormat="1" ht="15.75" x14ac:dyDescent="0.3">
      <c r="A32" t="s">
        <v>19492</v>
      </c>
      <c r="B32" t="s">
        <v>8106</v>
      </c>
      <c r="C32" t="s">
        <v>19491</v>
      </c>
      <c r="D32" s="17"/>
      <c r="E32" t="s">
        <v>6845</v>
      </c>
      <c r="F32" t="s">
        <v>6157</v>
      </c>
      <c r="G32" t="s">
        <v>19434</v>
      </c>
      <c r="H32" t="s">
        <v>9003</v>
      </c>
      <c r="I32" t="s">
        <v>3</v>
      </c>
      <c r="J32" t="s">
        <v>32</v>
      </c>
      <c r="K32" t="s">
        <v>2</v>
      </c>
      <c r="L32" t="s">
        <v>11</v>
      </c>
      <c r="M32">
        <v>10109</v>
      </c>
      <c r="N32" t="s">
        <v>12611</v>
      </c>
      <c r="O32" t="s">
        <v>33</v>
      </c>
      <c r="P32" t="s">
        <v>33</v>
      </c>
      <c r="Q32" t="s">
        <v>193</v>
      </c>
      <c r="R32" t="s">
        <v>10450</v>
      </c>
      <c r="S32" t="s">
        <v>13535</v>
      </c>
      <c r="T32">
        <v>22132391</v>
      </c>
      <c r="U32" t="s">
        <v>15386</v>
      </c>
      <c r="V32" t="s">
        <v>11611</v>
      </c>
      <c r="W32">
        <v>88112240</v>
      </c>
      <c r="X32" t="s">
        <v>14396</v>
      </c>
      <c r="Y32">
        <v>22914842</v>
      </c>
      <c r="Z32" t="s">
        <v>32</v>
      </c>
      <c r="AA32" t="s">
        <v>270</v>
      </c>
      <c r="AB32" t="str">
        <f t="shared" si="0"/>
        <v>00096--J.N. RINCON GRANDE</v>
      </c>
      <c r="AC32" t="s">
        <v>9007</v>
      </c>
      <c r="AD32"/>
      <c r="AE32" t="s">
        <v>19634</v>
      </c>
    </row>
    <row r="33" spans="1:31" s="15" customFormat="1" ht="15.75" x14ac:dyDescent="0.3">
      <c r="A33" t="s">
        <v>19523</v>
      </c>
      <c r="B33" t="s">
        <v>8106</v>
      </c>
      <c r="C33" t="s">
        <v>12122</v>
      </c>
      <c r="D33" s="17"/>
      <c r="E33" t="s">
        <v>6838</v>
      </c>
      <c r="F33" t="s">
        <v>2032</v>
      </c>
      <c r="G33" t="s">
        <v>19435</v>
      </c>
      <c r="H33" t="s">
        <v>79</v>
      </c>
      <c r="I33" t="s">
        <v>11</v>
      </c>
      <c r="J33" t="s">
        <v>35</v>
      </c>
      <c r="K33" t="s">
        <v>11</v>
      </c>
      <c r="L33" t="s">
        <v>5</v>
      </c>
      <c r="M33">
        <v>20904</v>
      </c>
      <c r="N33" t="s">
        <v>11518</v>
      </c>
      <c r="O33" t="s">
        <v>79</v>
      </c>
      <c r="P33" t="s">
        <v>11351</v>
      </c>
      <c r="Q33" t="s">
        <v>10518</v>
      </c>
      <c r="R33" t="s">
        <v>10518</v>
      </c>
      <c r="S33" t="s">
        <v>13535</v>
      </c>
      <c r="T33">
        <v>24280427</v>
      </c>
      <c r="U33">
        <v>47025685</v>
      </c>
      <c r="V33" t="s">
        <v>9889</v>
      </c>
      <c r="W33">
        <v>47025685</v>
      </c>
      <c r="X33" t="s">
        <v>15429</v>
      </c>
      <c r="Y33">
        <v>24289926</v>
      </c>
      <c r="Z33" t="s">
        <v>32</v>
      </c>
      <c r="AA33" t="s">
        <v>7414</v>
      </c>
      <c r="AB33" t="str">
        <f t="shared" si="0"/>
        <v>00825--ARTURO QUIROS CARRANZA</v>
      </c>
      <c r="AC33" t="s">
        <v>2033</v>
      </c>
      <c r="AD33"/>
      <c r="AE33" t="s">
        <v>14296</v>
      </c>
    </row>
    <row r="34" spans="1:31" s="15" customFormat="1" ht="15.75" x14ac:dyDescent="0.3">
      <c r="A34" t="s">
        <v>19540</v>
      </c>
      <c r="B34" t="s">
        <v>8106</v>
      </c>
      <c r="C34" t="s">
        <v>12572</v>
      </c>
      <c r="D34" s="17"/>
      <c r="E34" t="s">
        <v>8841</v>
      </c>
      <c r="F34" t="s">
        <v>5225</v>
      </c>
      <c r="G34" t="s">
        <v>19436</v>
      </c>
      <c r="H34" t="s">
        <v>82</v>
      </c>
      <c r="I34" t="s">
        <v>2</v>
      </c>
      <c r="J34" t="s">
        <v>83</v>
      </c>
      <c r="K34" t="s">
        <v>2</v>
      </c>
      <c r="L34" t="s">
        <v>2</v>
      </c>
      <c r="M34">
        <v>70101</v>
      </c>
      <c r="N34" t="s">
        <v>12606</v>
      </c>
      <c r="O34" t="s">
        <v>82</v>
      </c>
      <c r="P34" t="s">
        <v>82</v>
      </c>
      <c r="Q34" t="s">
        <v>82</v>
      </c>
      <c r="R34" t="s">
        <v>5226</v>
      </c>
      <c r="S34" t="s">
        <v>13535</v>
      </c>
      <c r="T34">
        <v>25721548</v>
      </c>
      <c r="U34" t="s">
        <v>15386</v>
      </c>
      <c r="V34" t="s">
        <v>11896</v>
      </c>
      <c r="W34">
        <v>83133487</v>
      </c>
      <c r="X34" t="s">
        <v>14572</v>
      </c>
      <c r="Y34">
        <v>22017169</v>
      </c>
      <c r="Z34" t="s">
        <v>32</v>
      </c>
      <c r="AA34" t="s">
        <v>671</v>
      </c>
      <c r="AB34" t="str">
        <f t="shared" si="0"/>
        <v>02898--LOS CORALES</v>
      </c>
      <c r="AC34" t="s">
        <v>5226</v>
      </c>
      <c r="AD34"/>
      <c r="AE34" t="s">
        <v>19635</v>
      </c>
    </row>
    <row r="35" spans="1:31" s="15" customFormat="1" ht="15.75" x14ac:dyDescent="0.3">
      <c r="A35" t="s">
        <v>19560</v>
      </c>
      <c r="B35" t="s">
        <v>8106</v>
      </c>
      <c r="C35" t="s">
        <v>19559</v>
      </c>
      <c r="D35" s="17"/>
      <c r="E35" t="s">
        <v>8852</v>
      </c>
      <c r="F35" t="s">
        <v>5751</v>
      </c>
      <c r="G35" t="s">
        <v>19437</v>
      </c>
      <c r="H35" t="s">
        <v>78</v>
      </c>
      <c r="I35" t="s">
        <v>3</v>
      </c>
      <c r="J35" t="s">
        <v>35</v>
      </c>
      <c r="K35" t="s">
        <v>3</v>
      </c>
      <c r="L35" t="s">
        <v>4</v>
      </c>
      <c r="M35">
        <v>20203</v>
      </c>
      <c r="N35" t="s">
        <v>12751</v>
      </c>
      <c r="O35" t="s">
        <v>79</v>
      </c>
      <c r="P35" t="s">
        <v>80</v>
      </c>
      <c r="Q35" t="s">
        <v>156</v>
      </c>
      <c r="R35" t="s">
        <v>10627</v>
      </c>
      <c r="S35" t="s">
        <v>13535</v>
      </c>
      <c r="T35">
        <v>24454767</v>
      </c>
      <c r="U35" t="s">
        <v>15386</v>
      </c>
      <c r="V35" t="s">
        <v>7430</v>
      </c>
      <c r="W35">
        <v>24453578</v>
      </c>
      <c r="X35" t="s">
        <v>14463</v>
      </c>
      <c r="Y35">
        <v>24456861</v>
      </c>
      <c r="Z35" t="s">
        <v>32</v>
      </c>
      <c r="AA35" t="s">
        <v>6754</v>
      </c>
      <c r="AB35" t="str">
        <f t="shared" si="0"/>
        <v>03422--ALBERTO MANUEL BRENES MORA</v>
      </c>
      <c r="AC35" t="s">
        <v>7601</v>
      </c>
      <c r="AD35"/>
      <c r="AE35" t="s">
        <v>19636</v>
      </c>
    </row>
    <row r="36" spans="1:31" s="15" customFormat="1" ht="15.75" x14ac:dyDescent="0.3">
      <c r="A36" t="s">
        <v>19542</v>
      </c>
      <c r="B36" t="s">
        <v>8106</v>
      </c>
      <c r="C36" t="s">
        <v>12574</v>
      </c>
      <c r="D36" s="17"/>
      <c r="E36" t="s">
        <v>7171</v>
      </c>
      <c r="F36" t="s">
        <v>3575</v>
      </c>
      <c r="G36" t="s">
        <v>19438</v>
      </c>
      <c r="H36" t="s">
        <v>184</v>
      </c>
      <c r="I36" t="s">
        <v>2</v>
      </c>
      <c r="J36" t="s">
        <v>183</v>
      </c>
      <c r="K36" t="s">
        <v>2</v>
      </c>
      <c r="L36" t="s">
        <v>2</v>
      </c>
      <c r="M36">
        <v>40101</v>
      </c>
      <c r="N36" t="s">
        <v>11402</v>
      </c>
      <c r="O36" t="s">
        <v>184</v>
      </c>
      <c r="P36" t="s">
        <v>184</v>
      </c>
      <c r="Q36" t="s">
        <v>184</v>
      </c>
      <c r="R36" t="s">
        <v>3211</v>
      </c>
      <c r="S36" t="s">
        <v>13535</v>
      </c>
      <c r="T36">
        <v>22376134</v>
      </c>
      <c r="U36">
        <v>22376134</v>
      </c>
      <c r="V36" t="s">
        <v>3600</v>
      </c>
      <c r="W36">
        <v>88258195</v>
      </c>
      <c r="X36" t="s">
        <v>13761</v>
      </c>
      <c r="Y36">
        <v>88710597</v>
      </c>
      <c r="Z36" t="s">
        <v>32</v>
      </c>
      <c r="AA36" t="s">
        <v>3574</v>
      </c>
      <c r="AB36" t="str">
        <f t="shared" si="0"/>
        <v>01601--BRAULIO MORALES CERVANTES</v>
      </c>
      <c r="AC36" t="s">
        <v>3576</v>
      </c>
      <c r="AD36"/>
      <c r="AE36" t="s">
        <v>19637</v>
      </c>
    </row>
    <row r="37" spans="1:31" s="15" customFormat="1" ht="15.75" x14ac:dyDescent="0.3">
      <c r="A37" t="s">
        <v>19532</v>
      </c>
      <c r="B37" t="s">
        <v>8106</v>
      </c>
      <c r="C37" t="s">
        <v>12553</v>
      </c>
      <c r="D37" s="17"/>
      <c r="E37" t="s">
        <v>6832</v>
      </c>
      <c r="F37" t="s">
        <v>3598</v>
      </c>
      <c r="G37" t="s">
        <v>19439</v>
      </c>
      <c r="H37" t="s">
        <v>184</v>
      </c>
      <c r="I37" t="s">
        <v>3</v>
      </c>
      <c r="J37" t="s">
        <v>183</v>
      </c>
      <c r="K37" t="s">
        <v>3</v>
      </c>
      <c r="L37" t="s">
        <v>5</v>
      </c>
      <c r="M37">
        <v>40204</v>
      </c>
      <c r="N37" t="s">
        <v>11539</v>
      </c>
      <c r="O37" t="s">
        <v>184</v>
      </c>
      <c r="P37" t="s">
        <v>10572</v>
      </c>
      <c r="Q37" t="s">
        <v>1934</v>
      </c>
      <c r="R37" t="s">
        <v>1934</v>
      </c>
      <c r="S37" t="s">
        <v>13535</v>
      </c>
      <c r="T37">
        <v>22606139</v>
      </c>
      <c r="U37">
        <v>22606139</v>
      </c>
      <c r="V37" t="s">
        <v>6469</v>
      </c>
      <c r="W37">
        <v>22630819</v>
      </c>
      <c r="X37" t="s">
        <v>14508</v>
      </c>
      <c r="Y37">
        <v>22375389</v>
      </c>
      <c r="Z37" t="s">
        <v>32</v>
      </c>
      <c r="AA37" t="s">
        <v>2304</v>
      </c>
      <c r="AB37" t="str">
        <f t="shared" si="0"/>
        <v>01612--JOSE FIGUERES FERRER</v>
      </c>
      <c r="AC37" t="s">
        <v>741</v>
      </c>
      <c r="AD37"/>
      <c r="AE37" t="s">
        <v>19638</v>
      </c>
    </row>
    <row r="38" spans="1:31" s="15" customFormat="1" ht="15.75" x14ac:dyDescent="0.3">
      <c r="A38" t="s">
        <v>19603</v>
      </c>
      <c r="B38" t="s">
        <v>8106</v>
      </c>
      <c r="C38" t="s">
        <v>13595</v>
      </c>
      <c r="D38" s="17"/>
      <c r="E38" t="s">
        <v>8861</v>
      </c>
      <c r="F38" t="s">
        <v>244</v>
      </c>
      <c r="G38" t="s">
        <v>19440</v>
      </c>
      <c r="H38" t="s">
        <v>9004</v>
      </c>
      <c r="I38" t="s">
        <v>6</v>
      </c>
      <c r="J38" t="s">
        <v>32</v>
      </c>
      <c r="K38" t="s">
        <v>2</v>
      </c>
      <c r="L38" t="s">
        <v>12</v>
      </c>
      <c r="M38">
        <v>10110</v>
      </c>
      <c r="N38" t="s">
        <v>12613</v>
      </c>
      <c r="O38" t="s">
        <v>33</v>
      </c>
      <c r="P38" t="s">
        <v>33</v>
      </c>
      <c r="Q38" t="s">
        <v>246</v>
      </c>
      <c r="R38" t="s">
        <v>10454</v>
      </c>
      <c r="S38" t="s">
        <v>13535</v>
      </c>
      <c r="T38">
        <v>22547978</v>
      </c>
      <c r="U38" t="s">
        <v>15386</v>
      </c>
      <c r="V38" t="s">
        <v>15333</v>
      </c>
      <c r="W38">
        <v>22547978</v>
      </c>
      <c r="X38" t="s">
        <v>14399</v>
      </c>
      <c r="Y38">
        <v>22544090</v>
      </c>
      <c r="Z38" t="s">
        <v>32</v>
      </c>
      <c r="AA38" t="s">
        <v>7342</v>
      </c>
      <c r="AB38" t="str">
        <f t="shared" si="0"/>
        <v>00083--QUINCE DE SETIEMBRE</v>
      </c>
      <c r="AC38" t="s">
        <v>245</v>
      </c>
      <c r="AD38"/>
      <c r="AE38" t="s">
        <v>19639</v>
      </c>
    </row>
    <row r="39" spans="1:31" s="15" customFormat="1" ht="15.75" x14ac:dyDescent="0.3">
      <c r="A39" t="s">
        <v>19546</v>
      </c>
      <c r="B39" t="s">
        <v>8106</v>
      </c>
      <c r="C39" t="s">
        <v>12565</v>
      </c>
      <c r="D39" s="17"/>
      <c r="E39" t="s">
        <v>10129</v>
      </c>
      <c r="F39" t="s">
        <v>258</v>
      </c>
      <c r="G39" t="s">
        <v>19441</v>
      </c>
      <c r="H39" t="s">
        <v>9004</v>
      </c>
      <c r="I39" t="s">
        <v>6</v>
      </c>
      <c r="J39" t="s">
        <v>32</v>
      </c>
      <c r="K39" t="s">
        <v>2</v>
      </c>
      <c r="L39" t="s">
        <v>12</v>
      </c>
      <c r="M39">
        <v>10110</v>
      </c>
      <c r="N39" t="s">
        <v>12613</v>
      </c>
      <c r="O39" t="s">
        <v>33</v>
      </c>
      <c r="P39" t="s">
        <v>33</v>
      </c>
      <c r="Q39" t="s">
        <v>246</v>
      </c>
      <c r="R39" t="s">
        <v>259</v>
      </c>
      <c r="S39" t="s">
        <v>13535</v>
      </c>
      <c r="T39">
        <v>22541189</v>
      </c>
      <c r="U39" t="s">
        <v>15386</v>
      </c>
      <c r="V39" t="s">
        <v>19442</v>
      </c>
      <c r="W39">
        <v>22541189</v>
      </c>
      <c r="X39" t="s">
        <v>14399</v>
      </c>
      <c r="Y39">
        <v>22544090</v>
      </c>
      <c r="Z39" t="s">
        <v>32</v>
      </c>
      <c r="AA39" t="s">
        <v>257</v>
      </c>
      <c r="AB39" t="str">
        <f t="shared" si="0"/>
        <v>00092--HATILLO 2</v>
      </c>
      <c r="AC39" t="s">
        <v>259</v>
      </c>
      <c r="AD39"/>
      <c r="AE39" t="s">
        <v>19640</v>
      </c>
    </row>
    <row r="40" spans="1:31" s="15" customFormat="1" ht="15.75" x14ac:dyDescent="0.3">
      <c r="A40" t="s">
        <v>19557</v>
      </c>
      <c r="B40" t="s">
        <v>8106</v>
      </c>
      <c r="C40" t="s">
        <v>12585</v>
      </c>
      <c r="D40" s="17"/>
      <c r="E40" t="s">
        <v>10134</v>
      </c>
      <c r="F40" t="s">
        <v>6161</v>
      </c>
      <c r="G40" t="s">
        <v>19443</v>
      </c>
      <c r="H40" t="s">
        <v>9004</v>
      </c>
      <c r="I40" t="s">
        <v>6</v>
      </c>
      <c r="J40" t="s">
        <v>32</v>
      </c>
      <c r="K40" t="s">
        <v>2</v>
      </c>
      <c r="L40" t="s">
        <v>12</v>
      </c>
      <c r="M40">
        <v>10110</v>
      </c>
      <c r="N40" t="s">
        <v>12613</v>
      </c>
      <c r="O40" t="s">
        <v>33</v>
      </c>
      <c r="P40" t="s">
        <v>33</v>
      </c>
      <c r="Q40" t="s">
        <v>246</v>
      </c>
      <c r="R40" t="s">
        <v>10430</v>
      </c>
      <c r="S40" t="s">
        <v>13535</v>
      </c>
      <c r="T40">
        <v>22223354</v>
      </c>
      <c r="U40">
        <v>22146662</v>
      </c>
      <c r="V40" t="s">
        <v>6425</v>
      </c>
      <c r="W40">
        <v>22146662</v>
      </c>
      <c r="X40" t="s">
        <v>14399</v>
      </c>
      <c r="Y40">
        <v>22521539</v>
      </c>
      <c r="Z40" t="s">
        <v>32</v>
      </c>
      <c r="AA40" t="s">
        <v>307</v>
      </c>
      <c r="AB40" t="str">
        <f t="shared" si="0"/>
        <v>00110--J.N. MANUEL BELGRANO</v>
      </c>
      <c r="AC40" t="s">
        <v>7835</v>
      </c>
      <c r="AD40"/>
      <c r="AE40" t="s">
        <v>19641</v>
      </c>
    </row>
    <row r="41" spans="1:31" s="15" customFormat="1" ht="15.75" x14ac:dyDescent="0.3">
      <c r="A41" t="s">
        <v>13525</v>
      </c>
      <c r="B41" t="s">
        <v>8106</v>
      </c>
      <c r="C41" t="s">
        <v>13515</v>
      </c>
      <c r="D41" s="17"/>
      <c r="E41" t="s">
        <v>8866</v>
      </c>
      <c r="F41" t="s">
        <v>4504</v>
      </c>
      <c r="G41" t="s">
        <v>11398</v>
      </c>
      <c r="H41" t="s">
        <v>1609</v>
      </c>
      <c r="I41" t="s">
        <v>4</v>
      </c>
      <c r="J41" t="s">
        <v>208</v>
      </c>
      <c r="K41" t="s">
        <v>10</v>
      </c>
      <c r="L41" t="s">
        <v>5</v>
      </c>
      <c r="M41">
        <v>50804</v>
      </c>
      <c r="N41" t="s">
        <v>12799</v>
      </c>
      <c r="O41" t="s">
        <v>209</v>
      </c>
      <c r="P41" t="s">
        <v>2685</v>
      </c>
      <c r="Q41" t="s">
        <v>1089</v>
      </c>
      <c r="R41" t="s">
        <v>69</v>
      </c>
      <c r="S41" t="s">
        <v>13535</v>
      </c>
      <c r="T41">
        <v>26951135</v>
      </c>
      <c r="U41">
        <v>26951060</v>
      </c>
      <c r="V41" t="s">
        <v>12989</v>
      </c>
      <c r="W41">
        <v>26951060</v>
      </c>
      <c r="X41" t="s">
        <v>14543</v>
      </c>
      <c r="Y41">
        <v>26955509</v>
      </c>
      <c r="Z41" t="s">
        <v>32</v>
      </c>
      <c r="AA41" t="s">
        <v>2229</v>
      </c>
      <c r="AB41" t="str">
        <f t="shared" si="0"/>
        <v>02235--LOS ANGELES</v>
      </c>
      <c r="AC41" t="s">
        <v>69</v>
      </c>
      <c r="AD41"/>
      <c r="AE41" t="s">
        <v>15329</v>
      </c>
    </row>
    <row r="42" spans="1:31" s="15" customFormat="1" ht="15.75" x14ac:dyDescent="0.3">
      <c r="A42" t="s">
        <v>19517</v>
      </c>
      <c r="B42" t="s">
        <v>8106</v>
      </c>
      <c r="C42" t="s">
        <v>12116</v>
      </c>
      <c r="D42" s="17"/>
      <c r="E42" t="s">
        <v>8867</v>
      </c>
      <c r="F42" t="s">
        <v>4516</v>
      </c>
      <c r="G42" t="s">
        <v>19444</v>
      </c>
      <c r="H42" t="s">
        <v>1609</v>
      </c>
      <c r="I42" t="s">
        <v>4</v>
      </c>
      <c r="J42" t="s">
        <v>208</v>
      </c>
      <c r="K42" t="s">
        <v>10</v>
      </c>
      <c r="L42" t="s">
        <v>2</v>
      </c>
      <c r="M42">
        <v>50801</v>
      </c>
      <c r="N42" t="s">
        <v>12665</v>
      </c>
      <c r="O42" t="s">
        <v>209</v>
      </c>
      <c r="P42" t="s">
        <v>2685</v>
      </c>
      <c r="Q42" t="s">
        <v>2685</v>
      </c>
      <c r="R42" t="s">
        <v>316</v>
      </c>
      <c r="S42" t="s">
        <v>13535</v>
      </c>
      <c r="T42">
        <v>26956889</v>
      </c>
      <c r="U42">
        <v>26956889</v>
      </c>
      <c r="V42" t="s">
        <v>14544</v>
      </c>
      <c r="W42">
        <v>26956889</v>
      </c>
      <c r="X42" t="s">
        <v>14543</v>
      </c>
      <c r="Y42">
        <v>26955509</v>
      </c>
      <c r="Z42" t="s">
        <v>32</v>
      </c>
      <c r="AA42" t="s">
        <v>6578</v>
      </c>
      <c r="AB42" t="str">
        <f t="shared" si="0"/>
        <v>02243--EL CARMEN</v>
      </c>
      <c r="AC42" t="s">
        <v>316</v>
      </c>
      <c r="AD42"/>
      <c r="AE42" t="s">
        <v>19642</v>
      </c>
    </row>
    <row r="43" spans="1:31" s="15" customFormat="1" ht="15.75" x14ac:dyDescent="0.3">
      <c r="A43" t="s">
        <v>19437</v>
      </c>
      <c r="B43" t="s">
        <v>5751</v>
      </c>
      <c r="C43" t="s">
        <v>8852</v>
      </c>
      <c r="D43" s="17"/>
      <c r="E43" t="s">
        <v>6987</v>
      </c>
      <c r="F43" t="s">
        <v>4363</v>
      </c>
      <c r="G43" t="s">
        <v>15334</v>
      </c>
      <c r="H43" t="s">
        <v>9030</v>
      </c>
      <c r="I43" t="s">
        <v>2</v>
      </c>
      <c r="J43" t="s">
        <v>35</v>
      </c>
      <c r="K43" t="s">
        <v>17</v>
      </c>
      <c r="L43" t="s">
        <v>2</v>
      </c>
      <c r="M43">
        <v>21301</v>
      </c>
      <c r="N43" t="s">
        <v>11541</v>
      </c>
      <c r="O43" t="s">
        <v>79</v>
      </c>
      <c r="P43" t="s">
        <v>10587</v>
      </c>
      <c r="Q43" t="s">
        <v>10587</v>
      </c>
      <c r="R43" t="s">
        <v>15335</v>
      </c>
      <c r="S43" t="s">
        <v>13535</v>
      </c>
      <c r="T43">
        <v>24700113</v>
      </c>
      <c r="U43" t="s">
        <v>15386</v>
      </c>
      <c r="V43" t="s">
        <v>13235</v>
      </c>
      <c r="W43">
        <v>24700113</v>
      </c>
      <c r="X43" t="s">
        <v>14538</v>
      </c>
      <c r="Y43">
        <v>24700113</v>
      </c>
      <c r="Z43" t="s">
        <v>32</v>
      </c>
      <c r="AA43" t="s">
        <v>860</v>
      </c>
      <c r="AB43" t="str">
        <f t="shared" si="0"/>
        <v>02116--TEODORO PICADO MICHALSKY</v>
      </c>
      <c r="AC43" t="s">
        <v>4364</v>
      </c>
      <c r="AD43"/>
      <c r="AE43" t="s">
        <v>10136</v>
      </c>
    </row>
    <row r="44" spans="1:31" s="15" customFormat="1" ht="15.75" x14ac:dyDescent="0.3">
      <c r="A44" t="s">
        <v>19435</v>
      </c>
      <c r="B44" t="s">
        <v>2032</v>
      </c>
      <c r="C44" t="s">
        <v>6838</v>
      </c>
      <c r="D44" s="17"/>
      <c r="E44" t="s">
        <v>10131</v>
      </c>
      <c r="F44" t="s">
        <v>383</v>
      </c>
      <c r="G44" t="s">
        <v>19445</v>
      </c>
      <c r="H44" t="s">
        <v>47</v>
      </c>
      <c r="I44" t="s">
        <v>8</v>
      </c>
      <c r="J44" t="s">
        <v>32</v>
      </c>
      <c r="K44" t="s">
        <v>4</v>
      </c>
      <c r="L44" t="s">
        <v>2</v>
      </c>
      <c r="M44">
        <v>10301</v>
      </c>
      <c r="N44" t="s">
        <v>12619</v>
      </c>
      <c r="O44" t="s">
        <v>33</v>
      </c>
      <c r="P44" t="s">
        <v>47</v>
      </c>
      <c r="Q44" t="s">
        <v>47</v>
      </c>
      <c r="R44" t="s">
        <v>14287</v>
      </c>
      <c r="S44" t="s">
        <v>13535</v>
      </c>
      <c r="T44">
        <v>22591426</v>
      </c>
      <c r="U44" t="s">
        <v>15386</v>
      </c>
      <c r="V44" t="s">
        <v>12242</v>
      </c>
      <c r="W44">
        <v>22591426</v>
      </c>
      <c r="X44" t="s">
        <v>14405</v>
      </c>
      <c r="Y44">
        <v>22596011</v>
      </c>
      <c r="Z44" t="s">
        <v>32</v>
      </c>
      <c r="AA44" t="s">
        <v>7388</v>
      </c>
      <c r="AB44" t="str">
        <f t="shared" si="0"/>
        <v>00141--SAN JERONIMO</v>
      </c>
      <c r="AC44" t="s">
        <v>384</v>
      </c>
      <c r="AD44"/>
      <c r="AE44" t="s">
        <v>19643</v>
      </c>
    </row>
    <row r="45" spans="1:31" s="15" customFormat="1" ht="15.75" x14ac:dyDescent="0.3">
      <c r="A45" t="s">
        <v>19481</v>
      </c>
      <c r="B45" t="s">
        <v>5772</v>
      </c>
      <c r="C45" t="s">
        <v>8967</v>
      </c>
      <c r="D45" s="17"/>
      <c r="E45" t="s">
        <v>7788</v>
      </c>
      <c r="F45" t="s">
        <v>4268</v>
      </c>
      <c r="G45" t="s">
        <v>19446</v>
      </c>
      <c r="H45" t="s">
        <v>207</v>
      </c>
      <c r="I45" t="s">
        <v>4</v>
      </c>
      <c r="J45" t="s">
        <v>208</v>
      </c>
      <c r="K45" t="s">
        <v>4</v>
      </c>
      <c r="L45" t="s">
        <v>5</v>
      </c>
      <c r="M45">
        <v>50304</v>
      </c>
      <c r="N45" t="s">
        <v>11544</v>
      </c>
      <c r="O45" t="s">
        <v>209</v>
      </c>
      <c r="P45" t="s">
        <v>207</v>
      </c>
      <c r="Q45" t="s">
        <v>10835</v>
      </c>
      <c r="R45" t="s">
        <v>4113</v>
      </c>
      <c r="S45" t="s">
        <v>13535</v>
      </c>
      <c r="T45">
        <v>26538453</v>
      </c>
      <c r="U45">
        <v>26538533</v>
      </c>
      <c r="V45" t="s">
        <v>7779</v>
      </c>
      <c r="W45">
        <v>26538453</v>
      </c>
      <c r="X45" t="s">
        <v>14535</v>
      </c>
      <c r="Y45">
        <v>26750475</v>
      </c>
      <c r="Z45" t="s">
        <v>32</v>
      </c>
      <c r="AA45" t="s">
        <v>1187</v>
      </c>
      <c r="AB45" t="str">
        <f t="shared" si="0"/>
        <v>02051--HUACAS</v>
      </c>
      <c r="AC45" t="s">
        <v>4113</v>
      </c>
      <c r="AD45"/>
      <c r="AE45" t="s">
        <v>19644</v>
      </c>
    </row>
    <row r="46" spans="1:31" s="15" customFormat="1" ht="15.75" x14ac:dyDescent="0.3">
      <c r="A46" t="s">
        <v>19486</v>
      </c>
      <c r="B46" t="s">
        <v>5772</v>
      </c>
      <c r="C46" t="s">
        <v>8973</v>
      </c>
      <c r="D46" s="17"/>
      <c r="E46" t="s">
        <v>7148</v>
      </c>
      <c r="F46" t="s">
        <v>6193</v>
      </c>
      <c r="G46" t="s">
        <v>19447</v>
      </c>
      <c r="H46" t="s">
        <v>78</v>
      </c>
      <c r="I46" t="s">
        <v>7</v>
      </c>
      <c r="J46" t="s">
        <v>35</v>
      </c>
      <c r="K46" t="s">
        <v>8</v>
      </c>
      <c r="L46" t="s">
        <v>2</v>
      </c>
      <c r="M46">
        <v>20701</v>
      </c>
      <c r="N46" t="s">
        <v>11425</v>
      </c>
      <c r="O46" t="s">
        <v>79</v>
      </c>
      <c r="P46" t="s">
        <v>10491</v>
      </c>
      <c r="Q46" t="s">
        <v>10491</v>
      </c>
      <c r="R46" t="s">
        <v>10491</v>
      </c>
      <c r="S46" t="s">
        <v>13535</v>
      </c>
      <c r="T46">
        <v>24536438</v>
      </c>
      <c r="U46">
        <v>24520264</v>
      </c>
      <c r="V46" t="s">
        <v>12283</v>
      </c>
      <c r="W46">
        <v>24536438</v>
      </c>
      <c r="X46" t="s">
        <v>15433</v>
      </c>
      <c r="Y46">
        <v>24531403</v>
      </c>
      <c r="Z46" t="s">
        <v>32</v>
      </c>
      <c r="AA46" t="s">
        <v>1070</v>
      </c>
      <c r="AB46" t="str">
        <f t="shared" si="0"/>
        <v>00412--J.N. MANUEL BERNARDO GOMEZ</v>
      </c>
      <c r="AC46" t="s">
        <v>9028</v>
      </c>
      <c r="AD46"/>
      <c r="AE46" t="s">
        <v>19645</v>
      </c>
    </row>
    <row r="47" spans="1:31" s="15" customFormat="1" ht="15.75" x14ac:dyDescent="0.3">
      <c r="A47" t="s">
        <v>19521</v>
      </c>
      <c r="B47" t="s">
        <v>4054</v>
      </c>
      <c r="C47" t="s">
        <v>19520</v>
      </c>
      <c r="D47" s="17"/>
      <c r="E47" t="s">
        <v>10130</v>
      </c>
      <c r="F47" t="s">
        <v>650</v>
      </c>
      <c r="G47" t="s">
        <v>19448</v>
      </c>
      <c r="H47" t="s">
        <v>47</v>
      </c>
      <c r="I47" t="s">
        <v>6</v>
      </c>
      <c r="J47" t="s">
        <v>32</v>
      </c>
      <c r="K47" t="s">
        <v>16</v>
      </c>
      <c r="L47" t="s">
        <v>2</v>
      </c>
      <c r="M47">
        <v>11201</v>
      </c>
      <c r="N47" t="s">
        <v>12683</v>
      </c>
      <c r="O47" t="s">
        <v>33</v>
      </c>
      <c r="P47" t="s">
        <v>12867</v>
      </c>
      <c r="Q47" t="s">
        <v>10264</v>
      </c>
      <c r="R47" t="s">
        <v>10482</v>
      </c>
      <c r="S47" t="s">
        <v>13535</v>
      </c>
      <c r="T47">
        <v>24103759</v>
      </c>
      <c r="U47">
        <v>24101779</v>
      </c>
      <c r="V47" t="s">
        <v>15410</v>
      </c>
      <c r="W47">
        <v>24103759</v>
      </c>
      <c r="X47" t="s">
        <v>14417</v>
      </c>
      <c r="Y47">
        <v>24107397</v>
      </c>
      <c r="Z47" t="s">
        <v>32</v>
      </c>
      <c r="AA47" t="s">
        <v>649</v>
      </c>
      <c r="AB47" t="str">
        <f t="shared" si="0"/>
        <v>00243--FERNANDO DE ARAGON</v>
      </c>
      <c r="AC47" t="s">
        <v>651</v>
      </c>
      <c r="AD47"/>
      <c r="AE47" t="s">
        <v>19646</v>
      </c>
    </row>
    <row r="48" spans="1:31" s="15" customFormat="1" ht="15.75" x14ac:dyDescent="0.3">
      <c r="A48" t="s">
        <v>19438</v>
      </c>
      <c r="B48" t="s">
        <v>3575</v>
      </c>
      <c r="C48" t="s">
        <v>7171</v>
      </c>
      <c r="D48" s="17"/>
      <c r="E48" t="s">
        <v>6863</v>
      </c>
      <c r="F48" t="s">
        <v>6106</v>
      </c>
      <c r="G48" t="s">
        <v>19449</v>
      </c>
      <c r="H48" t="s">
        <v>214</v>
      </c>
      <c r="I48" t="s">
        <v>3</v>
      </c>
      <c r="J48" t="s">
        <v>64</v>
      </c>
      <c r="K48" t="s">
        <v>2</v>
      </c>
      <c r="L48" t="s">
        <v>5</v>
      </c>
      <c r="M48">
        <v>30104</v>
      </c>
      <c r="N48" t="s">
        <v>12782</v>
      </c>
      <c r="O48" t="s">
        <v>214</v>
      </c>
      <c r="P48" t="s">
        <v>214</v>
      </c>
      <c r="Q48" t="s">
        <v>10545</v>
      </c>
      <c r="R48" t="s">
        <v>9825</v>
      </c>
      <c r="S48" t="s">
        <v>13535</v>
      </c>
      <c r="T48">
        <v>25372850</v>
      </c>
      <c r="U48">
        <v>25374864</v>
      </c>
      <c r="V48" t="s">
        <v>13188</v>
      </c>
      <c r="W48">
        <v>25374864</v>
      </c>
      <c r="X48" t="s">
        <v>14487</v>
      </c>
      <c r="Y48">
        <v>25371825</v>
      </c>
      <c r="Z48" t="s">
        <v>32</v>
      </c>
      <c r="AA48" t="s">
        <v>7219</v>
      </c>
      <c r="AB48" t="str">
        <f t="shared" si="0"/>
        <v>04133--COOPE ROSALES</v>
      </c>
      <c r="AC48" t="s">
        <v>9825</v>
      </c>
      <c r="AD48"/>
      <c r="AE48" t="s">
        <v>19647</v>
      </c>
    </row>
    <row r="49" spans="1:31" s="15" customFormat="1" ht="15.75" x14ac:dyDescent="0.3">
      <c r="A49" t="s">
        <v>19457</v>
      </c>
      <c r="B49" t="s">
        <v>3369</v>
      </c>
      <c r="C49" t="s">
        <v>7143</v>
      </c>
      <c r="D49" s="17"/>
      <c r="E49" t="s">
        <v>7517</v>
      </c>
      <c r="F49" t="s">
        <v>8106</v>
      </c>
      <c r="G49" t="s">
        <v>10103</v>
      </c>
      <c r="H49" t="s">
        <v>207</v>
      </c>
      <c r="I49" t="s">
        <v>2</v>
      </c>
      <c r="J49" t="s">
        <v>208</v>
      </c>
      <c r="K49" t="s">
        <v>4</v>
      </c>
      <c r="L49" t="s">
        <v>2</v>
      </c>
      <c r="M49">
        <v>50301</v>
      </c>
      <c r="N49" t="s">
        <v>11409</v>
      </c>
      <c r="O49" t="s">
        <v>209</v>
      </c>
      <c r="P49" t="s">
        <v>207</v>
      </c>
      <c r="Q49" t="s">
        <v>207</v>
      </c>
      <c r="R49" t="s">
        <v>7927</v>
      </c>
      <c r="S49" s="247" t="s">
        <v>13535</v>
      </c>
      <c r="T49">
        <v>25117656</v>
      </c>
      <c r="U49">
        <v>88131277</v>
      </c>
      <c r="V49" t="s">
        <v>13583</v>
      </c>
      <c r="W49">
        <v>89146011</v>
      </c>
      <c r="X49" t="s">
        <v>14534</v>
      </c>
      <c r="Y49">
        <v>71068358</v>
      </c>
      <c r="Z49" t="s">
        <v>32</v>
      </c>
      <c r="AA49" t="s">
        <v>10126</v>
      </c>
      <c r="AB49" t="str">
        <f t="shared" si="0"/>
        <v>04344--CENTRO EDUCATIVO UCR-GUANACASTE</v>
      </c>
      <c r="AC49" t="s">
        <v>10103</v>
      </c>
      <c r="AD49"/>
      <c r="AE49"/>
    </row>
    <row r="50" spans="1:31" s="15" customFormat="1" ht="15.75" x14ac:dyDescent="0.3">
      <c r="A50" t="s">
        <v>10128</v>
      </c>
      <c r="B50" t="s">
        <v>5568</v>
      </c>
      <c r="C50" t="s">
        <v>6822</v>
      </c>
      <c r="D50" s="17"/>
      <c r="E50" t="s">
        <v>7802</v>
      </c>
      <c r="F50" t="s">
        <v>6196</v>
      </c>
      <c r="G50" t="s">
        <v>19450</v>
      </c>
      <c r="H50" t="s">
        <v>214</v>
      </c>
      <c r="I50" t="s">
        <v>3</v>
      </c>
      <c r="J50" t="s">
        <v>64</v>
      </c>
      <c r="K50" t="s">
        <v>2</v>
      </c>
      <c r="L50" t="s">
        <v>7</v>
      </c>
      <c r="M50">
        <v>30106</v>
      </c>
      <c r="N50" t="s">
        <v>14351</v>
      </c>
      <c r="O50" t="s">
        <v>214</v>
      </c>
      <c r="P50" t="s">
        <v>214</v>
      </c>
      <c r="Q50" t="s">
        <v>13574</v>
      </c>
      <c r="R50" t="s">
        <v>542</v>
      </c>
      <c r="S50" t="s">
        <v>13535</v>
      </c>
      <c r="T50">
        <v>40345312</v>
      </c>
      <c r="U50" t="s">
        <v>15386</v>
      </c>
      <c r="V50" t="s">
        <v>14489</v>
      </c>
      <c r="W50">
        <v>40345312</v>
      </c>
      <c r="X50" t="s">
        <v>14487</v>
      </c>
      <c r="Y50">
        <v>25371825</v>
      </c>
      <c r="Z50" t="s">
        <v>32</v>
      </c>
      <c r="AA50" t="s">
        <v>734</v>
      </c>
      <c r="AB50" t="str">
        <f t="shared" si="0"/>
        <v>00465--J.N. CARLOS JOAQUIN PERALTA ECHEVERRIA</v>
      </c>
      <c r="AC50" t="s">
        <v>7589</v>
      </c>
      <c r="AD50"/>
      <c r="AE50" t="s">
        <v>14294</v>
      </c>
    </row>
    <row r="51" spans="1:31" s="15" customFormat="1" ht="15.75" x14ac:dyDescent="0.3">
      <c r="A51" t="s">
        <v>10127</v>
      </c>
      <c r="B51" t="s">
        <v>5568</v>
      </c>
      <c r="C51" t="s">
        <v>8842</v>
      </c>
      <c r="D51" s="17"/>
      <c r="E51" t="s">
        <v>7800</v>
      </c>
      <c r="F51" t="s">
        <v>5731</v>
      </c>
      <c r="G51" t="s">
        <v>19451</v>
      </c>
      <c r="H51" t="s">
        <v>1235</v>
      </c>
      <c r="I51" t="s">
        <v>2</v>
      </c>
      <c r="J51" t="s">
        <v>124</v>
      </c>
      <c r="K51" t="s">
        <v>7</v>
      </c>
      <c r="L51" t="s">
        <v>2</v>
      </c>
      <c r="M51">
        <v>60601</v>
      </c>
      <c r="N51" t="s">
        <v>15488</v>
      </c>
      <c r="O51" t="s">
        <v>125</v>
      </c>
      <c r="P51" t="s">
        <v>12841</v>
      </c>
      <c r="Q51" t="s">
        <v>12841</v>
      </c>
      <c r="R51" t="s">
        <v>5732</v>
      </c>
      <c r="S51" t="s">
        <v>13535</v>
      </c>
      <c r="T51">
        <v>27772700</v>
      </c>
      <c r="U51" t="s">
        <v>15386</v>
      </c>
      <c r="V51" t="s">
        <v>7742</v>
      </c>
      <c r="W51">
        <v>85558669</v>
      </c>
      <c r="X51" t="s">
        <v>14386</v>
      </c>
      <c r="Y51">
        <v>27740318</v>
      </c>
      <c r="Z51" t="s">
        <v>32</v>
      </c>
      <c r="AA51" t="s">
        <v>6850</v>
      </c>
      <c r="AB51" t="str">
        <f t="shared" si="0"/>
        <v>03394--LA INMACULADA</v>
      </c>
      <c r="AC51" t="s">
        <v>5732</v>
      </c>
      <c r="AD51"/>
      <c r="AE51" t="s">
        <v>19648</v>
      </c>
    </row>
    <row r="52" spans="1:31" s="15" customFormat="1" ht="15.75" x14ac:dyDescent="0.3">
      <c r="A52" t="s">
        <v>19453</v>
      </c>
      <c r="B52" t="s">
        <v>275</v>
      </c>
      <c r="C52" t="s">
        <v>11391</v>
      </c>
      <c r="D52" s="17"/>
      <c r="E52" s="233" t="s">
        <v>6800</v>
      </c>
      <c r="F52" t="s">
        <v>596</v>
      </c>
      <c r="G52" t="s">
        <v>19452</v>
      </c>
      <c r="H52" t="s">
        <v>41</v>
      </c>
      <c r="I52" t="s">
        <v>6</v>
      </c>
      <c r="J52" t="s">
        <v>32</v>
      </c>
      <c r="K52" t="s">
        <v>198</v>
      </c>
      <c r="L52" t="s">
        <v>2</v>
      </c>
      <c r="M52">
        <v>11401</v>
      </c>
      <c r="N52" t="s">
        <v>12706</v>
      </c>
      <c r="O52" t="s">
        <v>33</v>
      </c>
      <c r="P52" t="s">
        <v>10954</v>
      </c>
      <c r="Q52" t="s">
        <v>598</v>
      </c>
      <c r="R52" t="s">
        <v>597</v>
      </c>
      <c r="S52" t="s">
        <v>13535</v>
      </c>
      <c r="T52">
        <v>22411274</v>
      </c>
      <c r="U52" t="s">
        <v>15386</v>
      </c>
      <c r="V52" t="s">
        <v>15409</v>
      </c>
      <c r="W52">
        <v>22355093</v>
      </c>
      <c r="X52" t="s">
        <v>14418</v>
      </c>
      <c r="Y52">
        <v>22352880</v>
      </c>
      <c r="Z52" t="s">
        <v>32</v>
      </c>
      <c r="AA52" t="s">
        <v>7349</v>
      </c>
      <c r="AB52" t="str">
        <f t="shared" si="0"/>
        <v>00222--LA ISLA</v>
      </c>
      <c r="AC52" t="s">
        <v>597</v>
      </c>
      <c r="AD52"/>
      <c r="AE52" t="s">
        <v>19649</v>
      </c>
    </row>
    <row r="53" spans="1:31" s="15" customFormat="1" ht="15.75" x14ac:dyDescent="0.3">
      <c r="A53" t="s">
        <v>19431</v>
      </c>
      <c r="B53" t="s">
        <v>2053</v>
      </c>
      <c r="C53" t="s">
        <v>10133</v>
      </c>
      <c r="D53" s="17"/>
      <c r="E53" t="s">
        <v>11391</v>
      </c>
      <c r="F53" t="s">
        <v>275</v>
      </c>
      <c r="G53" t="s">
        <v>19453</v>
      </c>
      <c r="H53" t="s">
        <v>9004</v>
      </c>
      <c r="I53" t="s">
        <v>2</v>
      </c>
      <c r="J53" t="s">
        <v>32</v>
      </c>
      <c r="K53" t="s">
        <v>2</v>
      </c>
      <c r="L53" t="s">
        <v>12</v>
      </c>
      <c r="M53">
        <v>10110</v>
      </c>
      <c r="N53" t="s">
        <v>12613</v>
      </c>
      <c r="O53" t="s">
        <v>33</v>
      </c>
      <c r="P53" t="s">
        <v>33</v>
      </c>
      <c r="Q53" t="s">
        <v>246</v>
      </c>
      <c r="R53" t="s">
        <v>277</v>
      </c>
      <c r="S53" t="s">
        <v>13535</v>
      </c>
      <c r="T53">
        <v>22267070</v>
      </c>
      <c r="U53">
        <v>22262415</v>
      </c>
      <c r="V53" t="s">
        <v>14406</v>
      </c>
      <c r="W53">
        <v>22262415</v>
      </c>
      <c r="X53" t="s">
        <v>14492</v>
      </c>
      <c r="Y53">
        <v>22229137</v>
      </c>
      <c r="Z53" t="s">
        <v>32</v>
      </c>
      <c r="AA53" t="s">
        <v>7341</v>
      </c>
      <c r="AB53" t="str">
        <f t="shared" si="0"/>
        <v>00097--CAROLINA DENT ALVARADO</v>
      </c>
      <c r="AC53" t="s">
        <v>276</v>
      </c>
      <c r="AD53"/>
      <c r="AE53" t="s">
        <v>19650</v>
      </c>
    </row>
    <row r="54" spans="1:31" s="15" customFormat="1" ht="15.75" x14ac:dyDescent="0.3">
      <c r="A54" t="s">
        <v>19407</v>
      </c>
      <c r="B54" t="s">
        <v>191</v>
      </c>
      <c r="C54" t="s">
        <v>7789</v>
      </c>
      <c r="D54" s="17"/>
      <c r="E54" t="s">
        <v>11392</v>
      </c>
      <c r="F54" t="s">
        <v>6140</v>
      </c>
      <c r="G54" t="s">
        <v>19454</v>
      </c>
      <c r="H54" t="s">
        <v>9004</v>
      </c>
      <c r="I54" t="s">
        <v>2</v>
      </c>
      <c r="J54" t="s">
        <v>32</v>
      </c>
      <c r="K54" t="s">
        <v>2</v>
      </c>
      <c r="L54" t="s">
        <v>4</v>
      </c>
      <c r="M54">
        <v>10103</v>
      </c>
      <c r="N54" t="s">
        <v>12602</v>
      </c>
      <c r="O54" t="s">
        <v>33</v>
      </c>
      <c r="P54" t="s">
        <v>33</v>
      </c>
      <c r="Q54" t="s">
        <v>12834</v>
      </c>
      <c r="R54" t="s">
        <v>10430</v>
      </c>
      <c r="S54" t="s">
        <v>13535</v>
      </c>
      <c r="T54">
        <v>22211649</v>
      </c>
      <c r="U54">
        <v>22220059</v>
      </c>
      <c r="V54" t="s">
        <v>13711</v>
      </c>
      <c r="W54">
        <v>70180138</v>
      </c>
      <c r="X54" t="s">
        <v>14492</v>
      </c>
      <c r="Y54">
        <v>22229137</v>
      </c>
      <c r="Z54" t="s">
        <v>32</v>
      </c>
      <c r="AA54" t="s">
        <v>37</v>
      </c>
      <c r="AB54" t="str">
        <f t="shared" si="0"/>
        <v>00005--J.N. OMAR DENGO GUERRERO</v>
      </c>
      <c r="AC54" t="s">
        <v>6356</v>
      </c>
      <c r="AD54"/>
      <c r="AE54" t="s">
        <v>19651</v>
      </c>
    </row>
    <row r="55" spans="1:31" s="15" customFormat="1" ht="15.75" x14ac:dyDescent="0.3">
      <c r="A55" t="s">
        <v>19449</v>
      </c>
      <c r="B55" t="s">
        <v>6106</v>
      </c>
      <c r="C55" t="s">
        <v>6863</v>
      </c>
      <c r="D55" s="17"/>
      <c r="E55" t="s">
        <v>7070</v>
      </c>
      <c r="F55" t="s">
        <v>111</v>
      </c>
      <c r="G55" t="s">
        <v>19455</v>
      </c>
      <c r="H55" t="s">
        <v>9004</v>
      </c>
      <c r="I55" t="s">
        <v>4</v>
      </c>
      <c r="J55" t="s">
        <v>32</v>
      </c>
      <c r="K55" t="s">
        <v>2</v>
      </c>
      <c r="L55" t="s">
        <v>7</v>
      </c>
      <c r="M55">
        <v>10106</v>
      </c>
      <c r="N55" t="s">
        <v>12605</v>
      </c>
      <c r="O55" t="s">
        <v>33</v>
      </c>
      <c r="P55" t="s">
        <v>33</v>
      </c>
      <c r="Q55" t="s">
        <v>10441</v>
      </c>
      <c r="R55" t="s">
        <v>10669</v>
      </c>
      <c r="S55" t="s">
        <v>13535</v>
      </c>
      <c r="T55">
        <v>22276141</v>
      </c>
      <c r="U55" t="s">
        <v>15386</v>
      </c>
      <c r="V55" t="s">
        <v>15390</v>
      </c>
      <c r="W55">
        <v>22869219</v>
      </c>
      <c r="X55" t="s">
        <v>12988</v>
      </c>
      <c r="Y55">
        <v>22271729</v>
      </c>
      <c r="Z55" t="s">
        <v>32</v>
      </c>
      <c r="AA55" t="s">
        <v>110</v>
      </c>
      <c r="AB55" t="str">
        <f t="shared" si="0"/>
        <v>00041--SANTA MARTA</v>
      </c>
      <c r="AC55" t="s">
        <v>112</v>
      </c>
      <c r="AD55"/>
      <c r="AE55" t="s">
        <v>19652</v>
      </c>
    </row>
    <row r="56" spans="1:31" s="15" customFormat="1" ht="15.75" x14ac:dyDescent="0.3">
      <c r="A56" t="s">
        <v>19479</v>
      </c>
      <c r="B56" t="s">
        <v>3191</v>
      </c>
      <c r="C56" t="s">
        <v>13504</v>
      </c>
      <c r="D56" s="17"/>
      <c r="E56" t="s">
        <v>11393</v>
      </c>
      <c r="F56" t="s">
        <v>2557</v>
      </c>
      <c r="G56" t="s">
        <v>19456</v>
      </c>
      <c r="H56" t="s">
        <v>197</v>
      </c>
      <c r="I56" t="s">
        <v>198</v>
      </c>
      <c r="J56" t="s">
        <v>35</v>
      </c>
      <c r="K56" t="s">
        <v>12</v>
      </c>
      <c r="L56" t="s">
        <v>2</v>
      </c>
      <c r="M56">
        <v>21001</v>
      </c>
      <c r="N56" t="s">
        <v>11434</v>
      </c>
      <c r="O56" t="s">
        <v>79</v>
      </c>
      <c r="P56" t="s">
        <v>197</v>
      </c>
      <c r="Q56" t="s">
        <v>11356</v>
      </c>
      <c r="R56" t="s">
        <v>10567</v>
      </c>
      <c r="S56" t="s">
        <v>13535</v>
      </c>
      <c r="T56">
        <v>24601098</v>
      </c>
      <c r="U56">
        <v>24604945</v>
      </c>
      <c r="V56" t="s">
        <v>15546</v>
      </c>
      <c r="W56">
        <v>24604945</v>
      </c>
      <c r="X56" t="s">
        <v>14474</v>
      </c>
      <c r="Y56">
        <v>24601646</v>
      </c>
      <c r="Z56" t="s">
        <v>32</v>
      </c>
      <c r="AA56" t="s">
        <v>6821</v>
      </c>
      <c r="AB56" t="str">
        <f t="shared" si="0"/>
        <v>01047--LAS MERCEDES</v>
      </c>
      <c r="AC56" t="s">
        <v>502</v>
      </c>
      <c r="AD56"/>
      <c r="AE56" t="s">
        <v>19653</v>
      </c>
    </row>
    <row r="57" spans="1:31" s="15" customFormat="1" ht="15.75" x14ac:dyDescent="0.3">
      <c r="A57" t="s">
        <v>19473</v>
      </c>
      <c r="B57" t="s">
        <v>89</v>
      </c>
      <c r="C57" t="s">
        <v>7266</v>
      </c>
      <c r="D57" s="17"/>
      <c r="E57" t="s">
        <v>7143</v>
      </c>
      <c r="F57" t="s">
        <v>3369</v>
      </c>
      <c r="G57" t="s">
        <v>19457</v>
      </c>
      <c r="H57" t="s">
        <v>214</v>
      </c>
      <c r="I57" t="s">
        <v>7</v>
      </c>
      <c r="J57" t="s">
        <v>64</v>
      </c>
      <c r="K57" t="s">
        <v>4</v>
      </c>
      <c r="L57" t="s">
        <v>3</v>
      </c>
      <c r="M57">
        <v>30302</v>
      </c>
      <c r="N57" t="s">
        <v>12705</v>
      </c>
      <c r="O57" t="s">
        <v>214</v>
      </c>
      <c r="P57" t="s">
        <v>215</v>
      </c>
      <c r="Q57" t="s">
        <v>2756</v>
      </c>
      <c r="R57" t="s">
        <v>3370</v>
      </c>
      <c r="S57" t="s">
        <v>13535</v>
      </c>
      <c r="T57">
        <v>22715772</v>
      </c>
      <c r="U57" t="s">
        <v>15386</v>
      </c>
      <c r="V57" t="s">
        <v>15451</v>
      </c>
      <c r="W57">
        <v>22797432</v>
      </c>
      <c r="X57" t="s">
        <v>14499</v>
      </c>
      <c r="Y57">
        <v>22792767</v>
      </c>
      <c r="Z57" t="s">
        <v>32</v>
      </c>
      <c r="AA57" t="s">
        <v>2019</v>
      </c>
      <c r="AB57" t="str">
        <f t="shared" si="0"/>
        <v>01480--CALLE MESEN</v>
      </c>
      <c r="AC57" t="s">
        <v>3370</v>
      </c>
      <c r="AD57"/>
      <c r="AE57" t="s">
        <v>19654</v>
      </c>
    </row>
    <row r="58" spans="1:31" s="15" customFormat="1" ht="15.75" x14ac:dyDescent="0.3">
      <c r="A58" t="s">
        <v>19483</v>
      </c>
      <c r="B58" t="s">
        <v>4048</v>
      </c>
      <c r="C58" t="s">
        <v>8986</v>
      </c>
      <c r="D58" s="17"/>
      <c r="E58" t="s">
        <v>7139</v>
      </c>
      <c r="F58" t="s">
        <v>3252</v>
      </c>
      <c r="G58" t="s">
        <v>19458</v>
      </c>
      <c r="H58" t="s">
        <v>214</v>
      </c>
      <c r="I58" t="s">
        <v>4</v>
      </c>
      <c r="J58" t="s">
        <v>64</v>
      </c>
      <c r="K58" t="s">
        <v>10</v>
      </c>
      <c r="L58" t="s">
        <v>2</v>
      </c>
      <c r="M58">
        <v>30801</v>
      </c>
      <c r="N58" t="s">
        <v>14354</v>
      </c>
      <c r="O58" t="s">
        <v>214</v>
      </c>
      <c r="P58" t="s">
        <v>12906</v>
      </c>
      <c r="Q58" t="s">
        <v>13528</v>
      </c>
      <c r="R58" t="s">
        <v>14288</v>
      </c>
      <c r="S58" t="s">
        <v>13535</v>
      </c>
      <c r="T58">
        <v>25730586</v>
      </c>
      <c r="U58" t="s">
        <v>15386</v>
      </c>
      <c r="V58" t="s">
        <v>7756</v>
      </c>
      <c r="W58">
        <v>25736615</v>
      </c>
      <c r="X58" t="s">
        <v>15445</v>
      </c>
      <c r="Y58">
        <v>25521557</v>
      </c>
      <c r="Z58" t="s">
        <v>32</v>
      </c>
      <c r="AA58" t="s">
        <v>1206</v>
      </c>
      <c r="AB58" t="str">
        <f t="shared" si="0"/>
        <v>01425--UNIDAD PEDAGOGICA BARRIO NUEVO</v>
      </c>
      <c r="AC58" t="s">
        <v>14493</v>
      </c>
      <c r="AD58"/>
      <c r="AE58" t="s">
        <v>19655</v>
      </c>
    </row>
    <row r="59" spans="1:31" s="15" customFormat="1" ht="15.75" x14ac:dyDescent="0.3">
      <c r="A59" t="s">
        <v>19444</v>
      </c>
      <c r="B59" t="s">
        <v>4516</v>
      </c>
      <c r="C59" t="s">
        <v>8867</v>
      </c>
      <c r="D59" s="17"/>
      <c r="E59" t="s">
        <v>6936</v>
      </c>
      <c r="F59" t="s">
        <v>6216</v>
      </c>
      <c r="G59" t="s">
        <v>19459</v>
      </c>
      <c r="H59" t="s">
        <v>1609</v>
      </c>
      <c r="I59" t="s">
        <v>2</v>
      </c>
      <c r="J59" t="s">
        <v>208</v>
      </c>
      <c r="K59" t="s">
        <v>7</v>
      </c>
      <c r="L59" t="s">
        <v>2</v>
      </c>
      <c r="M59">
        <v>50601</v>
      </c>
      <c r="N59" t="s">
        <v>11424</v>
      </c>
      <c r="O59" t="s">
        <v>209</v>
      </c>
      <c r="P59" t="s">
        <v>1609</v>
      </c>
      <c r="Q59" t="s">
        <v>1609</v>
      </c>
      <c r="R59" t="s">
        <v>14281</v>
      </c>
      <c r="S59" t="s">
        <v>13535</v>
      </c>
      <c r="T59">
        <v>26695552</v>
      </c>
      <c r="U59">
        <v>26686356</v>
      </c>
      <c r="V59" t="s">
        <v>11612</v>
      </c>
      <c r="W59">
        <v>26695552</v>
      </c>
      <c r="X59" t="s">
        <v>14540</v>
      </c>
      <c r="Y59">
        <v>26692611</v>
      </c>
      <c r="Z59" t="s">
        <v>32</v>
      </c>
      <c r="AA59" t="s">
        <v>962</v>
      </c>
      <c r="AB59" t="str">
        <f t="shared" si="0"/>
        <v>00677--J.N. MONSEÑOR LUIS LEIPOLD</v>
      </c>
      <c r="AC59" t="s">
        <v>6405</v>
      </c>
      <c r="AD59"/>
      <c r="AE59" t="s">
        <v>19656</v>
      </c>
    </row>
    <row r="60" spans="1:31" s="15" customFormat="1" ht="15.75" x14ac:dyDescent="0.3">
      <c r="A60" t="s">
        <v>19421</v>
      </c>
      <c r="B60" t="s">
        <v>344</v>
      </c>
      <c r="C60" t="s">
        <v>8722</v>
      </c>
      <c r="D60" s="17"/>
      <c r="E60" t="s">
        <v>7522</v>
      </c>
      <c r="F60" t="s">
        <v>3295</v>
      </c>
      <c r="G60" t="s">
        <v>19460</v>
      </c>
      <c r="H60" t="s">
        <v>214</v>
      </c>
      <c r="I60" t="s">
        <v>3</v>
      </c>
      <c r="J60" t="s">
        <v>64</v>
      </c>
      <c r="K60" t="s">
        <v>2</v>
      </c>
      <c r="L60" t="s">
        <v>12</v>
      </c>
      <c r="M60">
        <v>30110</v>
      </c>
      <c r="N60" t="s">
        <v>11568</v>
      </c>
      <c r="O60" t="s">
        <v>214</v>
      </c>
      <c r="P60" t="s">
        <v>214</v>
      </c>
      <c r="Q60" t="s">
        <v>807</v>
      </c>
      <c r="R60" t="s">
        <v>14289</v>
      </c>
      <c r="S60" t="s">
        <v>13535</v>
      </c>
      <c r="T60">
        <v>25300698</v>
      </c>
      <c r="U60" t="s">
        <v>15386</v>
      </c>
      <c r="V60" t="s">
        <v>6433</v>
      </c>
      <c r="W60">
        <v>25300698</v>
      </c>
      <c r="X60" t="s">
        <v>14487</v>
      </c>
      <c r="Y60">
        <v>25371825</v>
      </c>
      <c r="Z60" t="s">
        <v>32</v>
      </c>
      <c r="AA60" t="s">
        <v>1399</v>
      </c>
      <c r="AB60" t="str">
        <f t="shared" si="0"/>
        <v>01446--PASTOR BARQUERO OBANDO</v>
      </c>
      <c r="AC60" t="s">
        <v>3296</v>
      </c>
      <c r="AD60"/>
      <c r="AE60" t="s">
        <v>19657</v>
      </c>
    </row>
    <row r="61" spans="1:31" s="15" customFormat="1" ht="15.75" x14ac:dyDescent="0.3">
      <c r="A61" t="s">
        <v>19448</v>
      </c>
      <c r="B61" t="s">
        <v>650</v>
      </c>
      <c r="C61" t="s">
        <v>10130</v>
      </c>
      <c r="D61" s="17"/>
      <c r="E61" t="s">
        <v>7090</v>
      </c>
      <c r="F61" t="s">
        <v>6198</v>
      </c>
      <c r="G61" t="s">
        <v>19461</v>
      </c>
      <c r="H61" t="s">
        <v>214</v>
      </c>
      <c r="I61" t="s">
        <v>3</v>
      </c>
      <c r="J61" t="s">
        <v>64</v>
      </c>
      <c r="K61" t="s">
        <v>2</v>
      </c>
      <c r="L61" t="s">
        <v>5</v>
      </c>
      <c r="M61">
        <v>30104</v>
      </c>
      <c r="N61" t="s">
        <v>12782</v>
      </c>
      <c r="O61" t="s">
        <v>214</v>
      </c>
      <c r="P61" t="s">
        <v>214</v>
      </c>
      <c r="Q61" t="s">
        <v>10545</v>
      </c>
      <c r="R61" t="s">
        <v>14282</v>
      </c>
      <c r="S61" t="s">
        <v>13535</v>
      </c>
      <c r="T61">
        <v>40821251</v>
      </c>
      <c r="U61">
        <v>40802871</v>
      </c>
      <c r="V61" t="s">
        <v>6429</v>
      </c>
      <c r="W61">
        <v>40821251</v>
      </c>
      <c r="X61" t="s">
        <v>14487</v>
      </c>
      <c r="Y61">
        <v>25371825</v>
      </c>
      <c r="Z61" t="s">
        <v>32</v>
      </c>
      <c r="AA61" t="s">
        <v>6251</v>
      </c>
      <c r="AB61" t="str">
        <f t="shared" si="0"/>
        <v>00474--J.N. REPUBLICA FRANCESA</v>
      </c>
      <c r="AC61" t="s">
        <v>6395</v>
      </c>
      <c r="AD61"/>
      <c r="AE61" t="s">
        <v>19658</v>
      </c>
    </row>
    <row r="62" spans="1:31" s="15" customFormat="1" ht="15.75" x14ac:dyDescent="0.3">
      <c r="A62" t="s">
        <v>19474</v>
      </c>
      <c r="B62" t="s">
        <v>5227</v>
      </c>
      <c r="C62" t="s">
        <v>13500</v>
      </c>
      <c r="D62" s="17"/>
      <c r="E62" t="s">
        <v>11394</v>
      </c>
      <c r="F62" t="s">
        <v>386</v>
      </c>
      <c r="G62" t="s">
        <v>19462</v>
      </c>
      <c r="H62" t="s">
        <v>47</v>
      </c>
      <c r="I62" t="s">
        <v>3</v>
      </c>
      <c r="J62" t="s">
        <v>32</v>
      </c>
      <c r="K62" t="s">
        <v>4</v>
      </c>
      <c r="L62" t="s">
        <v>17</v>
      </c>
      <c r="M62">
        <v>10313</v>
      </c>
      <c r="N62" t="s">
        <v>12635</v>
      </c>
      <c r="O62" t="s">
        <v>33</v>
      </c>
      <c r="P62" t="s">
        <v>47</v>
      </c>
      <c r="Q62" t="s">
        <v>48</v>
      </c>
      <c r="R62" t="s">
        <v>19463</v>
      </c>
      <c r="S62" t="s">
        <v>13535</v>
      </c>
      <c r="T62">
        <v>22704605</v>
      </c>
      <c r="U62" t="s">
        <v>15386</v>
      </c>
      <c r="V62" t="s">
        <v>14408</v>
      </c>
      <c r="W62">
        <v>83437541</v>
      </c>
      <c r="X62" t="s">
        <v>15398</v>
      </c>
      <c r="Y62">
        <v>22700885</v>
      </c>
      <c r="Z62" t="s">
        <v>32</v>
      </c>
      <c r="AA62" t="s">
        <v>7390</v>
      </c>
      <c r="AB62" t="str">
        <f t="shared" si="0"/>
        <v>00142--LOS GUIDO</v>
      </c>
      <c r="AC62" t="s">
        <v>48</v>
      </c>
      <c r="AD62"/>
      <c r="AE62" t="s">
        <v>19659</v>
      </c>
    </row>
    <row r="63" spans="1:31" s="15" customFormat="1" ht="15.75" x14ac:dyDescent="0.3">
      <c r="A63" t="s">
        <v>19416</v>
      </c>
      <c r="B63" t="s">
        <v>101</v>
      </c>
      <c r="C63" t="s">
        <v>6777</v>
      </c>
      <c r="D63" s="17"/>
      <c r="E63" t="s">
        <v>11395</v>
      </c>
      <c r="F63" t="s">
        <v>4802</v>
      </c>
      <c r="G63" t="s">
        <v>19464</v>
      </c>
      <c r="H63" t="s">
        <v>9019</v>
      </c>
      <c r="I63" t="s">
        <v>7</v>
      </c>
      <c r="J63" t="s">
        <v>124</v>
      </c>
      <c r="K63" t="s">
        <v>6</v>
      </c>
      <c r="L63" t="s">
        <v>2</v>
      </c>
      <c r="M63">
        <v>60501</v>
      </c>
      <c r="N63" t="s">
        <v>12642</v>
      </c>
      <c r="O63" t="s">
        <v>125</v>
      </c>
      <c r="P63" t="s">
        <v>12950</v>
      </c>
      <c r="Q63" t="s">
        <v>12951</v>
      </c>
      <c r="R63" t="s">
        <v>12419</v>
      </c>
      <c r="S63" t="s">
        <v>13535</v>
      </c>
      <c r="T63">
        <v>27869110</v>
      </c>
      <c r="U63">
        <v>27888330</v>
      </c>
      <c r="V63" t="s">
        <v>9367</v>
      </c>
      <c r="W63">
        <v>27888330</v>
      </c>
      <c r="X63" t="s">
        <v>14557</v>
      </c>
      <c r="Y63">
        <v>27869013</v>
      </c>
      <c r="Z63" t="s">
        <v>32</v>
      </c>
      <c r="AA63" t="s">
        <v>3196</v>
      </c>
      <c r="AB63" t="str">
        <f t="shared" si="0"/>
        <v>02520--NIEBOROWSKY</v>
      </c>
      <c r="AC63" t="s">
        <v>4803</v>
      </c>
      <c r="AD63"/>
      <c r="AE63" t="s">
        <v>19660</v>
      </c>
    </row>
    <row r="64" spans="1:31" s="15" customFormat="1" ht="15.75" x14ac:dyDescent="0.3">
      <c r="A64" t="s">
        <v>19441</v>
      </c>
      <c r="B64" t="s">
        <v>258</v>
      </c>
      <c r="C64" t="s">
        <v>10129</v>
      </c>
      <c r="D64" s="17"/>
      <c r="E64" t="s">
        <v>8914</v>
      </c>
      <c r="F64" t="s">
        <v>6216</v>
      </c>
      <c r="G64" t="s">
        <v>19465</v>
      </c>
      <c r="H64" t="s">
        <v>1609</v>
      </c>
      <c r="I64" t="s">
        <v>2</v>
      </c>
      <c r="J64" t="s">
        <v>208</v>
      </c>
      <c r="K64" t="s">
        <v>7</v>
      </c>
      <c r="L64" t="s">
        <v>2</v>
      </c>
      <c r="M64">
        <v>50601</v>
      </c>
      <c r="N64" t="s">
        <v>11424</v>
      </c>
      <c r="O64" t="s">
        <v>209</v>
      </c>
      <c r="P64" t="s">
        <v>1609</v>
      </c>
      <c r="Q64" t="s">
        <v>1609</v>
      </c>
      <c r="R64" t="s">
        <v>10488</v>
      </c>
      <c r="S64" t="s">
        <v>13535</v>
      </c>
      <c r="T64">
        <v>21013273</v>
      </c>
      <c r="U64" t="s">
        <v>15386</v>
      </c>
      <c r="V64" t="s">
        <v>11612</v>
      </c>
      <c r="W64">
        <v>26695552</v>
      </c>
      <c r="X64" t="s">
        <v>14540</v>
      </c>
      <c r="Y64">
        <v>26692611</v>
      </c>
      <c r="Z64" t="s">
        <v>32</v>
      </c>
      <c r="AA64" t="s">
        <v>962</v>
      </c>
      <c r="AB64" t="str">
        <f t="shared" si="0"/>
        <v>00677--J.N. MONSEÑOR LUIS LEIPOLD</v>
      </c>
      <c r="AC64" t="s">
        <v>6405</v>
      </c>
      <c r="AD64"/>
      <c r="AE64" t="s">
        <v>19661</v>
      </c>
    </row>
    <row r="65" spans="1:31" s="15" customFormat="1" ht="15.75" x14ac:dyDescent="0.3">
      <c r="A65" s="246" t="s">
        <v>19408</v>
      </c>
      <c r="B65" t="s">
        <v>4691</v>
      </c>
      <c r="C65" t="s">
        <v>6833</v>
      </c>
      <c r="D65" s="17"/>
      <c r="E65" t="s">
        <v>7115</v>
      </c>
      <c r="F65" t="s">
        <v>8598</v>
      </c>
      <c r="G65" t="s">
        <v>19466</v>
      </c>
      <c r="H65" t="s">
        <v>9037</v>
      </c>
      <c r="I65" t="s">
        <v>2</v>
      </c>
      <c r="J65" t="s">
        <v>83</v>
      </c>
      <c r="K65" t="s">
        <v>5</v>
      </c>
      <c r="L65" t="s">
        <v>4</v>
      </c>
      <c r="M65">
        <v>70403</v>
      </c>
      <c r="N65" t="s">
        <v>11498</v>
      </c>
      <c r="O65" t="s">
        <v>82</v>
      </c>
      <c r="P65" t="s">
        <v>12961</v>
      </c>
      <c r="Q65" t="s">
        <v>5405</v>
      </c>
      <c r="R65" t="s">
        <v>5410</v>
      </c>
      <c r="S65" t="s">
        <v>13535</v>
      </c>
      <c r="T65">
        <v>27500334</v>
      </c>
      <c r="U65" t="s">
        <v>15386</v>
      </c>
      <c r="V65" t="s">
        <v>12426</v>
      </c>
      <c r="W65">
        <v>84700591</v>
      </c>
      <c r="X65" t="s">
        <v>14580</v>
      </c>
      <c r="Y65">
        <v>87286188</v>
      </c>
      <c r="Z65" t="s">
        <v>32</v>
      </c>
      <c r="AA65" t="s">
        <v>8728</v>
      </c>
      <c r="AB65" t="str">
        <f t="shared" si="0"/>
        <v>03468--PATIÑO</v>
      </c>
      <c r="AC65" t="s">
        <v>8599</v>
      </c>
      <c r="AD65"/>
      <c r="AE65" t="s">
        <v>19662</v>
      </c>
    </row>
    <row r="66" spans="1:31" s="15" customFormat="1" ht="15.75" x14ac:dyDescent="0.3">
      <c r="A66" t="s">
        <v>19432</v>
      </c>
      <c r="B66" t="s">
        <v>2051</v>
      </c>
      <c r="C66" t="s">
        <v>7176</v>
      </c>
      <c r="D66" s="17"/>
      <c r="E66" t="s">
        <v>7217</v>
      </c>
      <c r="F66" t="s">
        <v>3729</v>
      </c>
      <c r="G66" t="s">
        <v>19467</v>
      </c>
      <c r="H66" t="s">
        <v>182</v>
      </c>
      <c r="I66" t="s">
        <v>4</v>
      </c>
      <c r="J66" t="s">
        <v>183</v>
      </c>
      <c r="K66" t="s">
        <v>12</v>
      </c>
      <c r="L66" t="s">
        <v>2</v>
      </c>
      <c r="M66">
        <v>41001</v>
      </c>
      <c r="N66" t="s">
        <v>12674</v>
      </c>
      <c r="O66" t="s">
        <v>184</v>
      </c>
      <c r="P66" t="s">
        <v>182</v>
      </c>
      <c r="Q66" t="s">
        <v>3023</v>
      </c>
      <c r="R66" t="s">
        <v>3023</v>
      </c>
      <c r="S66" t="s">
        <v>13535</v>
      </c>
      <c r="T66">
        <v>27666267</v>
      </c>
      <c r="U66">
        <v>27666267</v>
      </c>
      <c r="V66" t="s">
        <v>7460</v>
      </c>
      <c r="W66">
        <v>84596882</v>
      </c>
      <c r="X66" t="s">
        <v>14522</v>
      </c>
      <c r="Y66">
        <v>27666267</v>
      </c>
      <c r="Z66" t="s">
        <v>32</v>
      </c>
      <c r="AA66" t="s">
        <v>3728</v>
      </c>
      <c r="AB66" t="str">
        <f t="shared" si="0"/>
        <v>01696--PUERTO VIEJO</v>
      </c>
      <c r="AC66" t="s">
        <v>3023</v>
      </c>
      <c r="AD66"/>
      <c r="AE66" t="s">
        <v>19663</v>
      </c>
    </row>
    <row r="67" spans="1:31" s="15" customFormat="1" ht="15.75" x14ac:dyDescent="0.3">
      <c r="A67" t="s">
        <v>19446</v>
      </c>
      <c r="B67" t="s">
        <v>4268</v>
      </c>
      <c r="C67" t="s">
        <v>7788</v>
      </c>
      <c r="D67" s="17"/>
      <c r="E67" t="s">
        <v>8933</v>
      </c>
      <c r="F67" t="s">
        <v>5228</v>
      </c>
      <c r="G67" t="s">
        <v>13499</v>
      </c>
      <c r="H67" t="s">
        <v>82</v>
      </c>
      <c r="I67" t="s">
        <v>2</v>
      </c>
      <c r="J67" t="s">
        <v>83</v>
      </c>
      <c r="K67" t="s">
        <v>2</v>
      </c>
      <c r="L67" t="s">
        <v>2</v>
      </c>
      <c r="M67">
        <v>70101</v>
      </c>
      <c r="N67" t="s">
        <v>12606</v>
      </c>
      <c r="O67" t="s">
        <v>82</v>
      </c>
      <c r="P67" t="s">
        <v>82</v>
      </c>
      <c r="Q67" t="s">
        <v>82</v>
      </c>
      <c r="R67" t="s">
        <v>10609</v>
      </c>
      <c r="S67" t="s">
        <v>13535</v>
      </c>
      <c r="T67">
        <v>47041499</v>
      </c>
      <c r="U67" t="s">
        <v>15386</v>
      </c>
      <c r="V67" t="s">
        <v>19468</v>
      </c>
      <c r="W67">
        <v>83338437</v>
      </c>
      <c r="X67" t="s">
        <v>14572</v>
      </c>
      <c r="Y67">
        <v>22017169</v>
      </c>
      <c r="Z67" t="s">
        <v>32</v>
      </c>
      <c r="AA67" t="s">
        <v>6625</v>
      </c>
      <c r="AB67" t="str">
        <f t="shared" ref="AB67:AB130" si="1">CONCATENATE(AA67,"--",AC67)</f>
        <v>02901--OLYMPIA TREJOS LOPEZ</v>
      </c>
      <c r="AC67" t="s">
        <v>7962</v>
      </c>
      <c r="AD67"/>
      <c r="AE67" t="s">
        <v>19664</v>
      </c>
    </row>
    <row r="68" spans="1:31" s="15" customFormat="1" ht="15.75" x14ac:dyDescent="0.3">
      <c r="A68" t="s">
        <v>19450</v>
      </c>
      <c r="B68" t="s">
        <v>6196</v>
      </c>
      <c r="C68" t="s">
        <v>7802</v>
      </c>
      <c r="D68" s="17"/>
      <c r="E68" t="s">
        <v>7223</v>
      </c>
      <c r="F68" t="s">
        <v>6213</v>
      </c>
      <c r="G68" t="s">
        <v>19469</v>
      </c>
      <c r="H68" t="s">
        <v>788</v>
      </c>
      <c r="I68" t="s">
        <v>3</v>
      </c>
      <c r="J68" t="s">
        <v>208</v>
      </c>
      <c r="K68" t="s">
        <v>2</v>
      </c>
      <c r="L68" t="s">
        <v>2</v>
      </c>
      <c r="M68">
        <v>50101</v>
      </c>
      <c r="N68" t="s">
        <v>11403</v>
      </c>
      <c r="O68" t="s">
        <v>209</v>
      </c>
      <c r="P68" t="s">
        <v>788</v>
      </c>
      <c r="Q68" t="s">
        <v>788</v>
      </c>
      <c r="R68" t="s">
        <v>1934</v>
      </c>
      <c r="S68" t="s">
        <v>13535</v>
      </c>
      <c r="T68">
        <v>26651051</v>
      </c>
      <c r="U68" t="s">
        <v>15386</v>
      </c>
      <c r="V68" t="s">
        <v>14526</v>
      </c>
      <c r="W68">
        <v>26655044</v>
      </c>
      <c r="X68" t="s">
        <v>19470</v>
      </c>
      <c r="Y68">
        <v>85976933</v>
      </c>
      <c r="Z68" t="s">
        <v>32</v>
      </c>
      <c r="AA68" t="s">
        <v>1636</v>
      </c>
      <c r="AB68" t="str">
        <f t="shared" si="1"/>
        <v>00643--J.N. SAN ROQUE</v>
      </c>
      <c r="AC68" t="s">
        <v>6403</v>
      </c>
      <c r="AD68"/>
      <c r="AE68" t="s">
        <v>19665</v>
      </c>
    </row>
    <row r="69" spans="1:31" s="15" customFormat="1" ht="15.75" x14ac:dyDescent="0.3">
      <c r="A69" t="s">
        <v>19498</v>
      </c>
      <c r="B69" t="s">
        <v>6205</v>
      </c>
      <c r="C69" t="s">
        <v>10125</v>
      </c>
      <c r="D69" s="17"/>
      <c r="E69" t="s">
        <v>8954</v>
      </c>
      <c r="F69" t="s">
        <v>4997</v>
      </c>
      <c r="G69" t="s">
        <v>19471</v>
      </c>
      <c r="H69" t="s">
        <v>123</v>
      </c>
      <c r="I69" t="s">
        <v>6</v>
      </c>
      <c r="J69" t="s">
        <v>124</v>
      </c>
      <c r="K69" t="s">
        <v>10</v>
      </c>
      <c r="L69" t="s">
        <v>2</v>
      </c>
      <c r="M69">
        <v>60801</v>
      </c>
      <c r="N69" t="s">
        <v>11429</v>
      </c>
      <c r="O69" t="s">
        <v>125</v>
      </c>
      <c r="P69" t="s">
        <v>12955</v>
      </c>
      <c r="Q69" t="s">
        <v>2844</v>
      </c>
      <c r="R69" t="s">
        <v>14290</v>
      </c>
      <c r="S69" t="s">
        <v>13535</v>
      </c>
      <c r="T69">
        <v>27733297</v>
      </c>
      <c r="U69" t="s">
        <v>15386</v>
      </c>
      <c r="V69" t="s">
        <v>9209</v>
      </c>
      <c r="W69">
        <v>27733297</v>
      </c>
      <c r="X69" t="s">
        <v>14564</v>
      </c>
      <c r="Y69">
        <v>27733387</v>
      </c>
      <c r="Z69" t="s">
        <v>32</v>
      </c>
      <c r="AA69" t="s">
        <v>4996</v>
      </c>
      <c r="AB69" t="str">
        <f t="shared" si="1"/>
        <v>02707--MARIA AUXILIADORA</v>
      </c>
      <c r="AC69" t="s">
        <v>62</v>
      </c>
      <c r="AD69"/>
      <c r="AE69" t="s">
        <v>19666</v>
      </c>
    </row>
    <row r="70" spans="1:31" s="15" customFormat="1" ht="15.75" x14ac:dyDescent="0.3">
      <c r="A70" t="s">
        <v>19477</v>
      </c>
      <c r="B70" t="s">
        <v>6206</v>
      </c>
      <c r="C70" t="s">
        <v>13318</v>
      </c>
      <c r="D70" s="17"/>
      <c r="E70" t="s">
        <v>8071</v>
      </c>
      <c r="F70" t="s">
        <v>6193</v>
      </c>
      <c r="G70" t="s">
        <v>19472</v>
      </c>
      <c r="H70" t="s">
        <v>78</v>
      </c>
      <c r="I70" t="s">
        <v>7</v>
      </c>
      <c r="J70" t="s">
        <v>35</v>
      </c>
      <c r="K70" t="s">
        <v>8</v>
      </c>
      <c r="L70" t="s">
        <v>2</v>
      </c>
      <c r="M70">
        <v>20701</v>
      </c>
      <c r="N70" t="s">
        <v>11425</v>
      </c>
      <c r="O70" t="s">
        <v>79</v>
      </c>
      <c r="P70" t="s">
        <v>10491</v>
      </c>
      <c r="Q70" t="s">
        <v>10491</v>
      </c>
      <c r="R70" t="s">
        <v>10491</v>
      </c>
      <c r="S70" t="s">
        <v>13535</v>
      </c>
      <c r="T70">
        <v>21014571</v>
      </c>
      <c r="U70">
        <v>24536438</v>
      </c>
      <c r="V70" t="s">
        <v>12283</v>
      </c>
      <c r="W70">
        <v>24536438</v>
      </c>
      <c r="X70" t="s">
        <v>15433</v>
      </c>
      <c r="Y70">
        <v>24531403</v>
      </c>
      <c r="Z70" t="s">
        <v>32</v>
      </c>
      <c r="AA70" t="s">
        <v>1070</v>
      </c>
      <c r="AB70" t="str">
        <f t="shared" si="1"/>
        <v>00412--J.N. MANUEL BERNARDO GOMEZ</v>
      </c>
      <c r="AC70" t="s">
        <v>9028</v>
      </c>
      <c r="AD70"/>
      <c r="AE70" t="s">
        <v>19667</v>
      </c>
    </row>
    <row r="71" spans="1:31" s="15" customFormat="1" ht="15.75" x14ac:dyDescent="0.3">
      <c r="A71" t="s">
        <v>19423</v>
      </c>
      <c r="B71" t="s">
        <v>6164</v>
      </c>
      <c r="C71" t="s">
        <v>7101</v>
      </c>
      <c r="D71" s="17"/>
      <c r="E71" t="s">
        <v>7266</v>
      </c>
      <c r="F71" t="s">
        <v>89</v>
      </c>
      <c r="G71" t="s">
        <v>19473</v>
      </c>
      <c r="H71" t="s">
        <v>9004</v>
      </c>
      <c r="I71" t="s">
        <v>4</v>
      </c>
      <c r="J71" t="s">
        <v>32</v>
      </c>
      <c r="K71" t="s">
        <v>2</v>
      </c>
      <c r="L71" t="s">
        <v>6</v>
      </c>
      <c r="M71">
        <v>10105</v>
      </c>
      <c r="N71" t="s">
        <v>12604</v>
      </c>
      <c r="O71" t="s">
        <v>33</v>
      </c>
      <c r="P71" t="s">
        <v>33</v>
      </c>
      <c r="Q71" t="s">
        <v>90</v>
      </c>
      <c r="R71" t="s">
        <v>10440</v>
      </c>
      <c r="S71" t="s">
        <v>13535</v>
      </c>
      <c r="T71">
        <v>22269446</v>
      </c>
      <c r="U71" t="s">
        <v>15386</v>
      </c>
      <c r="V71" t="s">
        <v>7899</v>
      </c>
      <c r="W71">
        <v>22269446</v>
      </c>
      <c r="X71" t="s">
        <v>12988</v>
      </c>
      <c r="Y71">
        <v>22271729</v>
      </c>
      <c r="Z71" t="s">
        <v>32</v>
      </c>
      <c r="AA71" t="s">
        <v>88</v>
      </c>
      <c r="AB71" t="str">
        <f t="shared" si="1"/>
        <v>00030--DR. JOSE MARIA CASTRO MADRIZ</v>
      </c>
      <c r="AC71" t="s">
        <v>7595</v>
      </c>
      <c r="AD71"/>
      <c r="AE71" t="s">
        <v>19668</v>
      </c>
    </row>
    <row r="72" spans="1:31" s="15" customFormat="1" ht="15.75" x14ac:dyDescent="0.3">
      <c r="A72" t="s">
        <v>19425</v>
      </c>
      <c r="B72" t="s">
        <v>6189</v>
      </c>
      <c r="C72" t="s">
        <v>7211</v>
      </c>
      <c r="D72" s="17"/>
      <c r="E72" t="s">
        <v>13500</v>
      </c>
      <c r="F72" t="s">
        <v>5227</v>
      </c>
      <c r="G72" t="s">
        <v>19474</v>
      </c>
      <c r="H72" t="s">
        <v>82</v>
      </c>
      <c r="I72" t="s">
        <v>2</v>
      </c>
      <c r="J72" t="s">
        <v>83</v>
      </c>
      <c r="K72" t="s">
        <v>2</v>
      </c>
      <c r="L72" t="s">
        <v>2</v>
      </c>
      <c r="M72">
        <v>70101</v>
      </c>
      <c r="N72" t="s">
        <v>12606</v>
      </c>
      <c r="O72" t="s">
        <v>82</v>
      </c>
      <c r="P72" t="s">
        <v>82</v>
      </c>
      <c r="Q72" t="s">
        <v>82</v>
      </c>
      <c r="R72" t="s">
        <v>14291</v>
      </c>
      <c r="S72" t="s">
        <v>13535</v>
      </c>
      <c r="T72">
        <v>27580807</v>
      </c>
      <c r="U72" t="s">
        <v>15386</v>
      </c>
      <c r="V72" t="s">
        <v>7961</v>
      </c>
      <c r="W72">
        <v>27580807</v>
      </c>
      <c r="X72" t="s">
        <v>14572</v>
      </c>
      <c r="Y72">
        <v>22017169</v>
      </c>
      <c r="Z72" t="s">
        <v>32</v>
      </c>
      <c r="AA72" t="s">
        <v>933</v>
      </c>
      <c r="AB72" t="str">
        <f t="shared" si="1"/>
        <v>02900--GENERAL TOMAS GUARDIA GUTIERREZ</v>
      </c>
      <c r="AC72" t="s">
        <v>7599</v>
      </c>
      <c r="AD72"/>
      <c r="AE72" t="s">
        <v>19669</v>
      </c>
    </row>
    <row r="73" spans="1:31" s="15" customFormat="1" ht="15.75" x14ac:dyDescent="0.3">
      <c r="A73" t="s">
        <v>19496</v>
      </c>
      <c r="B73" t="s">
        <v>6214</v>
      </c>
      <c r="C73" t="s">
        <v>10121</v>
      </c>
      <c r="D73" s="17"/>
      <c r="E73" t="s">
        <v>13501</v>
      </c>
      <c r="F73" t="s">
        <v>5228</v>
      </c>
      <c r="G73" t="s">
        <v>19475</v>
      </c>
      <c r="H73" t="s">
        <v>82</v>
      </c>
      <c r="I73" t="s">
        <v>2</v>
      </c>
      <c r="J73" t="s">
        <v>83</v>
      </c>
      <c r="K73" t="s">
        <v>2</v>
      </c>
      <c r="L73" t="s">
        <v>2</v>
      </c>
      <c r="M73">
        <v>70101</v>
      </c>
      <c r="N73" t="s">
        <v>12606</v>
      </c>
      <c r="O73" t="s">
        <v>82</v>
      </c>
      <c r="P73" t="s">
        <v>82</v>
      </c>
      <c r="Q73" t="s">
        <v>82</v>
      </c>
      <c r="R73" t="s">
        <v>10609</v>
      </c>
      <c r="S73" t="s">
        <v>13535</v>
      </c>
      <c r="T73">
        <v>27588151</v>
      </c>
      <c r="U73" t="s">
        <v>15386</v>
      </c>
      <c r="V73" t="s">
        <v>19468</v>
      </c>
      <c r="W73">
        <v>83338437</v>
      </c>
      <c r="X73" t="s">
        <v>14572</v>
      </c>
      <c r="Y73">
        <v>22017169</v>
      </c>
      <c r="Z73" t="s">
        <v>32</v>
      </c>
      <c r="AA73" t="s">
        <v>6625</v>
      </c>
      <c r="AB73" t="str">
        <f t="shared" si="1"/>
        <v>02901--OLYMPIA TREJOS LOPEZ</v>
      </c>
      <c r="AC73" t="s">
        <v>7962</v>
      </c>
      <c r="AD73"/>
      <c r="AE73" t="s">
        <v>19670</v>
      </c>
    </row>
    <row r="74" spans="1:31" s="15" customFormat="1" ht="15.75" x14ac:dyDescent="0.3">
      <c r="A74" t="s">
        <v>19410</v>
      </c>
      <c r="B74" t="s">
        <v>6172</v>
      </c>
      <c r="C74" t="s">
        <v>9179</v>
      </c>
      <c r="D74" s="17"/>
      <c r="E74" t="s">
        <v>13502</v>
      </c>
      <c r="F74" t="s">
        <v>5338</v>
      </c>
      <c r="G74" t="s">
        <v>19476</v>
      </c>
      <c r="H74" t="s">
        <v>82</v>
      </c>
      <c r="I74" t="s">
        <v>6</v>
      </c>
      <c r="J74" t="s">
        <v>83</v>
      </c>
      <c r="K74" t="s">
        <v>4</v>
      </c>
      <c r="L74" t="s">
        <v>2</v>
      </c>
      <c r="M74">
        <v>70301</v>
      </c>
      <c r="N74" t="s">
        <v>11411</v>
      </c>
      <c r="O74" t="s">
        <v>82</v>
      </c>
      <c r="P74" t="s">
        <v>12861</v>
      </c>
      <c r="Q74" t="s">
        <v>12861</v>
      </c>
      <c r="R74" t="s">
        <v>14292</v>
      </c>
      <c r="S74" t="s">
        <v>13535</v>
      </c>
      <c r="T74">
        <v>27681145</v>
      </c>
      <c r="U74" t="s">
        <v>15386</v>
      </c>
      <c r="V74" t="s">
        <v>5320</v>
      </c>
      <c r="W74">
        <v>85478027</v>
      </c>
      <c r="X74" t="s">
        <v>15405</v>
      </c>
      <c r="Y74">
        <v>27687141</v>
      </c>
      <c r="Z74" t="s">
        <v>32</v>
      </c>
      <c r="AA74" t="s">
        <v>5337</v>
      </c>
      <c r="AB74" t="str">
        <f t="shared" si="1"/>
        <v>02989--JUSTO ANTONIO FACIO</v>
      </c>
      <c r="AC74" t="s">
        <v>4704</v>
      </c>
      <c r="AD74"/>
      <c r="AE74" t="s">
        <v>19671</v>
      </c>
    </row>
    <row r="75" spans="1:31" s="15" customFormat="1" ht="15.75" x14ac:dyDescent="0.3">
      <c r="A75" t="s">
        <v>19443</v>
      </c>
      <c r="B75" t="s">
        <v>6161</v>
      </c>
      <c r="C75" t="s">
        <v>10134</v>
      </c>
      <c r="D75" s="17"/>
      <c r="E75" t="s">
        <v>13318</v>
      </c>
      <c r="F75" t="s">
        <v>6206</v>
      </c>
      <c r="G75" t="s">
        <v>19477</v>
      </c>
      <c r="H75" t="s">
        <v>184</v>
      </c>
      <c r="I75" t="s">
        <v>8</v>
      </c>
      <c r="J75" t="s">
        <v>183</v>
      </c>
      <c r="K75" t="s">
        <v>4</v>
      </c>
      <c r="L75" t="s">
        <v>4</v>
      </c>
      <c r="M75">
        <v>40303</v>
      </c>
      <c r="N75" t="s">
        <v>11487</v>
      </c>
      <c r="O75" t="s">
        <v>184</v>
      </c>
      <c r="P75" t="s">
        <v>1431</v>
      </c>
      <c r="Q75" t="s">
        <v>51</v>
      </c>
      <c r="R75" t="s">
        <v>14283</v>
      </c>
      <c r="S75" t="s">
        <v>13535</v>
      </c>
      <c r="T75">
        <v>22654266</v>
      </c>
      <c r="U75" t="s">
        <v>15386</v>
      </c>
      <c r="V75" t="s">
        <v>8402</v>
      </c>
      <c r="W75">
        <v>22654266</v>
      </c>
      <c r="X75" t="s">
        <v>13577</v>
      </c>
      <c r="Y75">
        <v>22654304</v>
      </c>
      <c r="Z75" t="s">
        <v>32</v>
      </c>
      <c r="AA75" t="s">
        <v>1512</v>
      </c>
      <c r="AB75" t="str">
        <f t="shared" si="1"/>
        <v>00583--J.N. ESTADOS UNIDOS DE AMERICA</v>
      </c>
      <c r="AC75" t="s">
        <v>12926</v>
      </c>
      <c r="AD75"/>
      <c r="AE75" t="s">
        <v>19672</v>
      </c>
    </row>
    <row r="76" spans="1:31" s="15" customFormat="1" ht="15.75" x14ac:dyDescent="0.3">
      <c r="A76" t="s">
        <v>19472</v>
      </c>
      <c r="B76" t="s">
        <v>6193</v>
      </c>
      <c r="C76" t="s">
        <v>8071</v>
      </c>
      <c r="D76" s="17"/>
      <c r="E76" t="s">
        <v>13503</v>
      </c>
      <c r="F76" t="s">
        <v>3157</v>
      </c>
      <c r="G76" t="s">
        <v>19478</v>
      </c>
      <c r="H76" t="s">
        <v>214</v>
      </c>
      <c r="I76" t="s">
        <v>2</v>
      </c>
      <c r="J76" t="s">
        <v>64</v>
      </c>
      <c r="K76" t="s">
        <v>2</v>
      </c>
      <c r="L76" t="s">
        <v>4</v>
      </c>
      <c r="M76">
        <v>30103</v>
      </c>
      <c r="N76" t="s">
        <v>11478</v>
      </c>
      <c r="O76" t="s">
        <v>214</v>
      </c>
      <c r="P76" t="s">
        <v>214</v>
      </c>
      <c r="Q76" t="s">
        <v>12835</v>
      </c>
      <c r="R76" t="s">
        <v>316</v>
      </c>
      <c r="S76" t="s">
        <v>13535</v>
      </c>
      <c r="T76">
        <v>25914272</v>
      </c>
      <c r="U76" t="s">
        <v>15386</v>
      </c>
      <c r="V76" t="s">
        <v>8669</v>
      </c>
      <c r="W76">
        <v>25914272</v>
      </c>
      <c r="X76" t="s">
        <v>14484</v>
      </c>
      <c r="Y76">
        <v>25520752</v>
      </c>
      <c r="Z76" t="s">
        <v>32</v>
      </c>
      <c r="AA76" t="s">
        <v>2622</v>
      </c>
      <c r="AB76" t="str">
        <f t="shared" si="1"/>
        <v>01376--JULIAN VOLIO LLORENTE</v>
      </c>
      <c r="AC76" t="s">
        <v>3158</v>
      </c>
      <c r="AD76"/>
      <c r="AE76" t="s">
        <v>19673</v>
      </c>
    </row>
    <row r="77" spans="1:31" s="15" customFormat="1" ht="15.75" x14ac:dyDescent="0.3">
      <c r="A77" t="s">
        <v>19447</v>
      </c>
      <c r="B77" t="s">
        <v>6193</v>
      </c>
      <c r="C77" t="s">
        <v>7148</v>
      </c>
      <c r="D77" s="17"/>
      <c r="E77" t="s">
        <v>13504</v>
      </c>
      <c r="F77" t="s">
        <v>3191</v>
      </c>
      <c r="G77" t="s">
        <v>19479</v>
      </c>
      <c r="H77" t="s">
        <v>214</v>
      </c>
      <c r="I77" t="s">
        <v>3</v>
      </c>
      <c r="J77" t="s">
        <v>64</v>
      </c>
      <c r="K77" t="s">
        <v>2</v>
      </c>
      <c r="L77" t="s">
        <v>11</v>
      </c>
      <c r="M77">
        <v>30109</v>
      </c>
      <c r="N77" t="s">
        <v>15444</v>
      </c>
      <c r="O77" t="s">
        <v>214</v>
      </c>
      <c r="P77" t="s">
        <v>214</v>
      </c>
      <c r="Q77" t="s">
        <v>581</v>
      </c>
      <c r="R77" t="s">
        <v>14293</v>
      </c>
      <c r="S77" t="s">
        <v>13535</v>
      </c>
      <c r="T77">
        <v>25514220</v>
      </c>
      <c r="U77" t="s">
        <v>15386</v>
      </c>
      <c r="V77" t="s">
        <v>12905</v>
      </c>
      <c r="W77">
        <v>25513898</v>
      </c>
      <c r="X77" t="s">
        <v>14487</v>
      </c>
      <c r="Y77">
        <v>25371825</v>
      </c>
      <c r="Z77" t="s">
        <v>32</v>
      </c>
      <c r="AA77" t="s">
        <v>6714</v>
      </c>
      <c r="AB77" t="str">
        <f t="shared" si="1"/>
        <v>01394--DOMINGO FAUSTINO SARMIENTO</v>
      </c>
      <c r="AC77" t="s">
        <v>6382</v>
      </c>
      <c r="AD77"/>
      <c r="AE77" t="s">
        <v>19674</v>
      </c>
    </row>
    <row r="78" spans="1:31" s="15" customFormat="1" ht="15.75" x14ac:dyDescent="0.3">
      <c r="A78" t="s">
        <v>19459</v>
      </c>
      <c r="B78" t="s">
        <v>6216</v>
      </c>
      <c r="C78" t="s">
        <v>6936</v>
      </c>
      <c r="D78" s="17"/>
      <c r="E78" t="s">
        <v>8966</v>
      </c>
      <c r="F78" t="s">
        <v>4236</v>
      </c>
      <c r="G78" t="s">
        <v>19480</v>
      </c>
      <c r="H78" t="s">
        <v>207</v>
      </c>
      <c r="I78" t="s">
        <v>2</v>
      </c>
      <c r="J78" t="s">
        <v>208</v>
      </c>
      <c r="K78" t="s">
        <v>4</v>
      </c>
      <c r="L78" t="s">
        <v>2</v>
      </c>
      <c r="M78">
        <v>50301</v>
      </c>
      <c r="N78" t="s">
        <v>11409</v>
      </c>
      <c r="O78" t="s">
        <v>209</v>
      </c>
      <c r="P78" t="s">
        <v>207</v>
      </c>
      <c r="Q78" t="s">
        <v>207</v>
      </c>
      <c r="R78" t="s">
        <v>10584</v>
      </c>
      <c r="S78" t="s">
        <v>13535</v>
      </c>
      <c r="T78">
        <v>83128998</v>
      </c>
      <c r="U78">
        <v>64769097</v>
      </c>
      <c r="V78" t="s">
        <v>14533</v>
      </c>
      <c r="W78">
        <v>26806519</v>
      </c>
      <c r="X78" t="s">
        <v>14534</v>
      </c>
      <c r="Y78">
        <v>71068358</v>
      </c>
      <c r="Z78" t="s">
        <v>32</v>
      </c>
      <c r="AA78" t="s">
        <v>4235</v>
      </c>
      <c r="AB78" t="str">
        <f t="shared" si="1"/>
        <v>02029--MARIA LEAL RODRIGUEZ</v>
      </c>
      <c r="AC78" t="s">
        <v>7928</v>
      </c>
      <c r="AD78"/>
      <c r="AE78" t="s">
        <v>19675</v>
      </c>
    </row>
    <row r="79" spans="1:31" s="15" customFormat="1" ht="15.75" x14ac:dyDescent="0.3">
      <c r="A79" t="s">
        <v>19465</v>
      </c>
      <c r="B79" t="s">
        <v>6216</v>
      </c>
      <c r="C79" t="s">
        <v>8914</v>
      </c>
      <c r="D79" s="17"/>
      <c r="E79" t="s">
        <v>8967</v>
      </c>
      <c r="F79" t="s">
        <v>5772</v>
      </c>
      <c r="G79" t="s">
        <v>19481</v>
      </c>
      <c r="H79" t="s">
        <v>207</v>
      </c>
      <c r="I79" t="s">
        <v>2</v>
      </c>
      <c r="J79" t="s">
        <v>208</v>
      </c>
      <c r="K79" t="s">
        <v>4</v>
      </c>
      <c r="L79" t="s">
        <v>2</v>
      </c>
      <c r="M79">
        <v>50301</v>
      </c>
      <c r="N79" t="s">
        <v>11409</v>
      </c>
      <c r="O79" t="s">
        <v>209</v>
      </c>
      <c r="P79" t="s">
        <v>207</v>
      </c>
      <c r="Q79" t="s">
        <v>207</v>
      </c>
      <c r="R79" t="s">
        <v>10710</v>
      </c>
      <c r="S79" t="s">
        <v>13535</v>
      </c>
      <c r="T79">
        <v>26801695</v>
      </c>
      <c r="U79" t="s">
        <v>15386</v>
      </c>
      <c r="V79" t="s">
        <v>13507</v>
      </c>
      <c r="W79">
        <v>87185783</v>
      </c>
      <c r="X79" t="s">
        <v>14534</v>
      </c>
      <c r="Y79">
        <v>84138447</v>
      </c>
      <c r="Z79" t="s">
        <v>32</v>
      </c>
      <c r="AA79" t="s">
        <v>6826</v>
      </c>
      <c r="AB79" t="str">
        <f t="shared" si="1"/>
        <v>03478--LAJAS</v>
      </c>
      <c r="AC79" t="s">
        <v>4128</v>
      </c>
      <c r="AD79"/>
      <c r="AE79" t="s">
        <v>19676</v>
      </c>
    </row>
    <row r="80" spans="1:31" s="15" customFormat="1" ht="15.75" x14ac:dyDescent="0.3">
      <c r="A80" t="s">
        <v>19454</v>
      </c>
      <c r="B80" t="s">
        <v>6140</v>
      </c>
      <c r="C80" t="s">
        <v>11392</v>
      </c>
      <c r="D80" s="17"/>
      <c r="E80" t="s">
        <v>13515</v>
      </c>
      <c r="F80" t="s">
        <v>8106</v>
      </c>
      <c r="G80" t="s">
        <v>13525</v>
      </c>
      <c r="H80" t="s">
        <v>788</v>
      </c>
      <c r="I80" t="s">
        <v>3</v>
      </c>
      <c r="J80" t="s">
        <v>208</v>
      </c>
      <c r="K80" t="s">
        <v>2</v>
      </c>
      <c r="L80" t="s">
        <v>2</v>
      </c>
      <c r="M80">
        <v>50101</v>
      </c>
      <c r="N80" t="s">
        <v>11403</v>
      </c>
      <c r="O80" t="s">
        <v>209</v>
      </c>
      <c r="P80" t="s">
        <v>788</v>
      </c>
      <c r="Q80" t="s">
        <v>788</v>
      </c>
      <c r="R80" t="s">
        <v>6402</v>
      </c>
      <c r="S80" s="247" t="s">
        <v>13535</v>
      </c>
      <c r="T80">
        <v>25119557</v>
      </c>
      <c r="U80">
        <v>89146011</v>
      </c>
      <c r="V80" t="s">
        <v>13546</v>
      </c>
      <c r="W80">
        <v>25119557</v>
      </c>
      <c r="X80" t="s">
        <v>14542</v>
      </c>
      <c r="Y80">
        <v>85976933</v>
      </c>
      <c r="Z80" t="s">
        <v>35</v>
      </c>
      <c r="AA80" t="s">
        <v>12230</v>
      </c>
      <c r="AB80" t="str">
        <f t="shared" si="1"/>
        <v>00000--</v>
      </c>
      <c r="AC80"/>
      <c r="AD80"/>
      <c r="AE80"/>
    </row>
    <row r="81" spans="1:31" s="15" customFormat="1" ht="15.75" x14ac:dyDescent="0.3">
      <c r="A81" t="s">
        <v>19426</v>
      </c>
      <c r="B81" t="s">
        <v>6162</v>
      </c>
      <c r="C81" t="s">
        <v>10090</v>
      </c>
      <c r="D81" s="17"/>
      <c r="E81" t="s">
        <v>15336</v>
      </c>
      <c r="F81" t="s">
        <v>4363</v>
      </c>
      <c r="G81" t="s">
        <v>15337</v>
      </c>
      <c r="H81" t="s">
        <v>9030</v>
      </c>
      <c r="I81" t="s">
        <v>2</v>
      </c>
      <c r="J81" t="s">
        <v>35</v>
      </c>
      <c r="K81" t="s">
        <v>17</v>
      </c>
      <c r="L81" t="s">
        <v>2</v>
      </c>
      <c r="M81">
        <v>21301</v>
      </c>
      <c r="N81" t="s">
        <v>11541</v>
      </c>
      <c r="O81" t="s">
        <v>79</v>
      </c>
      <c r="P81" t="s">
        <v>10587</v>
      </c>
      <c r="Q81" t="s">
        <v>10587</v>
      </c>
      <c r="R81" t="s">
        <v>10587</v>
      </c>
      <c r="S81" t="s">
        <v>13535</v>
      </c>
      <c r="T81">
        <v>24700113</v>
      </c>
      <c r="U81" t="s">
        <v>15386</v>
      </c>
      <c r="V81" t="s">
        <v>13235</v>
      </c>
      <c r="W81">
        <v>24700113</v>
      </c>
      <c r="X81" t="s">
        <v>14538</v>
      </c>
      <c r="Y81">
        <v>24700533</v>
      </c>
      <c r="Z81" t="s">
        <v>32</v>
      </c>
      <c r="AA81" t="s">
        <v>860</v>
      </c>
      <c r="AB81" t="str">
        <f t="shared" si="1"/>
        <v>02116--TEODORO PICADO MICHALSKY</v>
      </c>
      <c r="AC81" t="s">
        <v>4364</v>
      </c>
      <c r="AD81"/>
      <c r="AE81" t="s">
        <v>15330</v>
      </c>
    </row>
    <row r="82" spans="1:31" s="15" customFormat="1" ht="15.75" x14ac:dyDescent="0.3">
      <c r="A82" t="s">
        <v>11397</v>
      </c>
      <c r="B82" t="s">
        <v>6162</v>
      </c>
      <c r="C82" t="s">
        <v>10091</v>
      </c>
      <c r="D82" s="17"/>
      <c r="E82" t="s">
        <v>8969</v>
      </c>
      <c r="F82" t="s">
        <v>5759</v>
      </c>
      <c r="G82" t="s">
        <v>19482</v>
      </c>
      <c r="H82" t="s">
        <v>184</v>
      </c>
      <c r="I82" t="s">
        <v>3</v>
      </c>
      <c r="J82" t="s">
        <v>183</v>
      </c>
      <c r="K82" t="s">
        <v>2</v>
      </c>
      <c r="L82" t="s">
        <v>4</v>
      </c>
      <c r="M82">
        <v>40103</v>
      </c>
      <c r="N82" t="s">
        <v>11479</v>
      </c>
      <c r="O82" t="s">
        <v>184</v>
      </c>
      <c r="P82" t="s">
        <v>184</v>
      </c>
      <c r="Q82" t="s">
        <v>470</v>
      </c>
      <c r="R82" t="s">
        <v>15338</v>
      </c>
      <c r="S82" t="s">
        <v>13535</v>
      </c>
      <c r="T82">
        <v>22631586</v>
      </c>
      <c r="U82">
        <v>22377860</v>
      </c>
      <c r="V82" t="s">
        <v>7728</v>
      </c>
      <c r="W82">
        <v>22631586</v>
      </c>
      <c r="X82" t="s">
        <v>14508</v>
      </c>
      <c r="Y82">
        <v>22375839</v>
      </c>
      <c r="Z82" t="s">
        <v>32</v>
      </c>
      <c r="AA82" t="s">
        <v>6780</v>
      </c>
      <c r="AB82" t="str">
        <f t="shared" si="1"/>
        <v>03438--NUEVO HORIZONTE</v>
      </c>
      <c r="AC82" t="s">
        <v>5760</v>
      </c>
      <c r="AD82"/>
      <c r="AE82" t="s">
        <v>19677</v>
      </c>
    </row>
    <row r="83" spans="1:31" s="15" customFormat="1" ht="15.75" x14ac:dyDescent="0.3">
      <c r="A83" t="s">
        <v>19461</v>
      </c>
      <c r="B83" t="s">
        <v>6198</v>
      </c>
      <c r="C83" t="s">
        <v>7090</v>
      </c>
      <c r="D83" s="17"/>
      <c r="E83" t="s">
        <v>8986</v>
      </c>
      <c r="F83" t="s">
        <v>4048</v>
      </c>
      <c r="G83" t="s">
        <v>19483</v>
      </c>
      <c r="H83" t="s">
        <v>4010</v>
      </c>
      <c r="I83" t="s">
        <v>3</v>
      </c>
      <c r="J83" t="s">
        <v>208</v>
      </c>
      <c r="K83" t="s">
        <v>3</v>
      </c>
      <c r="L83" t="s">
        <v>2</v>
      </c>
      <c r="M83">
        <v>50201</v>
      </c>
      <c r="N83" t="s">
        <v>11406</v>
      </c>
      <c r="O83" t="s">
        <v>209</v>
      </c>
      <c r="P83" t="s">
        <v>4010</v>
      </c>
      <c r="Q83" t="s">
        <v>4010</v>
      </c>
      <c r="R83" t="s">
        <v>828</v>
      </c>
      <c r="S83" t="s">
        <v>13535</v>
      </c>
      <c r="T83">
        <v>85742884</v>
      </c>
      <c r="U83" t="s">
        <v>15386</v>
      </c>
      <c r="V83" t="s">
        <v>14754</v>
      </c>
      <c r="W83">
        <v>85742884</v>
      </c>
      <c r="X83" t="s">
        <v>15563</v>
      </c>
      <c r="Y83">
        <v>88603342</v>
      </c>
      <c r="Z83" t="s">
        <v>32</v>
      </c>
      <c r="AA83" t="s">
        <v>3401</v>
      </c>
      <c r="AB83" t="str">
        <f t="shared" si="1"/>
        <v>01890--DULCE NOMBRE</v>
      </c>
      <c r="AC83" t="s">
        <v>581</v>
      </c>
      <c r="AD83"/>
      <c r="AE83" t="s">
        <v>15331</v>
      </c>
    </row>
    <row r="84" spans="1:31" s="15" customFormat="1" ht="15.75" x14ac:dyDescent="0.3">
      <c r="A84" t="s">
        <v>19434</v>
      </c>
      <c r="B84" t="s">
        <v>6157</v>
      </c>
      <c r="C84" t="s">
        <v>6845</v>
      </c>
      <c r="D84" s="17"/>
      <c r="E84" t="s">
        <v>7559</v>
      </c>
      <c r="F84" s="232" t="s">
        <v>98</v>
      </c>
      <c r="G84" t="s">
        <v>19484</v>
      </c>
      <c r="H84" t="s">
        <v>9004</v>
      </c>
      <c r="I84" t="s">
        <v>5</v>
      </c>
      <c r="J84" t="s">
        <v>32</v>
      </c>
      <c r="K84" t="s">
        <v>86</v>
      </c>
      <c r="L84" t="s">
        <v>5</v>
      </c>
      <c r="M84">
        <v>11804</v>
      </c>
      <c r="N84" t="s">
        <v>12730</v>
      </c>
      <c r="O84" t="s">
        <v>33</v>
      </c>
      <c r="P84" t="s">
        <v>10439</v>
      </c>
      <c r="Q84" t="s">
        <v>10442</v>
      </c>
      <c r="R84" t="s">
        <v>10442</v>
      </c>
      <c r="S84" t="s">
        <v>13535</v>
      </c>
      <c r="T84">
        <v>22741928</v>
      </c>
      <c r="U84" t="s">
        <v>15386</v>
      </c>
      <c r="V84" t="s">
        <v>14389</v>
      </c>
      <c r="W84">
        <v>89801986</v>
      </c>
      <c r="X84" t="s">
        <v>14388</v>
      </c>
      <c r="Y84">
        <v>21002108</v>
      </c>
      <c r="Z84" t="s">
        <v>32</v>
      </c>
      <c r="AA84" t="s">
        <v>7363</v>
      </c>
      <c r="AB84" t="str">
        <f t="shared" si="1"/>
        <v>00037--QUINCE DE AGOSTO</v>
      </c>
      <c r="AC84" t="s">
        <v>99</v>
      </c>
      <c r="AD84"/>
      <c r="AE84" t="s">
        <v>15332</v>
      </c>
    </row>
    <row r="85" spans="1:31" s="15" customFormat="1" ht="15.75" x14ac:dyDescent="0.3">
      <c r="A85" t="s">
        <v>19469</v>
      </c>
      <c r="B85" t="s">
        <v>6213</v>
      </c>
      <c r="C85" t="s">
        <v>7223</v>
      </c>
      <c r="D85" s="17"/>
      <c r="E85" t="s">
        <v>15339</v>
      </c>
      <c r="F85" t="s">
        <v>2753</v>
      </c>
      <c r="G85" t="s">
        <v>19485</v>
      </c>
      <c r="H85" t="s">
        <v>197</v>
      </c>
      <c r="I85" t="s">
        <v>8</v>
      </c>
      <c r="J85" t="s">
        <v>35</v>
      </c>
      <c r="K85" t="s">
        <v>12</v>
      </c>
      <c r="L85" t="s">
        <v>15</v>
      </c>
      <c r="M85">
        <v>21011</v>
      </c>
      <c r="N85" t="s">
        <v>11529</v>
      </c>
      <c r="O85" t="s">
        <v>79</v>
      </c>
      <c r="P85" t="s">
        <v>197</v>
      </c>
      <c r="Q85" t="s">
        <v>11796</v>
      </c>
      <c r="R85" t="s">
        <v>10538</v>
      </c>
      <c r="S85" t="s">
        <v>13535</v>
      </c>
      <c r="T85">
        <v>24695305</v>
      </c>
      <c r="U85" t="s">
        <v>15386</v>
      </c>
      <c r="V85" t="s">
        <v>14478</v>
      </c>
      <c r="W85">
        <v>24695305</v>
      </c>
      <c r="X85" t="s">
        <v>14479</v>
      </c>
      <c r="Y85">
        <v>24699197</v>
      </c>
      <c r="Z85" t="s">
        <v>32</v>
      </c>
      <c r="AA85" t="s">
        <v>2752</v>
      </c>
      <c r="AB85" t="str">
        <f t="shared" si="1"/>
        <v>01137--JUAN RAFAEL CHACON CASTRO</v>
      </c>
      <c r="AC85" t="s">
        <v>2754</v>
      </c>
      <c r="AD85"/>
      <c r="AE85" t="s">
        <v>19678</v>
      </c>
    </row>
    <row r="86" spans="1:31" s="15" customFormat="1" ht="15.75" x14ac:dyDescent="0.3">
      <c r="A86" t="s">
        <v>19412</v>
      </c>
      <c r="B86" t="s">
        <v>6167</v>
      </c>
      <c r="C86" s="233" t="s">
        <v>7118</v>
      </c>
      <c r="D86" s="17"/>
      <c r="E86" t="s">
        <v>8973</v>
      </c>
      <c r="F86" t="s">
        <v>5772</v>
      </c>
      <c r="G86" t="s">
        <v>19486</v>
      </c>
      <c r="H86" t="s">
        <v>207</v>
      </c>
      <c r="I86" t="s">
        <v>2</v>
      </c>
      <c r="J86" t="s">
        <v>208</v>
      </c>
      <c r="K86" t="s">
        <v>4</v>
      </c>
      <c r="L86" t="s">
        <v>2</v>
      </c>
      <c r="M86">
        <v>50301</v>
      </c>
      <c r="N86" t="s">
        <v>11409</v>
      </c>
      <c r="O86" t="s">
        <v>209</v>
      </c>
      <c r="P86" t="s">
        <v>207</v>
      </c>
      <c r="Q86" t="s">
        <v>207</v>
      </c>
      <c r="R86" t="s">
        <v>10710</v>
      </c>
      <c r="S86" t="s">
        <v>13535</v>
      </c>
      <c r="T86">
        <v>26801695</v>
      </c>
      <c r="U86" t="s">
        <v>15386</v>
      </c>
      <c r="V86" t="s">
        <v>13507</v>
      </c>
      <c r="W86">
        <v>87185783</v>
      </c>
      <c r="X86" t="s">
        <v>14534</v>
      </c>
      <c r="Y86">
        <v>84138447</v>
      </c>
      <c r="Z86" t="s">
        <v>32</v>
      </c>
      <c r="AA86" t="s">
        <v>6826</v>
      </c>
      <c r="AB86" t="str">
        <f t="shared" si="1"/>
        <v>03478--LAJAS</v>
      </c>
      <c r="AC86" t="s">
        <v>4128</v>
      </c>
      <c r="AD86"/>
      <c r="AE86" t="s">
        <v>19679</v>
      </c>
    </row>
    <row r="87" spans="1:31" s="15" customFormat="1" ht="15.75" x14ac:dyDescent="0.3">
      <c r="A87" t="s">
        <v>19439</v>
      </c>
      <c r="B87" t="s">
        <v>3598</v>
      </c>
      <c r="C87" t="s">
        <v>6832</v>
      </c>
      <c r="D87" s="17"/>
      <c r="E87" t="s">
        <v>13596</v>
      </c>
      <c r="F87" t="s">
        <v>4236</v>
      </c>
      <c r="G87" t="s">
        <v>19487</v>
      </c>
      <c r="H87" t="s">
        <v>207</v>
      </c>
      <c r="I87" t="s">
        <v>2</v>
      </c>
      <c r="J87" t="s">
        <v>208</v>
      </c>
      <c r="K87" t="s">
        <v>4</v>
      </c>
      <c r="L87" t="s">
        <v>2</v>
      </c>
      <c r="M87">
        <v>50301</v>
      </c>
      <c r="N87" t="s">
        <v>11409</v>
      </c>
      <c r="O87" t="s">
        <v>209</v>
      </c>
      <c r="P87" t="s">
        <v>207</v>
      </c>
      <c r="Q87" t="s">
        <v>207</v>
      </c>
      <c r="R87" t="s">
        <v>10584</v>
      </c>
      <c r="S87" t="s">
        <v>13535</v>
      </c>
      <c r="T87">
        <v>26800106</v>
      </c>
      <c r="U87" t="s">
        <v>15386</v>
      </c>
      <c r="V87" t="s">
        <v>14533</v>
      </c>
      <c r="W87">
        <v>26806519</v>
      </c>
      <c r="X87" t="s">
        <v>14534</v>
      </c>
      <c r="Y87">
        <v>71068358</v>
      </c>
      <c r="Z87" t="s">
        <v>32</v>
      </c>
      <c r="AA87" t="s">
        <v>4235</v>
      </c>
      <c r="AB87" t="str">
        <f t="shared" si="1"/>
        <v>02029--MARIA LEAL RODRIGUEZ</v>
      </c>
      <c r="AC87" t="s">
        <v>7928</v>
      </c>
      <c r="AD87" t="s">
        <v>64</v>
      </c>
      <c r="AE87" t="s">
        <v>19680</v>
      </c>
    </row>
    <row r="88" spans="1:31" s="15" customFormat="1" ht="15.75" x14ac:dyDescent="0.3">
      <c r="A88" t="s">
        <v>19515</v>
      </c>
      <c r="B88" t="s">
        <v>3341</v>
      </c>
      <c r="C88" t="s">
        <v>11384</v>
      </c>
      <c r="D88" s="17"/>
      <c r="E88" t="s">
        <v>19488</v>
      </c>
      <c r="F88" s="232" t="s">
        <v>98</v>
      </c>
      <c r="G88" t="s">
        <v>19489</v>
      </c>
      <c r="H88" t="s">
        <v>9004</v>
      </c>
      <c r="I88" t="s">
        <v>5</v>
      </c>
      <c r="J88" t="s">
        <v>32</v>
      </c>
      <c r="K88" t="s">
        <v>86</v>
      </c>
      <c r="L88" t="s">
        <v>5</v>
      </c>
      <c r="M88">
        <v>11804</v>
      </c>
      <c r="N88" t="s">
        <v>12730</v>
      </c>
      <c r="O88" t="s">
        <v>33</v>
      </c>
      <c r="P88" t="s">
        <v>10439</v>
      </c>
      <c r="Q88" t="s">
        <v>10442</v>
      </c>
      <c r="R88" t="s">
        <v>10442</v>
      </c>
      <c r="S88" t="s">
        <v>13535</v>
      </c>
      <c r="T88">
        <v>22764555</v>
      </c>
      <c r="U88">
        <v>22765326</v>
      </c>
      <c r="V88" t="s">
        <v>19490</v>
      </c>
      <c r="W88">
        <v>22764555</v>
      </c>
      <c r="X88" t="s">
        <v>14388</v>
      </c>
      <c r="Y88">
        <v>21002108</v>
      </c>
      <c r="Z88" t="s">
        <v>32</v>
      </c>
      <c r="AA88" t="s">
        <v>7363</v>
      </c>
      <c r="AB88" t="str">
        <f t="shared" si="1"/>
        <v>00037--QUINCE DE AGOSTO</v>
      </c>
      <c r="AC88" t="s">
        <v>99</v>
      </c>
      <c r="AD88" t="s">
        <v>64</v>
      </c>
      <c r="AE88" t="s">
        <v>19681</v>
      </c>
    </row>
    <row r="89" spans="1:31" s="15" customFormat="1" ht="15.75" x14ac:dyDescent="0.3">
      <c r="A89" t="s">
        <v>19512</v>
      </c>
      <c r="B89" t="s">
        <v>547</v>
      </c>
      <c r="C89" t="s">
        <v>11385</v>
      </c>
      <c r="D89" s="17"/>
      <c r="E89" t="s">
        <v>19491</v>
      </c>
      <c r="F89" t="s">
        <v>8106</v>
      </c>
      <c r="G89" t="s">
        <v>19492</v>
      </c>
      <c r="H89" t="s">
        <v>9003</v>
      </c>
      <c r="I89" t="s">
        <v>6</v>
      </c>
      <c r="J89" t="s">
        <v>32</v>
      </c>
      <c r="K89" t="s">
        <v>2</v>
      </c>
      <c r="L89" t="s">
        <v>8</v>
      </c>
      <c r="M89">
        <v>10107</v>
      </c>
      <c r="N89" t="s">
        <v>12607</v>
      </c>
      <c r="O89" t="s">
        <v>33</v>
      </c>
      <c r="P89" t="s">
        <v>33</v>
      </c>
      <c r="Q89" t="s">
        <v>12845</v>
      </c>
      <c r="R89" t="s">
        <v>12845</v>
      </c>
      <c r="S89" s="247" t="s">
        <v>13535</v>
      </c>
      <c r="T89">
        <v>22900800</v>
      </c>
      <c r="U89">
        <v>22417572</v>
      </c>
      <c r="V89" t="s">
        <v>19493</v>
      </c>
      <c r="W89">
        <v>84242127</v>
      </c>
      <c r="X89" t="s">
        <v>14392</v>
      </c>
      <c r="Y89">
        <v>22200592</v>
      </c>
      <c r="Z89" t="s">
        <v>35</v>
      </c>
      <c r="AA89" t="s">
        <v>12230</v>
      </c>
      <c r="AB89" t="str">
        <f t="shared" si="1"/>
        <v>00000--</v>
      </c>
      <c r="AC89"/>
      <c r="AD89" t="s">
        <v>32</v>
      </c>
      <c r="AE89"/>
    </row>
    <row r="90" spans="1:31" s="15" customFormat="1" ht="15.75" x14ac:dyDescent="0.3">
      <c r="A90" t="s">
        <v>19485</v>
      </c>
      <c r="B90" t="s">
        <v>2753</v>
      </c>
      <c r="C90" t="s">
        <v>15339</v>
      </c>
      <c r="D90" s="17"/>
      <c r="E90" t="s">
        <v>13365</v>
      </c>
      <c r="F90" t="s">
        <v>8106</v>
      </c>
      <c r="G90" t="s">
        <v>19494</v>
      </c>
      <c r="H90" t="s">
        <v>3000</v>
      </c>
      <c r="I90" t="s">
        <v>5</v>
      </c>
      <c r="J90" t="s">
        <v>83</v>
      </c>
      <c r="K90" t="s">
        <v>7</v>
      </c>
      <c r="L90" t="s">
        <v>2</v>
      </c>
      <c r="M90">
        <v>70601</v>
      </c>
      <c r="N90" t="s">
        <v>12650</v>
      </c>
      <c r="O90" t="s">
        <v>82</v>
      </c>
      <c r="P90" t="s">
        <v>2140</v>
      </c>
      <c r="Q90" t="s">
        <v>2140</v>
      </c>
      <c r="R90" t="s">
        <v>2140</v>
      </c>
      <c r="S90" s="247" t="s">
        <v>13535</v>
      </c>
      <c r="T90">
        <v>27166493</v>
      </c>
      <c r="U90" t="s">
        <v>15386</v>
      </c>
      <c r="V90" t="s">
        <v>19495</v>
      </c>
      <c r="W90">
        <v>27166493</v>
      </c>
      <c r="X90" t="s">
        <v>14591</v>
      </c>
      <c r="Y90">
        <v>27165048</v>
      </c>
      <c r="Z90" t="s">
        <v>35</v>
      </c>
      <c r="AA90" t="s">
        <v>12230</v>
      </c>
      <c r="AB90" t="str">
        <f t="shared" si="1"/>
        <v>00000--</v>
      </c>
      <c r="AC90"/>
      <c r="AD90" t="s">
        <v>64</v>
      </c>
      <c r="AE90"/>
    </row>
    <row r="91" spans="1:31" s="15" customFormat="1" ht="15.75" x14ac:dyDescent="0.3">
      <c r="A91" t="s">
        <v>19478</v>
      </c>
      <c r="B91" t="s">
        <v>3157</v>
      </c>
      <c r="C91" t="s">
        <v>13503</v>
      </c>
      <c r="D91" s="17"/>
      <c r="E91" t="s">
        <v>10121</v>
      </c>
      <c r="F91" t="s">
        <v>6214</v>
      </c>
      <c r="G91" t="s">
        <v>19496</v>
      </c>
      <c r="H91" t="s">
        <v>207</v>
      </c>
      <c r="I91" t="s">
        <v>2</v>
      </c>
      <c r="J91" t="s">
        <v>208</v>
      </c>
      <c r="K91" t="s">
        <v>4</v>
      </c>
      <c r="L91" t="s">
        <v>2</v>
      </c>
      <c r="M91">
        <v>50301</v>
      </c>
      <c r="N91" t="s">
        <v>11409</v>
      </c>
      <c r="O91" t="s">
        <v>209</v>
      </c>
      <c r="P91" t="s">
        <v>207</v>
      </c>
      <c r="Q91" t="s">
        <v>207</v>
      </c>
      <c r="R91" t="s">
        <v>207</v>
      </c>
      <c r="S91" t="s">
        <v>13535</v>
      </c>
      <c r="T91">
        <v>26800106</v>
      </c>
      <c r="U91">
        <v>26806161</v>
      </c>
      <c r="V91" t="s">
        <v>19497</v>
      </c>
      <c r="W91">
        <v>26806161</v>
      </c>
      <c r="X91" t="s">
        <v>14534</v>
      </c>
      <c r="Y91">
        <v>21004099</v>
      </c>
      <c r="Z91" t="s">
        <v>32</v>
      </c>
      <c r="AA91" t="s">
        <v>1686</v>
      </c>
      <c r="AB91" t="str">
        <f t="shared" si="1"/>
        <v>00661--J.N. JOSEFINA LOPEZ BONILLA</v>
      </c>
      <c r="AC91" t="s">
        <v>7836</v>
      </c>
      <c r="AD91" t="s">
        <v>32</v>
      </c>
      <c r="AE91" t="s">
        <v>19682</v>
      </c>
    </row>
    <row r="92" spans="1:31" s="15" customFormat="1" ht="15.75" x14ac:dyDescent="0.3">
      <c r="A92" t="s">
        <v>19476</v>
      </c>
      <c r="B92" t="s">
        <v>5338</v>
      </c>
      <c r="C92" t="s">
        <v>13502</v>
      </c>
      <c r="D92" s="17"/>
      <c r="E92" t="s">
        <v>10125</v>
      </c>
      <c r="F92" t="s">
        <v>6205</v>
      </c>
      <c r="G92" t="s">
        <v>19498</v>
      </c>
      <c r="H92" t="s">
        <v>184</v>
      </c>
      <c r="I92" t="s">
        <v>8</v>
      </c>
      <c r="J92" t="s">
        <v>183</v>
      </c>
      <c r="K92" t="s">
        <v>8</v>
      </c>
      <c r="L92" t="s">
        <v>2</v>
      </c>
      <c r="M92">
        <v>40701</v>
      </c>
      <c r="N92" t="s">
        <v>12656</v>
      </c>
      <c r="O92" t="s">
        <v>184</v>
      </c>
      <c r="P92" t="s">
        <v>3626</v>
      </c>
      <c r="Q92" t="s">
        <v>221</v>
      </c>
      <c r="R92" t="s">
        <v>10647</v>
      </c>
      <c r="S92" t="s">
        <v>13535</v>
      </c>
      <c r="T92">
        <v>44196951</v>
      </c>
      <c r="U92" t="s">
        <v>15386</v>
      </c>
      <c r="V92" t="s">
        <v>13720</v>
      </c>
      <c r="W92">
        <v>22930200</v>
      </c>
      <c r="X92" t="s">
        <v>13577</v>
      </c>
      <c r="Y92">
        <v>22654304</v>
      </c>
      <c r="Z92" t="s">
        <v>32</v>
      </c>
      <c r="AA92" t="s">
        <v>1511</v>
      </c>
      <c r="AB92" t="str">
        <f t="shared" si="1"/>
        <v>00582--J.N. ESPAÑA</v>
      </c>
      <c r="AC92" t="s">
        <v>6400</v>
      </c>
      <c r="AD92" t="s">
        <v>64</v>
      </c>
      <c r="AE92" t="s">
        <v>19683</v>
      </c>
    </row>
    <row r="93" spans="1:31" s="15" customFormat="1" ht="15.75" x14ac:dyDescent="0.3">
      <c r="A93" t="s">
        <v>19451</v>
      </c>
      <c r="B93" t="s">
        <v>5731</v>
      </c>
      <c r="C93" t="s">
        <v>7800</v>
      </c>
      <c r="D93" s="17"/>
      <c r="E93" t="s">
        <v>19499</v>
      </c>
      <c r="F93" t="s">
        <v>8106</v>
      </c>
      <c r="G93" t="s">
        <v>19500</v>
      </c>
      <c r="H93" t="s">
        <v>3000</v>
      </c>
      <c r="I93" t="s">
        <v>2</v>
      </c>
      <c r="J93" t="s">
        <v>83</v>
      </c>
      <c r="K93" t="s">
        <v>3</v>
      </c>
      <c r="L93" t="s">
        <v>2</v>
      </c>
      <c r="M93">
        <v>70201</v>
      </c>
      <c r="N93" t="s">
        <v>12617</v>
      </c>
      <c r="O93" t="s">
        <v>82</v>
      </c>
      <c r="P93" t="s">
        <v>3001</v>
      </c>
      <c r="Q93" t="s">
        <v>3000</v>
      </c>
      <c r="R93" t="s">
        <v>19501</v>
      </c>
      <c r="S93" s="247" t="s">
        <v>13535</v>
      </c>
      <c r="T93">
        <v>83173694</v>
      </c>
      <c r="U93" t="s">
        <v>15386</v>
      </c>
      <c r="V93" t="s">
        <v>19502</v>
      </c>
      <c r="W93">
        <v>83173694</v>
      </c>
      <c r="X93" t="s">
        <v>12460</v>
      </c>
      <c r="Y93">
        <v>27111497</v>
      </c>
      <c r="Z93" t="s">
        <v>35</v>
      </c>
      <c r="AA93" t="s">
        <v>12230</v>
      </c>
      <c r="AB93" t="str">
        <f t="shared" si="1"/>
        <v>00000--</v>
      </c>
      <c r="AC93"/>
      <c r="AD93" t="s">
        <v>64</v>
      </c>
      <c r="AE93"/>
    </row>
    <row r="94" spans="1:31" s="15" customFormat="1" ht="15.75" x14ac:dyDescent="0.3">
      <c r="A94" t="s">
        <v>19452</v>
      </c>
      <c r="B94" t="s">
        <v>596</v>
      </c>
      <c r="C94" s="233" t="s">
        <v>6800</v>
      </c>
      <c r="D94" s="17"/>
      <c r="E94" t="s">
        <v>19503</v>
      </c>
      <c r="F94" t="s">
        <v>8106</v>
      </c>
      <c r="G94" t="s">
        <v>19504</v>
      </c>
      <c r="H94" t="s">
        <v>197</v>
      </c>
      <c r="I94" t="s">
        <v>198</v>
      </c>
      <c r="J94" t="s">
        <v>35</v>
      </c>
      <c r="K94" t="s">
        <v>12</v>
      </c>
      <c r="L94" t="s">
        <v>2</v>
      </c>
      <c r="M94">
        <v>21001</v>
      </c>
      <c r="N94" t="s">
        <v>11434</v>
      </c>
      <c r="O94" t="s">
        <v>79</v>
      </c>
      <c r="P94" t="s">
        <v>197</v>
      </c>
      <c r="Q94" t="s">
        <v>11356</v>
      </c>
      <c r="R94" t="s">
        <v>10567</v>
      </c>
      <c r="S94" s="247" t="s">
        <v>13535</v>
      </c>
      <c r="T94">
        <v>24601098</v>
      </c>
      <c r="U94">
        <v>24604945</v>
      </c>
      <c r="V94" t="s">
        <v>7722</v>
      </c>
      <c r="W94">
        <v>24604945</v>
      </c>
      <c r="X94" t="s">
        <v>14474</v>
      </c>
      <c r="Y94">
        <v>24601646</v>
      </c>
      <c r="Z94" t="s">
        <v>35</v>
      </c>
      <c r="AA94" t="s">
        <v>12230</v>
      </c>
      <c r="AB94" t="str">
        <f t="shared" si="1"/>
        <v>00000--</v>
      </c>
      <c r="AC94"/>
      <c r="AD94" t="s">
        <v>64</v>
      </c>
      <c r="AE94"/>
    </row>
    <row r="95" spans="1:31" s="15" customFormat="1" ht="15.75" x14ac:dyDescent="0.3">
      <c r="A95" t="s">
        <v>19411</v>
      </c>
      <c r="B95" t="s">
        <v>3442</v>
      </c>
      <c r="C95" t="s">
        <v>6826</v>
      </c>
      <c r="D95" s="17"/>
      <c r="E95" t="s">
        <v>14265</v>
      </c>
      <c r="F95" t="s">
        <v>8106</v>
      </c>
      <c r="G95" t="s">
        <v>19505</v>
      </c>
      <c r="H95" t="s">
        <v>41</v>
      </c>
      <c r="I95" t="s">
        <v>2</v>
      </c>
      <c r="J95" t="s">
        <v>32</v>
      </c>
      <c r="K95" t="s">
        <v>10</v>
      </c>
      <c r="L95" t="s">
        <v>2</v>
      </c>
      <c r="M95">
        <v>10801</v>
      </c>
      <c r="N95" t="s">
        <v>12659</v>
      </c>
      <c r="O95" t="s">
        <v>33</v>
      </c>
      <c r="P95" t="s">
        <v>12863</v>
      </c>
      <c r="Q95" t="s">
        <v>542</v>
      </c>
      <c r="R95" t="s">
        <v>19506</v>
      </c>
      <c r="S95" s="247" t="s">
        <v>13535</v>
      </c>
      <c r="T95">
        <v>24384877</v>
      </c>
      <c r="U95" t="s">
        <v>15386</v>
      </c>
      <c r="V95" t="s">
        <v>19507</v>
      </c>
      <c r="W95">
        <v>89148820</v>
      </c>
      <c r="X95" t="s">
        <v>14415</v>
      </c>
      <c r="Y95">
        <v>22254561</v>
      </c>
      <c r="Z95" t="s">
        <v>35</v>
      </c>
      <c r="AA95" t="s">
        <v>12230</v>
      </c>
      <c r="AB95" t="str">
        <f t="shared" si="1"/>
        <v>00000--</v>
      </c>
      <c r="AC95"/>
      <c r="AD95" t="s">
        <v>64</v>
      </c>
      <c r="AE95"/>
    </row>
    <row r="96" spans="1:31" s="15" customFormat="1" ht="15.75" x14ac:dyDescent="0.3">
      <c r="A96" t="s">
        <v>19456</v>
      </c>
      <c r="B96" t="s">
        <v>2557</v>
      </c>
      <c r="C96" t="s">
        <v>11393</v>
      </c>
      <c r="D96" s="17"/>
      <c r="E96" t="s">
        <v>19508</v>
      </c>
      <c r="F96" t="s">
        <v>8106</v>
      </c>
      <c r="G96" t="s">
        <v>19509</v>
      </c>
      <c r="H96" t="s">
        <v>41</v>
      </c>
      <c r="I96" t="s">
        <v>4</v>
      </c>
      <c r="J96" t="s">
        <v>32</v>
      </c>
      <c r="K96" t="s">
        <v>179</v>
      </c>
      <c r="L96" t="s">
        <v>3</v>
      </c>
      <c r="M96">
        <v>11502</v>
      </c>
      <c r="N96" t="s">
        <v>12712</v>
      </c>
      <c r="O96" t="s">
        <v>33</v>
      </c>
      <c r="P96" t="s">
        <v>12871</v>
      </c>
      <c r="Q96" t="s">
        <v>742</v>
      </c>
      <c r="R96" t="s">
        <v>19510</v>
      </c>
      <c r="S96" s="247" t="s">
        <v>13535</v>
      </c>
      <c r="T96">
        <v>22830597</v>
      </c>
      <c r="U96">
        <v>70808152</v>
      </c>
      <c r="V96" t="s">
        <v>19511</v>
      </c>
      <c r="W96">
        <v>22830597</v>
      </c>
      <c r="X96" t="s">
        <v>6423</v>
      </c>
      <c r="Y96">
        <v>22340456</v>
      </c>
      <c r="Z96" t="s">
        <v>35</v>
      </c>
      <c r="AA96" t="s">
        <v>12230</v>
      </c>
      <c r="AB96" t="str">
        <f t="shared" si="1"/>
        <v>00000--</v>
      </c>
      <c r="AC96"/>
      <c r="AD96" t="s">
        <v>64</v>
      </c>
      <c r="AE96"/>
    </row>
    <row r="97" spans="1:31" s="15" customFormat="1" ht="15.75" x14ac:dyDescent="0.3">
      <c r="A97" t="s">
        <v>19519</v>
      </c>
      <c r="B97" t="s">
        <v>165</v>
      </c>
      <c r="C97" t="s">
        <v>12117</v>
      </c>
      <c r="D97" s="17"/>
      <c r="E97" t="s">
        <v>11385</v>
      </c>
      <c r="F97" t="s">
        <v>547</v>
      </c>
      <c r="G97" t="s">
        <v>19512</v>
      </c>
      <c r="H97" t="s">
        <v>41</v>
      </c>
      <c r="I97" t="s">
        <v>3</v>
      </c>
      <c r="J97" t="s">
        <v>32</v>
      </c>
      <c r="K97" t="s">
        <v>10</v>
      </c>
      <c r="L97" t="s">
        <v>6</v>
      </c>
      <c r="M97">
        <v>10805</v>
      </c>
      <c r="N97" t="s">
        <v>12670</v>
      </c>
      <c r="O97" t="s">
        <v>33</v>
      </c>
      <c r="P97" t="s">
        <v>12863</v>
      </c>
      <c r="Q97" t="s">
        <v>12864</v>
      </c>
      <c r="R97" t="s">
        <v>489</v>
      </c>
      <c r="S97" t="s">
        <v>13535</v>
      </c>
      <c r="T97">
        <v>22851070</v>
      </c>
      <c r="U97" t="s">
        <v>15386</v>
      </c>
      <c r="V97" t="s">
        <v>12076</v>
      </c>
      <c r="W97">
        <v>22450592</v>
      </c>
      <c r="X97" t="s">
        <v>14416</v>
      </c>
      <c r="Y97">
        <v>22450450</v>
      </c>
      <c r="Z97" t="s">
        <v>32</v>
      </c>
      <c r="AA97" t="s">
        <v>546</v>
      </c>
      <c r="AB97" t="str">
        <f t="shared" si="1"/>
        <v>00199--JUAN FLORES UMAÑA</v>
      </c>
      <c r="AC97" t="s">
        <v>13684</v>
      </c>
      <c r="AD97" t="s">
        <v>64</v>
      </c>
      <c r="AE97" t="s">
        <v>19684</v>
      </c>
    </row>
    <row r="98" spans="1:31" s="15" customFormat="1" ht="15.75" x14ac:dyDescent="0.3">
      <c r="A98" t="s">
        <v>19418</v>
      </c>
      <c r="B98" t="s">
        <v>165</v>
      </c>
      <c r="C98" t="s">
        <v>7298</v>
      </c>
      <c r="D98" s="17"/>
      <c r="E98" t="s">
        <v>19513</v>
      </c>
      <c r="F98" t="s">
        <v>3356</v>
      </c>
      <c r="G98" t="s">
        <v>19514</v>
      </c>
      <c r="H98" t="s">
        <v>214</v>
      </c>
      <c r="I98" t="s">
        <v>6</v>
      </c>
      <c r="J98" t="s">
        <v>64</v>
      </c>
      <c r="K98" t="s">
        <v>3</v>
      </c>
      <c r="L98" t="s">
        <v>6</v>
      </c>
      <c r="M98">
        <v>30205</v>
      </c>
      <c r="N98" t="s">
        <v>12800</v>
      </c>
      <c r="O98" t="s">
        <v>214</v>
      </c>
      <c r="P98" t="s">
        <v>2848</v>
      </c>
      <c r="Q98" t="s">
        <v>13530</v>
      </c>
      <c r="R98" t="s">
        <v>10556</v>
      </c>
      <c r="S98" t="s">
        <v>13535</v>
      </c>
      <c r="T98">
        <v>25745479</v>
      </c>
      <c r="U98">
        <v>87957932</v>
      </c>
      <c r="V98" t="s">
        <v>10563</v>
      </c>
      <c r="W98">
        <v>25742026</v>
      </c>
      <c r="X98" t="s">
        <v>14496</v>
      </c>
      <c r="Y98">
        <v>25750123</v>
      </c>
      <c r="Z98" t="s">
        <v>32</v>
      </c>
      <c r="AA98" t="s">
        <v>1828</v>
      </c>
      <c r="AB98" t="str">
        <f t="shared" si="1"/>
        <v>01474--RESCATE DE UJARRAS</v>
      </c>
      <c r="AC98" t="s">
        <v>3357</v>
      </c>
      <c r="AD98" t="s">
        <v>64</v>
      </c>
      <c r="AE98" t="s">
        <v>19685</v>
      </c>
    </row>
    <row r="99" spans="1:31" s="15" customFormat="1" ht="15.75" x14ac:dyDescent="0.3">
      <c r="A99" t="s">
        <v>11396</v>
      </c>
      <c r="B99" t="s">
        <v>563</v>
      </c>
      <c r="C99" t="s">
        <v>9185</v>
      </c>
      <c r="D99" s="17"/>
      <c r="E99" t="s">
        <v>11384</v>
      </c>
      <c r="F99" t="s">
        <v>3341</v>
      </c>
      <c r="G99" t="s">
        <v>19515</v>
      </c>
      <c r="H99" t="s">
        <v>214</v>
      </c>
      <c r="I99" t="s">
        <v>6</v>
      </c>
      <c r="J99" t="s">
        <v>64</v>
      </c>
      <c r="K99" t="s">
        <v>3</v>
      </c>
      <c r="L99" t="s">
        <v>2</v>
      </c>
      <c r="M99">
        <v>30201</v>
      </c>
      <c r="N99" t="s">
        <v>12612</v>
      </c>
      <c r="O99" t="s">
        <v>214</v>
      </c>
      <c r="P99" t="s">
        <v>2848</v>
      </c>
      <c r="Q99" t="s">
        <v>2848</v>
      </c>
      <c r="R99" t="s">
        <v>19516</v>
      </c>
      <c r="S99" t="s">
        <v>13535</v>
      </c>
      <c r="T99">
        <v>25747464</v>
      </c>
      <c r="U99" t="s">
        <v>15386</v>
      </c>
      <c r="V99" t="s">
        <v>12910</v>
      </c>
      <c r="W99">
        <v>25747224</v>
      </c>
      <c r="X99" t="s">
        <v>14496</v>
      </c>
      <c r="Y99">
        <v>25750123</v>
      </c>
      <c r="Z99" t="s">
        <v>32</v>
      </c>
      <c r="AA99" t="s">
        <v>3340</v>
      </c>
      <c r="AB99" t="str">
        <f t="shared" si="1"/>
        <v>01467--JOSE LIENDO Y GOICOECHEA</v>
      </c>
      <c r="AC99" t="s">
        <v>3342</v>
      </c>
      <c r="AD99" t="s">
        <v>64</v>
      </c>
      <c r="AE99" t="s">
        <v>19686</v>
      </c>
    </row>
    <row r="100" spans="1:31" s="15" customFormat="1" ht="15.75" x14ac:dyDescent="0.3">
      <c r="A100" t="s">
        <v>11398</v>
      </c>
      <c r="B100" t="s">
        <v>4504</v>
      </c>
      <c r="C100" t="s">
        <v>8866</v>
      </c>
      <c r="D100" s="17"/>
      <c r="E100" t="s">
        <v>12116</v>
      </c>
      <c r="F100" t="s">
        <v>8106</v>
      </c>
      <c r="G100" t="s">
        <v>19517</v>
      </c>
      <c r="H100" t="s">
        <v>78</v>
      </c>
      <c r="I100" t="s">
        <v>2</v>
      </c>
      <c r="J100" t="s">
        <v>35</v>
      </c>
      <c r="K100" t="s">
        <v>3</v>
      </c>
      <c r="L100" t="s">
        <v>2</v>
      </c>
      <c r="M100">
        <v>20201</v>
      </c>
      <c r="N100" t="s">
        <v>12610</v>
      </c>
      <c r="O100" t="s">
        <v>79</v>
      </c>
      <c r="P100" t="s">
        <v>80</v>
      </c>
      <c r="Q100" t="s">
        <v>80</v>
      </c>
      <c r="R100" t="s">
        <v>80</v>
      </c>
      <c r="S100" t="s">
        <v>13535</v>
      </c>
      <c r="T100">
        <v>25119036</v>
      </c>
      <c r="U100">
        <v>25119037</v>
      </c>
      <c r="V100" t="s">
        <v>19518</v>
      </c>
      <c r="W100">
        <v>25119036</v>
      </c>
      <c r="X100" t="s">
        <v>14460</v>
      </c>
      <c r="Y100">
        <v>24456978</v>
      </c>
      <c r="Z100" t="s">
        <v>35</v>
      </c>
      <c r="AA100" t="s">
        <v>12230</v>
      </c>
      <c r="AB100" t="str">
        <f t="shared" si="1"/>
        <v>00000--</v>
      </c>
      <c r="AC100"/>
      <c r="AD100" t="s">
        <v>64</v>
      </c>
      <c r="AE100"/>
    </row>
    <row r="101" spans="1:31" s="15" customFormat="1" ht="15.75" x14ac:dyDescent="0.3">
      <c r="A101" t="s">
        <v>19436</v>
      </c>
      <c r="B101" t="s">
        <v>5225</v>
      </c>
      <c r="C101" t="s">
        <v>8841</v>
      </c>
      <c r="D101" s="17"/>
      <c r="E101" t="s">
        <v>12117</v>
      </c>
      <c r="F101" t="s">
        <v>165</v>
      </c>
      <c r="G101" t="s">
        <v>19519</v>
      </c>
      <c r="H101" t="s">
        <v>9003</v>
      </c>
      <c r="I101" t="s">
        <v>6</v>
      </c>
      <c r="J101" t="s">
        <v>32</v>
      </c>
      <c r="K101" t="s">
        <v>17</v>
      </c>
      <c r="L101" t="s">
        <v>5</v>
      </c>
      <c r="M101">
        <v>11304</v>
      </c>
      <c r="N101" t="s">
        <v>12703</v>
      </c>
      <c r="O101" t="s">
        <v>33</v>
      </c>
      <c r="P101" t="s">
        <v>133</v>
      </c>
      <c r="Q101" t="s">
        <v>166</v>
      </c>
      <c r="R101" t="s">
        <v>166</v>
      </c>
      <c r="S101" t="s">
        <v>13535</v>
      </c>
      <c r="T101">
        <v>22228381</v>
      </c>
      <c r="U101">
        <v>22228381</v>
      </c>
      <c r="V101" t="s">
        <v>11909</v>
      </c>
      <c r="W101">
        <v>84467145</v>
      </c>
      <c r="X101" t="s">
        <v>14392</v>
      </c>
      <c r="Y101">
        <v>88009067</v>
      </c>
      <c r="Z101" t="s">
        <v>32</v>
      </c>
      <c r="AA101" t="s">
        <v>6873</v>
      </c>
      <c r="AB101" t="str">
        <f t="shared" si="1"/>
        <v>00057--LEON XIII</v>
      </c>
      <c r="AC101" t="s">
        <v>166</v>
      </c>
      <c r="AD101" t="s">
        <v>64</v>
      </c>
      <c r="AE101" t="s">
        <v>19687</v>
      </c>
    </row>
    <row r="102" spans="1:31" s="15" customFormat="1" ht="15.75" x14ac:dyDescent="0.3">
      <c r="A102" t="s">
        <v>19462</v>
      </c>
      <c r="B102" t="s">
        <v>386</v>
      </c>
      <c r="C102" t="s">
        <v>11394</v>
      </c>
      <c r="D102" s="17"/>
      <c r="E102" t="s">
        <v>19520</v>
      </c>
      <c r="F102" t="s">
        <v>4054</v>
      </c>
      <c r="G102" t="s">
        <v>19521</v>
      </c>
      <c r="H102" t="s">
        <v>4010</v>
      </c>
      <c r="I102" t="s">
        <v>4</v>
      </c>
      <c r="J102" t="s">
        <v>208</v>
      </c>
      <c r="K102" t="s">
        <v>3</v>
      </c>
      <c r="L102" t="s">
        <v>5</v>
      </c>
      <c r="M102">
        <v>50204</v>
      </c>
      <c r="N102" t="s">
        <v>15564</v>
      </c>
      <c r="O102" t="s">
        <v>209</v>
      </c>
      <c r="P102" t="s">
        <v>4010</v>
      </c>
      <c r="Q102" t="s">
        <v>358</v>
      </c>
      <c r="R102" t="s">
        <v>4056</v>
      </c>
      <c r="S102" t="s">
        <v>13535</v>
      </c>
      <c r="T102">
        <v>87397083</v>
      </c>
      <c r="U102" t="s">
        <v>15386</v>
      </c>
      <c r="V102" t="s">
        <v>15567</v>
      </c>
      <c r="W102">
        <v>87397083</v>
      </c>
      <c r="X102" t="s">
        <v>14529</v>
      </c>
      <c r="Y102" t="s">
        <v>15566</v>
      </c>
      <c r="Z102" t="s">
        <v>32</v>
      </c>
      <c r="AA102" t="s">
        <v>4053</v>
      </c>
      <c r="AB102" t="str">
        <f t="shared" si="1"/>
        <v>01897--BLAS MONTES LEAL</v>
      </c>
      <c r="AC102" t="s">
        <v>4055</v>
      </c>
      <c r="AD102" t="s">
        <v>64</v>
      </c>
      <c r="AE102" t="s">
        <v>19688</v>
      </c>
    </row>
    <row r="103" spans="1:31" s="15" customFormat="1" ht="15.75" x14ac:dyDescent="0.3">
      <c r="A103" t="s">
        <v>19415</v>
      </c>
      <c r="B103" t="s">
        <v>3299</v>
      </c>
      <c r="C103" t="s">
        <v>7411</v>
      </c>
      <c r="D103" s="17"/>
      <c r="E103" t="s">
        <v>12120</v>
      </c>
      <c r="F103" t="s">
        <v>8106</v>
      </c>
      <c r="G103" t="s">
        <v>19522</v>
      </c>
      <c r="H103" t="s">
        <v>214</v>
      </c>
      <c r="I103" t="s">
        <v>2</v>
      </c>
      <c r="J103" t="s">
        <v>64</v>
      </c>
      <c r="K103" t="s">
        <v>2</v>
      </c>
      <c r="L103" t="s">
        <v>4</v>
      </c>
      <c r="M103">
        <v>30103</v>
      </c>
      <c r="N103" t="s">
        <v>11478</v>
      </c>
      <c r="O103" t="s">
        <v>214</v>
      </c>
      <c r="P103" t="s">
        <v>214</v>
      </c>
      <c r="Q103" t="s">
        <v>12835</v>
      </c>
      <c r="R103" t="s">
        <v>316</v>
      </c>
      <c r="S103" t="s">
        <v>13535</v>
      </c>
      <c r="T103">
        <v>25522354</v>
      </c>
      <c r="U103" t="s">
        <v>15386</v>
      </c>
      <c r="V103" t="s">
        <v>8669</v>
      </c>
      <c r="W103">
        <v>25914272</v>
      </c>
      <c r="X103" t="s">
        <v>14484</v>
      </c>
      <c r="Y103">
        <v>25520752</v>
      </c>
      <c r="Z103" t="s">
        <v>35</v>
      </c>
      <c r="AA103" t="s">
        <v>12230</v>
      </c>
      <c r="AB103" t="str">
        <f t="shared" si="1"/>
        <v>00000--</v>
      </c>
      <c r="AC103"/>
      <c r="AD103" t="s">
        <v>32</v>
      </c>
      <c r="AE103"/>
    </row>
    <row r="104" spans="1:31" s="15" customFormat="1" ht="15.75" x14ac:dyDescent="0.3">
      <c r="A104" t="s">
        <v>19433</v>
      </c>
      <c r="B104" t="s">
        <v>5603</v>
      </c>
      <c r="C104" t="s">
        <v>10132</v>
      </c>
      <c r="D104" s="17"/>
      <c r="E104" t="s">
        <v>12122</v>
      </c>
      <c r="F104" t="s">
        <v>8106</v>
      </c>
      <c r="G104" t="s">
        <v>19523</v>
      </c>
      <c r="H104" t="s">
        <v>214</v>
      </c>
      <c r="I104" t="s">
        <v>6</v>
      </c>
      <c r="J104" t="s">
        <v>64</v>
      </c>
      <c r="K104" t="s">
        <v>3</v>
      </c>
      <c r="L104" t="s">
        <v>6</v>
      </c>
      <c r="M104">
        <v>30205</v>
      </c>
      <c r="N104" t="s">
        <v>12800</v>
      </c>
      <c r="O104" t="s">
        <v>214</v>
      </c>
      <c r="P104" t="s">
        <v>2848</v>
      </c>
      <c r="Q104" t="s">
        <v>13530</v>
      </c>
      <c r="R104" t="s">
        <v>10556</v>
      </c>
      <c r="S104" t="s">
        <v>13535</v>
      </c>
      <c r="T104">
        <v>25745479</v>
      </c>
      <c r="U104">
        <v>25922162</v>
      </c>
      <c r="V104" t="s">
        <v>19524</v>
      </c>
      <c r="W104">
        <v>87957932</v>
      </c>
      <c r="X104" t="s">
        <v>14496</v>
      </c>
      <c r="Y104" t="s">
        <v>19525</v>
      </c>
      <c r="Z104" t="s">
        <v>35</v>
      </c>
      <c r="AA104" t="s">
        <v>12230</v>
      </c>
      <c r="AB104" t="str">
        <f t="shared" si="1"/>
        <v>00000--</v>
      </c>
      <c r="AC104"/>
      <c r="AD104" t="s">
        <v>64</v>
      </c>
      <c r="AE104"/>
    </row>
    <row r="105" spans="1:31" s="15" customFormat="1" ht="15.75" x14ac:dyDescent="0.3">
      <c r="A105" t="s">
        <v>19409</v>
      </c>
      <c r="B105" t="s">
        <v>4685</v>
      </c>
      <c r="C105" t="s">
        <v>6773</v>
      </c>
      <c r="D105" s="17"/>
      <c r="E105" t="s">
        <v>19526</v>
      </c>
      <c r="F105" t="s">
        <v>8106</v>
      </c>
      <c r="G105" t="s">
        <v>19527</v>
      </c>
      <c r="H105" t="s">
        <v>47</v>
      </c>
      <c r="I105" t="s">
        <v>2</v>
      </c>
      <c r="J105" t="s">
        <v>32</v>
      </c>
      <c r="K105" t="s">
        <v>4</v>
      </c>
      <c r="L105" t="s">
        <v>16</v>
      </c>
      <c r="M105">
        <v>10312</v>
      </c>
      <c r="N105" t="s">
        <v>12634</v>
      </c>
      <c r="O105" t="s">
        <v>33</v>
      </c>
      <c r="P105" t="s">
        <v>47</v>
      </c>
      <c r="Q105" t="s">
        <v>10465</v>
      </c>
      <c r="R105" t="s">
        <v>10465</v>
      </c>
      <c r="S105" t="s">
        <v>13535</v>
      </c>
      <c r="T105">
        <v>22195039</v>
      </c>
      <c r="U105" t="s">
        <v>15386</v>
      </c>
      <c r="V105" t="s">
        <v>19528</v>
      </c>
      <c r="W105">
        <v>83240757</v>
      </c>
      <c r="X105" t="s">
        <v>14411</v>
      </c>
      <c r="Y105">
        <v>21010915</v>
      </c>
      <c r="Z105" t="s">
        <v>35</v>
      </c>
      <c r="AA105" t="s">
        <v>12230</v>
      </c>
      <c r="AB105" t="str">
        <f t="shared" si="1"/>
        <v>00000--</v>
      </c>
      <c r="AC105"/>
      <c r="AD105" t="s">
        <v>32</v>
      </c>
      <c r="AE105"/>
    </row>
    <row r="106" spans="1:31" s="15" customFormat="1" ht="15.75" x14ac:dyDescent="0.3">
      <c r="A106" t="s">
        <v>19471</v>
      </c>
      <c r="B106" t="s">
        <v>4997</v>
      </c>
      <c r="C106" t="s">
        <v>8954</v>
      </c>
      <c r="D106" s="17"/>
      <c r="E106" t="s">
        <v>13443</v>
      </c>
      <c r="F106" t="s">
        <v>8106</v>
      </c>
      <c r="G106" t="s">
        <v>19529</v>
      </c>
      <c r="H106" t="s">
        <v>47</v>
      </c>
      <c r="I106" t="s">
        <v>4</v>
      </c>
      <c r="J106" t="s">
        <v>32</v>
      </c>
      <c r="K106" t="s">
        <v>7</v>
      </c>
      <c r="L106" t="s">
        <v>2</v>
      </c>
      <c r="M106">
        <v>10601</v>
      </c>
      <c r="N106" t="s">
        <v>12645</v>
      </c>
      <c r="O106" t="s">
        <v>33</v>
      </c>
      <c r="P106" t="s">
        <v>454</v>
      </c>
      <c r="Q106" t="s">
        <v>454</v>
      </c>
      <c r="R106" t="s">
        <v>4536</v>
      </c>
      <c r="S106" t="s">
        <v>13535</v>
      </c>
      <c r="T106">
        <v>22304172</v>
      </c>
      <c r="U106">
        <v>72888261</v>
      </c>
      <c r="V106" t="s">
        <v>19530</v>
      </c>
      <c r="W106" t="s">
        <v>19531</v>
      </c>
      <c r="X106" t="s">
        <v>13725</v>
      </c>
      <c r="Y106">
        <v>25821525</v>
      </c>
      <c r="Z106" t="s">
        <v>35</v>
      </c>
      <c r="AA106" t="s">
        <v>12230</v>
      </c>
      <c r="AB106" t="str">
        <f t="shared" si="1"/>
        <v>00000--</v>
      </c>
      <c r="AC106"/>
      <c r="AD106" t="s">
        <v>32</v>
      </c>
      <c r="AE106"/>
    </row>
    <row r="107" spans="1:31" s="15" customFormat="1" ht="15.75" x14ac:dyDescent="0.3">
      <c r="A107" t="s">
        <v>19480</v>
      </c>
      <c r="B107" t="s">
        <v>4236</v>
      </c>
      <c r="C107" t="s">
        <v>8966</v>
      </c>
      <c r="D107" s="17"/>
      <c r="E107" t="s">
        <v>12553</v>
      </c>
      <c r="F107" t="s">
        <v>8106</v>
      </c>
      <c r="G107" t="s">
        <v>19532</v>
      </c>
      <c r="H107" t="s">
        <v>47</v>
      </c>
      <c r="I107" t="s">
        <v>8</v>
      </c>
      <c r="J107" t="s">
        <v>32</v>
      </c>
      <c r="K107" t="s">
        <v>4</v>
      </c>
      <c r="L107" t="s">
        <v>15</v>
      </c>
      <c r="M107">
        <v>10311</v>
      </c>
      <c r="N107" t="s">
        <v>12633</v>
      </c>
      <c r="O107" t="s">
        <v>33</v>
      </c>
      <c r="P107" t="s">
        <v>47</v>
      </c>
      <c r="Q107" t="s">
        <v>287</v>
      </c>
      <c r="R107" t="s">
        <v>287</v>
      </c>
      <c r="S107" t="s">
        <v>13535</v>
      </c>
      <c r="T107">
        <v>22753797</v>
      </c>
      <c r="U107">
        <v>88538948</v>
      </c>
      <c r="V107" t="s">
        <v>19533</v>
      </c>
      <c r="W107" t="s">
        <v>19534</v>
      </c>
      <c r="X107" t="s">
        <v>14405</v>
      </c>
      <c r="Y107">
        <v>22596011</v>
      </c>
      <c r="Z107" t="s">
        <v>35</v>
      </c>
      <c r="AA107" t="s">
        <v>12230</v>
      </c>
      <c r="AB107" t="str">
        <f t="shared" si="1"/>
        <v>00000--</v>
      </c>
      <c r="AC107"/>
      <c r="AD107" t="s">
        <v>32</v>
      </c>
      <c r="AE107"/>
    </row>
    <row r="108" spans="1:31" s="15" customFormat="1" ht="15.75" x14ac:dyDescent="0.3">
      <c r="A108" t="s">
        <v>19487</v>
      </c>
      <c r="B108" t="s">
        <v>4236</v>
      </c>
      <c r="C108" t="s">
        <v>13596</v>
      </c>
      <c r="D108" s="17"/>
      <c r="E108" t="s">
        <v>19535</v>
      </c>
      <c r="F108" t="s">
        <v>8106</v>
      </c>
      <c r="G108" t="s">
        <v>19536</v>
      </c>
      <c r="H108" t="s">
        <v>47</v>
      </c>
      <c r="I108" t="s">
        <v>8</v>
      </c>
      <c r="J108" t="s">
        <v>32</v>
      </c>
      <c r="K108" t="s">
        <v>4</v>
      </c>
      <c r="L108" t="s">
        <v>2</v>
      </c>
      <c r="M108">
        <v>10301</v>
      </c>
      <c r="N108" t="s">
        <v>12619</v>
      </c>
      <c r="O108" t="s">
        <v>33</v>
      </c>
      <c r="P108" t="s">
        <v>47</v>
      </c>
      <c r="Q108" t="s">
        <v>47</v>
      </c>
      <c r="R108" t="s">
        <v>47</v>
      </c>
      <c r="S108" t="s">
        <v>13535</v>
      </c>
      <c r="T108">
        <v>22500336</v>
      </c>
      <c r="U108" t="s">
        <v>15386</v>
      </c>
      <c r="V108" t="s">
        <v>19537</v>
      </c>
      <c r="W108">
        <v>83454471</v>
      </c>
      <c r="X108" t="s">
        <v>14405</v>
      </c>
      <c r="Y108">
        <v>22596011</v>
      </c>
      <c r="Z108" t="s">
        <v>35</v>
      </c>
      <c r="AA108" t="s">
        <v>12230</v>
      </c>
      <c r="AB108" t="str">
        <f t="shared" si="1"/>
        <v>00000--</v>
      </c>
      <c r="AC108"/>
      <c r="AD108" t="s">
        <v>64</v>
      </c>
      <c r="AE108"/>
    </row>
    <row r="109" spans="1:31" s="15" customFormat="1" ht="15.75" x14ac:dyDescent="0.3">
      <c r="A109" t="s">
        <v>19430</v>
      </c>
      <c r="B109" t="s">
        <v>766</v>
      </c>
      <c r="C109" t="s">
        <v>8837</v>
      </c>
      <c r="D109" s="17"/>
      <c r="E109" t="s">
        <v>12550</v>
      </c>
      <c r="F109" t="s">
        <v>8106</v>
      </c>
      <c r="G109" t="s">
        <v>19538</v>
      </c>
      <c r="H109" t="s">
        <v>82</v>
      </c>
      <c r="I109" t="s">
        <v>11</v>
      </c>
      <c r="J109" t="s">
        <v>83</v>
      </c>
      <c r="K109" t="s">
        <v>6</v>
      </c>
      <c r="L109" t="s">
        <v>3</v>
      </c>
      <c r="M109">
        <v>70502</v>
      </c>
      <c r="N109" t="s">
        <v>12729</v>
      </c>
      <c r="O109" t="s">
        <v>82</v>
      </c>
      <c r="P109" t="s">
        <v>2796</v>
      </c>
      <c r="Q109" t="s">
        <v>10613</v>
      </c>
      <c r="R109" t="s">
        <v>19539</v>
      </c>
      <c r="S109" t="s">
        <v>13535</v>
      </c>
      <c r="T109">
        <v>27186583</v>
      </c>
      <c r="U109" t="s">
        <v>15386</v>
      </c>
      <c r="V109" t="s">
        <v>15386</v>
      </c>
      <c r="W109" t="s">
        <v>15386</v>
      </c>
      <c r="X109" t="s">
        <v>14584</v>
      </c>
      <c r="Y109">
        <v>27186207</v>
      </c>
      <c r="Z109" t="s">
        <v>35</v>
      </c>
      <c r="AA109" t="s">
        <v>12230</v>
      </c>
      <c r="AB109" t="str">
        <f t="shared" si="1"/>
        <v>00000--</v>
      </c>
      <c r="AC109"/>
      <c r="AD109" t="s">
        <v>64</v>
      </c>
      <c r="AE109"/>
    </row>
    <row r="110" spans="1:31" s="15" customFormat="1" ht="15.75" x14ac:dyDescent="0.3">
      <c r="A110" t="s">
        <v>19417</v>
      </c>
      <c r="B110" t="s">
        <v>736</v>
      </c>
      <c r="C110" t="s">
        <v>7017</v>
      </c>
      <c r="D110" s="17"/>
      <c r="E110" t="s">
        <v>12572</v>
      </c>
      <c r="F110" t="s">
        <v>8106</v>
      </c>
      <c r="G110" t="s">
        <v>19540</v>
      </c>
      <c r="H110" t="s">
        <v>78</v>
      </c>
      <c r="I110" t="s">
        <v>6</v>
      </c>
      <c r="J110" t="s">
        <v>35</v>
      </c>
      <c r="K110" t="s">
        <v>7</v>
      </c>
      <c r="L110" t="s">
        <v>2</v>
      </c>
      <c r="M110">
        <v>20601</v>
      </c>
      <c r="N110" t="s">
        <v>11421</v>
      </c>
      <c r="O110" t="s">
        <v>79</v>
      </c>
      <c r="P110" t="s">
        <v>690</v>
      </c>
      <c r="Q110" t="s">
        <v>690</v>
      </c>
      <c r="R110" t="s">
        <v>3373</v>
      </c>
      <c r="S110" t="s">
        <v>13535</v>
      </c>
      <c r="T110">
        <v>24505222</v>
      </c>
      <c r="U110" t="s">
        <v>15386</v>
      </c>
      <c r="V110" t="s">
        <v>19541</v>
      </c>
      <c r="W110">
        <v>24505222</v>
      </c>
      <c r="X110" t="s">
        <v>14465</v>
      </c>
      <c r="Y110">
        <v>24511520</v>
      </c>
      <c r="Z110" t="s">
        <v>35</v>
      </c>
      <c r="AA110" t="s">
        <v>12230</v>
      </c>
      <c r="AB110" t="str">
        <f t="shared" si="1"/>
        <v>00000--</v>
      </c>
      <c r="AC110"/>
      <c r="AD110" t="s">
        <v>64</v>
      </c>
      <c r="AE110"/>
    </row>
    <row r="111" spans="1:31" s="15" customFormat="1" ht="15.75" x14ac:dyDescent="0.3">
      <c r="A111" t="s">
        <v>19464</v>
      </c>
      <c r="B111" t="s">
        <v>4802</v>
      </c>
      <c r="C111" t="s">
        <v>11395</v>
      </c>
      <c r="D111" s="17"/>
      <c r="E111" t="s">
        <v>12574</v>
      </c>
      <c r="F111" t="s">
        <v>8106</v>
      </c>
      <c r="G111" t="s">
        <v>19542</v>
      </c>
      <c r="H111" t="s">
        <v>1044</v>
      </c>
      <c r="I111" t="s">
        <v>2</v>
      </c>
      <c r="J111" t="s">
        <v>32</v>
      </c>
      <c r="K111" t="s">
        <v>1045</v>
      </c>
      <c r="L111" t="s">
        <v>2</v>
      </c>
      <c r="M111">
        <v>11901</v>
      </c>
      <c r="N111" t="s">
        <v>15414</v>
      </c>
      <c r="O111" t="s">
        <v>33</v>
      </c>
      <c r="P111" t="s">
        <v>1044</v>
      </c>
      <c r="Q111" t="s">
        <v>14427</v>
      </c>
      <c r="R111" t="s">
        <v>13793</v>
      </c>
      <c r="S111" t="s">
        <v>13535</v>
      </c>
      <c r="T111">
        <v>27703596</v>
      </c>
      <c r="U111">
        <v>87193427</v>
      </c>
      <c r="V111" t="s">
        <v>19543</v>
      </c>
      <c r="W111">
        <v>87193427</v>
      </c>
      <c r="X111" t="s">
        <v>14602</v>
      </c>
      <c r="Y111">
        <v>27718453</v>
      </c>
      <c r="Z111" t="s">
        <v>35</v>
      </c>
      <c r="AA111" t="s">
        <v>12230</v>
      </c>
      <c r="AB111" t="str">
        <f t="shared" si="1"/>
        <v>00000--</v>
      </c>
      <c r="AC111"/>
      <c r="AD111" t="s">
        <v>64</v>
      </c>
      <c r="AE111"/>
    </row>
    <row r="112" spans="1:31" s="15" customFormat="1" ht="15.75" x14ac:dyDescent="0.3">
      <c r="A112" t="s">
        <v>19482</v>
      </c>
      <c r="B112" t="s">
        <v>5759</v>
      </c>
      <c r="C112" t="s">
        <v>8969</v>
      </c>
      <c r="D112" s="17"/>
      <c r="E112" t="s">
        <v>12560</v>
      </c>
      <c r="F112" t="s">
        <v>8106</v>
      </c>
      <c r="G112" t="s">
        <v>19544</v>
      </c>
      <c r="H112" t="s">
        <v>125</v>
      </c>
      <c r="I112" t="s">
        <v>10</v>
      </c>
      <c r="J112" t="s">
        <v>124</v>
      </c>
      <c r="K112" t="s">
        <v>3</v>
      </c>
      <c r="L112" t="s">
        <v>2</v>
      </c>
      <c r="M112">
        <v>60201</v>
      </c>
      <c r="N112" t="s">
        <v>12615</v>
      </c>
      <c r="O112" t="s">
        <v>125</v>
      </c>
      <c r="P112" t="s">
        <v>10596</v>
      </c>
      <c r="Q112" t="s">
        <v>4681</v>
      </c>
      <c r="R112" t="s">
        <v>11370</v>
      </c>
      <c r="S112" t="s">
        <v>13535</v>
      </c>
      <c r="T112">
        <v>26368100</v>
      </c>
      <c r="U112" t="s">
        <v>15386</v>
      </c>
      <c r="V112" t="s">
        <v>19545</v>
      </c>
      <c r="W112">
        <v>63516818</v>
      </c>
      <c r="X112" t="s">
        <v>15486</v>
      </c>
      <c r="Y112">
        <v>26355272</v>
      </c>
      <c r="Z112" t="s">
        <v>35</v>
      </c>
      <c r="AA112" t="s">
        <v>12230</v>
      </c>
      <c r="AB112" t="str">
        <f t="shared" si="1"/>
        <v>00000--</v>
      </c>
      <c r="AC112"/>
      <c r="AD112" t="s">
        <v>64</v>
      </c>
      <c r="AE112"/>
    </row>
    <row r="113" spans="1:31" s="15" customFormat="1" ht="15.75" x14ac:dyDescent="0.3">
      <c r="A113" t="s">
        <v>13499</v>
      </c>
      <c r="B113" t="s">
        <v>5228</v>
      </c>
      <c r="C113" t="s">
        <v>8933</v>
      </c>
      <c r="D113" s="17"/>
      <c r="E113" t="s">
        <v>12565</v>
      </c>
      <c r="F113" t="s">
        <v>8106</v>
      </c>
      <c r="G113" t="s">
        <v>19546</v>
      </c>
      <c r="H113" t="s">
        <v>311</v>
      </c>
      <c r="I113" t="s">
        <v>2</v>
      </c>
      <c r="J113" t="s">
        <v>32</v>
      </c>
      <c r="K113" t="s">
        <v>5</v>
      </c>
      <c r="L113" t="s">
        <v>2</v>
      </c>
      <c r="M113">
        <v>10401</v>
      </c>
      <c r="N113" t="s">
        <v>12627</v>
      </c>
      <c r="O113" t="s">
        <v>33</v>
      </c>
      <c r="P113" t="s">
        <v>311</v>
      </c>
      <c r="Q113" t="s">
        <v>558</v>
      </c>
      <c r="R113" t="s">
        <v>19547</v>
      </c>
      <c r="S113" t="s">
        <v>13535</v>
      </c>
      <c r="T113">
        <v>24166170</v>
      </c>
      <c r="U113">
        <v>22490552</v>
      </c>
      <c r="V113" t="s">
        <v>19548</v>
      </c>
      <c r="W113">
        <v>24166170</v>
      </c>
      <c r="X113" t="s">
        <v>14424</v>
      </c>
      <c r="Y113" t="s">
        <v>15386</v>
      </c>
      <c r="Z113" t="s">
        <v>35</v>
      </c>
      <c r="AA113" t="s">
        <v>12230</v>
      </c>
      <c r="AB113" t="str">
        <f t="shared" si="1"/>
        <v>00000--</v>
      </c>
      <c r="AC113"/>
      <c r="AD113" t="s">
        <v>64</v>
      </c>
      <c r="AE113"/>
    </row>
    <row r="114" spans="1:31" s="15" customFormat="1" ht="15.75" x14ac:dyDescent="0.3">
      <c r="A114" t="s">
        <v>19475</v>
      </c>
      <c r="B114" t="s">
        <v>5228</v>
      </c>
      <c r="C114" t="s">
        <v>13501</v>
      </c>
      <c r="D114" s="17"/>
      <c r="E114" t="s">
        <v>12549</v>
      </c>
      <c r="F114" t="s">
        <v>8106</v>
      </c>
      <c r="G114" t="s">
        <v>19549</v>
      </c>
      <c r="H114" t="s">
        <v>311</v>
      </c>
      <c r="I114" t="s">
        <v>6</v>
      </c>
      <c r="J114" t="s">
        <v>32</v>
      </c>
      <c r="K114" t="s">
        <v>8</v>
      </c>
      <c r="L114" t="s">
        <v>2</v>
      </c>
      <c r="M114">
        <v>10701</v>
      </c>
      <c r="N114" t="s">
        <v>12652</v>
      </c>
      <c r="O114" t="s">
        <v>33</v>
      </c>
      <c r="P114" t="s">
        <v>12875</v>
      </c>
      <c r="Q114" t="s">
        <v>10513</v>
      </c>
      <c r="R114" t="s">
        <v>10487</v>
      </c>
      <c r="S114" t="s">
        <v>13535</v>
      </c>
      <c r="T114">
        <v>22491382</v>
      </c>
      <c r="U114" t="s">
        <v>15386</v>
      </c>
      <c r="V114" t="s">
        <v>19550</v>
      </c>
      <c r="W114">
        <v>88586426</v>
      </c>
      <c r="X114" t="s">
        <v>14426</v>
      </c>
      <c r="Y114" t="s">
        <v>15413</v>
      </c>
      <c r="Z114" t="s">
        <v>35</v>
      </c>
      <c r="AA114" t="s">
        <v>12230</v>
      </c>
      <c r="AB114" t="str">
        <f t="shared" si="1"/>
        <v>00000--</v>
      </c>
      <c r="AC114"/>
      <c r="AD114" t="s">
        <v>64</v>
      </c>
      <c r="AE114"/>
    </row>
    <row r="115" spans="1:31" s="15" customFormat="1" ht="15.75" x14ac:dyDescent="0.3">
      <c r="A115" t="s">
        <v>19460</v>
      </c>
      <c r="B115" t="s">
        <v>3295</v>
      </c>
      <c r="C115" t="s">
        <v>7522</v>
      </c>
      <c r="D115" s="17"/>
      <c r="E115" t="s">
        <v>19551</v>
      </c>
      <c r="F115" t="s">
        <v>8106</v>
      </c>
      <c r="G115" t="s">
        <v>19552</v>
      </c>
      <c r="H115" t="s">
        <v>9004</v>
      </c>
      <c r="I115" t="s">
        <v>2</v>
      </c>
      <c r="J115" t="s">
        <v>32</v>
      </c>
      <c r="K115" t="s">
        <v>2</v>
      </c>
      <c r="L115" t="s">
        <v>4</v>
      </c>
      <c r="M115">
        <v>10103</v>
      </c>
      <c r="N115" t="s">
        <v>12602</v>
      </c>
      <c r="O115" t="s">
        <v>33</v>
      </c>
      <c r="P115" t="s">
        <v>33</v>
      </c>
      <c r="Q115" t="s">
        <v>12834</v>
      </c>
      <c r="R115" t="s">
        <v>10430</v>
      </c>
      <c r="S115" t="s">
        <v>13535</v>
      </c>
      <c r="T115">
        <v>22261597</v>
      </c>
      <c r="U115" t="s">
        <v>15386</v>
      </c>
      <c r="V115" t="s">
        <v>19553</v>
      </c>
      <c r="W115">
        <v>83249534</v>
      </c>
      <c r="X115" t="s">
        <v>14492</v>
      </c>
      <c r="Y115">
        <v>22551257</v>
      </c>
      <c r="Z115" t="s">
        <v>35</v>
      </c>
      <c r="AA115" t="s">
        <v>12230</v>
      </c>
      <c r="AB115" t="str">
        <f t="shared" si="1"/>
        <v>00000--</v>
      </c>
      <c r="AC115"/>
      <c r="AD115" t="s">
        <v>32</v>
      </c>
      <c r="AE115"/>
    </row>
    <row r="116" spans="1:31" s="15" customFormat="1" ht="15.75" x14ac:dyDescent="0.3">
      <c r="A116" t="s">
        <v>19466</v>
      </c>
      <c r="B116" t="s">
        <v>8598</v>
      </c>
      <c r="C116" t="s">
        <v>7115</v>
      </c>
      <c r="D116" s="17"/>
      <c r="E116" t="s">
        <v>12563</v>
      </c>
      <c r="F116" t="s">
        <v>8106</v>
      </c>
      <c r="G116" t="s">
        <v>19554</v>
      </c>
      <c r="H116" t="s">
        <v>9004</v>
      </c>
      <c r="I116" t="s">
        <v>2</v>
      </c>
      <c r="J116" t="s">
        <v>32</v>
      </c>
      <c r="K116" t="s">
        <v>2</v>
      </c>
      <c r="L116" t="s">
        <v>15</v>
      </c>
      <c r="M116">
        <v>10111</v>
      </c>
      <c r="N116" t="s">
        <v>12614</v>
      </c>
      <c r="O116" t="s">
        <v>33</v>
      </c>
      <c r="P116" t="s">
        <v>33</v>
      </c>
      <c r="Q116" t="s">
        <v>12854</v>
      </c>
      <c r="R116" t="s">
        <v>19555</v>
      </c>
      <c r="S116" t="s">
        <v>13535</v>
      </c>
      <c r="T116">
        <v>22267594</v>
      </c>
      <c r="U116" t="s">
        <v>15386</v>
      </c>
      <c r="V116" t="s">
        <v>19556</v>
      </c>
      <c r="W116">
        <v>88958154</v>
      </c>
      <c r="X116" t="s">
        <v>14492</v>
      </c>
      <c r="Y116">
        <v>22551257</v>
      </c>
      <c r="Z116" t="s">
        <v>35</v>
      </c>
      <c r="AA116" t="s">
        <v>12230</v>
      </c>
      <c r="AB116" t="str">
        <f t="shared" si="1"/>
        <v>00000--</v>
      </c>
      <c r="AC116"/>
      <c r="AD116" t="s">
        <v>64</v>
      </c>
      <c r="AE116"/>
    </row>
    <row r="117" spans="1:31" s="15" customFormat="1" ht="15.75" x14ac:dyDescent="0.3">
      <c r="A117" t="s">
        <v>19467</v>
      </c>
      <c r="B117" t="s">
        <v>3729</v>
      </c>
      <c r="C117" t="s">
        <v>7217</v>
      </c>
      <c r="D117" s="17"/>
      <c r="E117" t="s">
        <v>12585</v>
      </c>
      <c r="F117" t="s">
        <v>8106</v>
      </c>
      <c r="G117" t="s">
        <v>19557</v>
      </c>
      <c r="H117" t="s">
        <v>9004</v>
      </c>
      <c r="I117" t="s">
        <v>4</v>
      </c>
      <c r="J117" t="s">
        <v>32</v>
      </c>
      <c r="K117" t="s">
        <v>2</v>
      </c>
      <c r="L117" t="s">
        <v>6</v>
      </c>
      <c r="M117">
        <v>10105</v>
      </c>
      <c r="N117" t="s">
        <v>12604</v>
      </c>
      <c r="O117" t="s">
        <v>33</v>
      </c>
      <c r="P117" t="s">
        <v>33</v>
      </c>
      <c r="Q117" t="s">
        <v>90</v>
      </c>
      <c r="R117" t="s">
        <v>90</v>
      </c>
      <c r="S117" t="s">
        <v>13535</v>
      </c>
      <c r="T117">
        <v>22259626</v>
      </c>
      <c r="U117">
        <v>89206658</v>
      </c>
      <c r="V117" t="s">
        <v>19558</v>
      </c>
      <c r="W117">
        <v>22259626</v>
      </c>
      <c r="X117" t="s">
        <v>12988</v>
      </c>
      <c r="Y117">
        <v>22271729</v>
      </c>
      <c r="Z117" t="s">
        <v>35</v>
      </c>
      <c r="AA117" t="s">
        <v>12230</v>
      </c>
      <c r="AB117" t="str">
        <f t="shared" si="1"/>
        <v>00000--</v>
      </c>
      <c r="AC117"/>
      <c r="AD117" t="s">
        <v>64</v>
      </c>
      <c r="AE117"/>
    </row>
    <row r="118" spans="1:31" s="15" customFormat="1" ht="15.75" x14ac:dyDescent="0.3">
      <c r="A118" t="s">
        <v>19484</v>
      </c>
      <c r="B118" s="232" t="s">
        <v>98</v>
      </c>
      <c r="C118" t="s">
        <v>7559</v>
      </c>
      <c r="D118" s="17"/>
      <c r="E118" t="s">
        <v>19559</v>
      </c>
      <c r="F118" t="s">
        <v>8106</v>
      </c>
      <c r="G118" t="s">
        <v>19560</v>
      </c>
      <c r="H118" t="s">
        <v>9004</v>
      </c>
      <c r="I118" t="s">
        <v>4</v>
      </c>
      <c r="J118" t="s">
        <v>32</v>
      </c>
      <c r="K118" t="s">
        <v>2</v>
      </c>
      <c r="L118" t="s">
        <v>6</v>
      </c>
      <c r="M118">
        <v>10105</v>
      </c>
      <c r="N118" t="s">
        <v>12604</v>
      </c>
      <c r="O118" t="s">
        <v>33</v>
      </c>
      <c r="P118" t="s">
        <v>33</v>
      </c>
      <c r="Q118" t="s">
        <v>90</v>
      </c>
      <c r="R118" t="s">
        <v>19561</v>
      </c>
      <c r="S118" t="s">
        <v>13535</v>
      </c>
      <c r="T118">
        <v>22242815</v>
      </c>
      <c r="U118">
        <v>22714887</v>
      </c>
      <c r="V118" t="s">
        <v>19562</v>
      </c>
      <c r="W118">
        <v>22242815</v>
      </c>
      <c r="X118" t="s">
        <v>12988</v>
      </c>
      <c r="Y118">
        <v>22271729</v>
      </c>
      <c r="Z118" t="s">
        <v>35</v>
      </c>
      <c r="AA118" t="s">
        <v>12230</v>
      </c>
      <c r="AB118" t="str">
        <f t="shared" si="1"/>
        <v>00000--</v>
      </c>
      <c r="AC118"/>
      <c r="AD118" t="s">
        <v>64</v>
      </c>
      <c r="AE118"/>
    </row>
    <row r="119" spans="1:31" s="15" customFormat="1" ht="15.75" x14ac:dyDescent="0.3">
      <c r="A119" t="s">
        <v>19429</v>
      </c>
      <c r="B119" s="232" t="s">
        <v>98</v>
      </c>
      <c r="C119" t="s">
        <v>6839</v>
      </c>
      <c r="D119" s="17"/>
      <c r="E119" t="s">
        <v>13466</v>
      </c>
      <c r="F119" t="s">
        <v>8106</v>
      </c>
      <c r="G119" t="s">
        <v>19563</v>
      </c>
      <c r="H119" t="s">
        <v>9004</v>
      </c>
      <c r="I119" t="s">
        <v>6</v>
      </c>
      <c r="J119" t="s">
        <v>32</v>
      </c>
      <c r="K119" t="s">
        <v>2</v>
      </c>
      <c r="L119" t="s">
        <v>12</v>
      </c>
      <c r="M119">
        <v>10110</v>
      </c>
      <c r="N119" t="s">
        <v>12613</v>
      </c>
      <c r="O119" t="s">
        <v>33</v>
      </c>
      <c r="P119" t="s">
        <v>33</v>
      </c>
      <c r="Q119" t="s">
        <v>246</v>
      </c>
      <c r="R119" t="s">
        <v>10458</v>
      </c>
      <c r="S119" t="s">
        <v>13535</v>
      </c>
      <c r="T119">
        <v>22201158</v>
      </c>
      <c r="U119" t="s">
        <v>15386</v>
      </c>
      <c r="V119" t="s">
        <v>19564</v>
      </c>
      <c r="W119">
        <v>22201158</v>
      </c>
      <c r="X119" t="s">
        <v>14399</v>
      </c>
      <c r="Y119">
        <v>22544090</v>
      </c>
      <c r="Z119" t="s">
        <v>35</v>
      </c>
      <c r="AA119" t="s">
        <v>12230</v>
      </c>
      <c r="AB119" t="str">
        <f t="shared" si="1"/>
        <v>00000--</v>
      </c>
      <c r="AC119"/>
      <c r="AD119" t="s">
        <v>64</v>
      </c>
      <c r="AE119"/>
    </row>
    <row r="120" spans="1:31" s="15" customFormat="1" ht="15.75" x14ac:dyDescent="0.3">
      <c r="A120" t="s">
        <v>19489</v>
      </c>
      <c r="B120" s="232" t="s">
        <v>98</v>
      </c>
      <c r="C120" t="s">
        <v>19488</v>
      </c>
      <c r="D120" s="17"/>
      <c r="E120" t="s">
        <v>13448</v>
      </c>
      <c r="F120" t="s">
        <v>8106</v>
      </c>
      <c r="G120" t="s">
        <v>19565</v>
      </c>
      <c r="H120" t="s">
        <v>9004</v>
      </c>
      <c r="I120" t="s">
        <v>7</v>
      </c>
      <c r="J120" t="s">
        <v>32</v>
      </c>
      <c r="K120" t="s">
        <v>12</v>
      </c>
      <c r="L120" t="s">
        <v>6</v>
      </c>
      <c r="M120">
        <v>11005</v>
      </c>
      <c r="N120" t="s">
        <v>12687</v>
      </c>
      <c r="O120" t="s">
        <v>33</v>
      </c>
      <c r="P120" t="s">
        <v>10457</v>
      </c>
      <c r="Q120" t="s">
        <v>234</v>
      </c>
      <c r="R120" t="s">
        <v>19566</v>
      </c>
      <c r="S120" t="s">
        <v>13535</v>
      </c>
      <c r="T120">
        <v>22523687</v>
      </c>
      <c r="U120" t="s">
        <v>15386</v>
      </c>
      <c r="V120" t="s">
        <v>19567</v>
      </c>
      <c r="W120">
        <v>86383837</v>
      </c>
      <c r="X120" t="s">
        <v>15396</v>
      </c>
      <c r="Y120">
        <v>22754085</v>
      </c>
      <c r="Z120" t="s">
        <v>35</v>
      </c>
      <c r="AA120" t="s">
        <v>12230</v>
      </c>
      <c r="AB120" t="str">
        <f t="shared" si="1"/>
        <v>00000--</v>
      </c>
      <c r="AC120"/>
      <c r="AD120" t="s">
        <v>64</v>
      </c>
      <c r="AE120"/>
    </row>
    <row r="121" spans="1:31" s="15" customFormat="1" ht="15.75" x14ac:dyDescent="0.3">
      <c r="A121" t="s">
        <v>19440</v>
      </c>
      <c r="B121" t="s">
        <v>244</v>
      </c>
      <c r="C121" t="s">
        <v>8861</v>
      </c>
      <c r="D121" s="17"/>
      <c r="E121" t="s">
        <v>19568</v>
      </c>
      <c r="F121" t="s">
        <v>8106</v>
      </c>
      <c r="G121" t="s">
        <v>19569</v>
      </c>
      <c r="H121" t="s">
        <v>9004</v>
      </c>
      <c r="I121" t="s">
        <v>7</v>
      </c>
      <c r="J121" t="s">
        <v>32</v>
      </c>
      <c r="K121" t="s">
        <v>12</v>
      </c>
      <c r="L121" t="s">
        <v>2</v>
      </c>
      <c r="M121">
        <v>11001</v>
      </c>
      <c r="N121" t="s">
        <v>12672</v>
      </c>
      <c r="O121" t="s">
        <v>33</v>
      </c>
      <c r="P121" t="s">
        <v>10457</v>
      </c>
      <c r="Q121" t="s">
        <v>10457</v>
      </c>
      <c r="R121" t="s">
        <v>19427</v>
      </c>
      <c r="S121" t="s">
        <v>13535</v>
      </c>
      <c r="T121" t="s">
        <v>15386</v>
      </c>
      <c r="U121" t="s">
        <v>15386</v>
      </c>
      <c r="V121" t="s">
        <v>19570</v>
      </c>
      <c r="W121">
        <v>40808023</v>
      </c>
      <c r="X121" t="s">
        <v>15396</v>
      </c>
      <c r="Y121">
        <v>22754085</v>
      </c>
      <c r="Z121" t="s">
        <v>35</v>
      </c>
      <c r="AA121" t="s">
        <v>12230</v>
      </c>
      <c r="AB121" t="str">
        <f t="shared" si="1"/>
        <v>00000--</v>
      </c>
      <c r="AC121"/>
      <c r="AD121" t="s">
        <v>64</v>
      </c>
      <c r="AE121"/>
    </row>
    <row r="122" spans="1:31" s="15" customFormat="1" ht="15.75" x14ac:dyDescent="0.3">
      <c r="A122" t="s">
        <v>19422</v>
      </c>
      <c r="B122" t="s">
        <v>5218</v>
      </c>
      <c r="C122" t="s">
        <v>6930</v>
      </c>
      <c r="D122" s="17"/>
      <c r="E122" t="s">
        <v>19571</v>
      </c>
      <c r="F122" t="s">
        <v>8106</v>
      </c>
      <c r="G122" t="s">
        <v>19572</v>
      </c>
      <c r="H122" t="s">
        <v>9004</v>
      </c>
      <c r="I122" t="s">
        <v>7</v>
      </c>
      <c r="J122" t="s">
        <v>32</v>
      </c>
      <c r="K122" t="s">
        <v>12</v>
      </c>
      <c r="L122" t="s">
        <v>5</v>
      </c>
      <c r="M122">
        <v>11004</v>
      </c>
      <c r="N122" t="s">
        <v>12686</v>
      </c>
      <c r="O122" t="s">
        <v>33</v>
      </c>
      <c r="P122" t="s">
        <v>10457</v>
      </c>
      <c r="Q122" t="s">
        <v>216</v>
      </c>
      <c r="R122" t="s">
        <v>10453</v>
      </c>
      <c r="S122" t="s">
        <v>13535</v>
      </c>
      <c r="T122">
        <v>22758339</v>
      </c>
      <c r="U122" t="s">
        <v>15386</v>
      </c>
      <c r="V122" t="s">
        <v>19573</v>
      </c>
      <c r="W122">
        <v>22758339</v>
      </c>
      <c r="X122" t="s">
        <v>15396</v>
      </c>
      <c r="Y122">
        <v>22754085</v>
      </c>
      <c r="Z122" t="s">
        <v>35</v>
      </c>
      <c r="AA122" t="s">
        <v>12230</v>
      </c>
      <c r="AB122" t="str">
        <f t="shared" si="1"/>
        <v>00000--</v>
      </c>
      <c r="AC122"/>
      <c r="AD122" t="s">
        <v>64</v>
      </c>
      <c r="AE122"/>
    </row>
    <row r="123" spans="1:31" s="15" customFormat="1" ht="15.75" x14ac:dyDescent="0.3">
      <c r="A123" t="s">
        <v>19514</v>
      </c>
      <c r="B123" t="s">
        <v>3356</v>
      </c>
      <c r="C123" t="s">
        <v>19513</v>
      </c>
      <c r="D123" s="17"/>
      <c r="E123" t="s">
        <v>13296</v>
      </c>
      <c r="F123" t="s">
        <v>8106</v>
      </c>
      <c r="G123" t="s">
        <v>19574</v>
      </c>
      <c r="H123" t="s">
        <v>41</v>
      </c>
      <c r="I123" t="s">
        <v>3</v>
      </c>
      <c r="J123" t="s">
        <v>32</v>
      </c>
      <c r="K123" t="s">
        <v>10</v>
      </c>
      <c r="L123" t="s">
        <v>6</v>
      </c>
      <c r="M123">
        <v>10805</v>
      </c>
      <c r="N123" t="s">
        <v>12670</v>
      </c>
      <c r="O123" t="s">
        <v>33</v>
      </c>
      <c r="P123" t="s">
        <v>12863</v>
      </c>
      <c r="Q123" t="s">
        <v>12864</v>
      </c>
      <c r="R123" t="s">
        <v>19575</v>
      </c>
      <c r="S123" t="s">
        <v>13535</v>
      </c>
      <c r="T123">
        <v>22294433</v>
      </c>
      <c r="U123" t="s">
        <v>15386</v>
      </c>
      <c r="V123" t="s">
        <v>19576</v>
      </c>
      <c r="W123">
        <v>83460049</v>
      </c>
      <c r="X123" t="s">
        <v>14416</v>
      </c>
      <c r="Y123">
        <v>22450450</v>
      </c>
      <c r="Z123" t="s">
        <v>35</v>
      </c>
      <c r="AA123" t="s">
        <v>12230</v>
      </c>
      <c r="AB123" t="str">
        <f t="shared" si="1"/>
        <v>00000--</v>
      </c>
      <c r="AC123"/>
      <c r="AD123" t="s">
        <v>32</v>
      </c>
      <c r="AE123"/>
    </row>
    <row r="124" spans="1:31" s="15" customFormat="1" ht="15.75" x14ac:dyDescent="0.3">
      <c r="A124" t="s">
        <v>19414</v>
      </c>
      <c r="B124" t="s">
        <v>3474</v>
      </c>
      <c r="C124" t="s">
        <v>8836</v>
      </c>
      <c r="D124" s="17"/>
      <c r="E124" t="s">
        <v>13389</v>
      </c>
      <c r="F124" t="s">
        <v>8106</v>
      </c>
      <c r="G124" t="s">
        <v>19577</v>
      </c>
      <c r="H124" t="s">
        <v>41</v>
      </c>
      <c r="I124" t="s">
        <v>3</v>
      </c>
      <c r="J124" t="s">
        <v>32</v>
      </c>
      <c r="K124" t="s">
        <v>10</v>
      </c>
      <c r="L124" t="s">
        <v>8</v>
      </c>
      <c r="M124">
        <v>10807</v>
      </c>
      <c r="N124" t="s">
        <v>12673</v>
      </c>
      <c r="O124" t="s">
        <v>33</v>
      </c>
      <c r="P124" t="s">
        <v>12863</v>
      </c>
      <c r="Q124" t="s">
        <v>12865</v>
      </c>
      <c r="R124" t="s">
        <v>10651</v>
      </c>
      <c r="S124" t="s">
        <v>13535</v>
      </c>
      <c r="T124">
        <v>22299271</v>
      </c>
      <c r="U124" t="s">
        <v>15386</v>
      </c>
      <c r="V124" t="s">
        <v>19578</v>
      </c>
      <c r="W124">
        <v>72022536</v>
      </c>
      <c r="X124" t="s">
        <v>14416</v>
      </c>
      <c r="Y124" t="s">
        <v>19579</v>
      </c>
      <c r="Z124" t="s">
        <v>35</v>
      </c>
      <c r="AA124" t="s">
        <v>12230</v>
      </c>
      <c r="AB124" t="str">
        <f t="shared" si="1"/>
        <v>00000--</v>
      </c>
      <c r="AC124"/>
      <c r="AD124" t="s">
        <v>64</v>
      </c>
      <c r="AE124"/>
    </row>
    <row r="125" spans="1:31" s="15" customFormat="1" ht="15.75" x14ac:dyDescent="0.3">
      <c r="A125" t="s">
        <v>19424</v>
      </c>
      <c r="B125" t="s">
        <v>8763</v>
      </c>
      <c r="C125" t="s">
        <v>8017</v>
      </c>
      <c r="D125" s="17"/>
      <c r="E125" t="s">
        <v>19580</v>
      </c>
      <c r="F125" t="s">
        <v>8106</v>
      </c>
      <c r="G125" t="s">
        <v>19581</v>
      </c>
      <c r="H125" t="s">
        <v>41</v>
      </c>
      <c r="I125" t="s">
        <v>4</v>
      </c>
      <c r="J125" t="s">
        <v>32</v>
      </c>
      <c r="K125" t="s">
        <v>179</v>
      </c>
      <c r="L125" t="s">
        <v>2</v>
      </c>
      <c r="M125">
        <v>11501</v>
      </c>
      <c r="N125" t="s">
        <v>12711</v>
      </c>
      <c r="O125" t="s">
        <v>33</v>
      </c>
      <c r="P125" t="s">
        <v>12871</v>
      </c>
      <c r="Q125" t="s">
        <v>590</v>
      </c>
      <c r="R125" t="s">
        <v>10483</v>
      </c>
      <c r="S125" t="s">
        <v>13535</v>
      </c>
      <c r="T125">
        <v>22250730</v>
      </c>
      <c r="U125" t="s">
        <v>15386</v>
      </c>
      <c r="V125" t="s">
        <v>19582</v>
      </c>
      <c r="W125">
        <v>22250730</v>
      </c>
      <c r="X125" t="s">
        <v>6423</v>
      </c>
      <c r="Y125">
        <v>22340456</v>
      </c>
      <c r="Z125" t="s">
        <v>35</v>
      </c>
      <c r="AA125" t="s">
        <v>12230</v>
      </c>
      <c r="AB125" t="str">
        <f t="shared" si="1"/>
        <v>00000--</v>
      </c>
      <c r="AC125"/>
      <c r="AD125" t="s">
        <v>64</v>
      </c>
      <c r="AE125"/>
    </row>
    <row r="126" spans="1:31" s="15" customFormat="1" ht="15.75" x14ac:dyDescent="0.3">
      <c r="A126" t="s">
        <v>19445</v>
      </c>
      <c r="B126" t="s">
        <v>383</v>
      </c>
      <c r="C126" t="s">
        <v>10131</v>
      </c>
      <c r="D126" s="17"/>
      <c r="E126" t="s">
        <v>13490</v>
      </c>
      <c r="F126" t="s">
        <v>8106</v>
      </c>
      <c r="G126" t="s">
        <v>19583</v>
      </c>
      <c r="H126" t="s">
        <v>41</v>
      </c>
      <c r="I126" t="s">
        <v>5</v>
      </c>
      <c r="J126" t="s">
        <v>32</v>
      </c>
      <c r="K126" t="s">
        <v>17</v>
      </c>
      <c r="L126" t="s">
        <v>3</v>
      </c>
      <c r="M126">
        <v>11302</v>
      </c>
      <c r="N126" t="s">
        <v>15392</v>
      </c>
      <c r="O126" t="s">
        <v>33</v>
      </c>
      <c r="P126" t="s">
        <v>133</v>
      </c>
      <c r="Q126" t="s">
        <v>144</v>
      </c>
      <c r="R126" t="s">
        <v>144</v>
      </c>
      <c r="S126" t="s">
        <v>13535</v>
      </c>
      <c r="T126">
        <v>22211719</v>
      </c>
      <c r="U126">
        <v>22417572</v>
      </c>
      <c r="V126" t="s">
        <v>19584</v>
      </c>
      <c r="W126" t="s">
        <v>19585</v>
      </c>
      <c r="X126" t="s">
        <v>14391</v>
      </c>
      <c r="Y126" t="s">
        <v>19586</v>
      </c>
      <c r="Z126" t="s">
        <v>35</v>
      </c>
      <c r="AA126" t="s">
        <v>12230</v>
      </c>
      <c r="AB126" t="str">
        <f t="shared" si="1"/>
        <v>00000--</v>
      </c>
      <c r="AC126"/>
      <c r="AD126" t="s">
        <v>64</v>
      </c>
      <c r="AE126"/>
    </row>
    <row r="127" spans="1:31" s="15" customFormat="1" ht="15.75" x14ac:dyDescent="0.3">
      <c r="A127" t="s">
        <v>19455</v>
      </c>
      <c r="B127" t="s">
        <v>111</v>
      </c>
      <c r="C127" t="s">
        <v>7070</v>
      </c>
      <c r="D127" s="17"/>
      <c r="E127" t="s">
        <v>19587</v>
      </c>
      <c r="F127" t="s">
        <v>8106</v>
      </c>
      <c r="G127" t="s">
        <v>19588</v>
      </c>
      <c r="H127" t="s">
        <v>41</v>
      </c>
      <c r="I127" t="s">
        <v>7</v>
      </c>
      <c r="J127" t="s">
        <v>32</v>
      </c>
      <c r="K127" t="s">
        <v>15</v>
      </c>
      <c r="L127" t="s">
        <v>2</v>
      </c>
      <c r="M127">
        <v>11101</v>
      </c>
      <c r="N127" t="s">
        <v>12678</v>
      </c>
      <c r="O127" t="s">
        <v>33</v>
      </c>
      <c r="P127" t="s">
        <v>12868</v>
      </c>
      <c r="Q127" t="s">
        <v>239</v>
      </c>
      <c r="R127" t="s">
        <v>239</v>
      </c>
      <c r="S127" t="s">
        <v>13535</v>
      </c>
      <c r="T127">
        <v>22922583</v>
      </c>
      <c r="U127" t="s">
        <v>15386</v>
      </c>
      <c r="V127" t="s">
        <v>19589</v>
      </c>
      <c r="W127">
        <v>22922583</v>
      </c>
      <c r="X127" t="s">
        <v>14420</v>
      </c>
      <c r="Y127">
        <v>21012292</v>
      </c>
      <c r="Z127" t="s">
        <v>35</v>
      </c>
      <c r="AA127" t="s">
        <v>12230</v>
      </c>
      <c r="AB127" t="str">
        <f t="shared" si="1"/>
        <v>00000--</v>
      </c>
      <c r="AC127"/>
      <c r="AD127" t="s">
        <v>64</v>
      </c>
      <c r="AE127"/>
    </row>
    <row r="128" spans="1:31" s="15" customFormat="1" ht="15.75" x14ac:dyDescent="0.3">
      <c r="A128" t="s">
        <v>15334</v>
      </c>
      <c r="B128" t="s">
        <v>4363</v>
      </c>
      <c r="C128" t="s">
        <v>6987</v>
      </c>
      <c r="D128" s="17"/>
      <c r="E128" t="s">
        <v>19590</v>
      </c>
      <c r="F128" t="s">
        <v>8106</v>
      </c>
      <c r="G128" t="s">
        <v>19591</v>
      </c>
      <c r="H128" t="s">
        <v>9003</v>
      </c>
      <c r="I128" t="s">
        <v>3</v>
      </c>
      <c r="J128" t="s">
        <v>32</v>
      </c>
      <c r="K128" t="s">
        <v>2</v>
      </c>
      <c r="L128" t="s">
        <v>11</v>
      </c>
      <c r="M128">
        <v>10109</v>
      </c>
      <c r="N128" t="s">
        <v>12611</v>
      </c>
      <c r="O128" t="s">
        <v>33</v>
      </c>
      <c r="P128" t="s">
        <v>33</v>
      </c>
      <c r="Q128" t="s">
        <v>193</v>
      </c>
      <c r="R128" t="s">
        <v>11289</v>
      </c>
      <c r="S128" t="s">
        <v>13535</v>
      </c>
      <c r="T128">
        <v>22200746</v>
      </c>
      <c r="U128" t="s">
        <v>15386</v>
      </c>
      <c r="V128" t="s">
        <v>19592</v>
      </c>
      <c r="W128">
        <v>22200746</v>
      </c>
      <c r="X128" t="s">
        <v>14396</v>
      </c>
      <c r="Y128">
        <v>22914842</v>
      </c>
      <c r="Z128" t="s">
        <v>35</v>
      </c>
      <c r="AA128" t="s">
        <v>12230</v>
      </c>
      <c r="AB128" t="str">
        <f t="shared" si="1"/>
        <v>00000--</v>
      </c>
      <c r="AC128"/>
      <c r="AD128" t="s">
        <v>64</v>
      </c>
      <c r="AE128"/>
    </row>
    <row r="129" spans="1:31" s="15" customFormat="1" ht="15.75" x14ac:dyDescent="0.3">
      <c r="A129" t="s">
        <v>15337</v>
      </c>
      <c r="B129" t="s">
        <v>4363</v>
      </c>
      <c r="C129" t="s">
        <v>15336</v>
      </c>
      <c r="D129" s="17"/>
      <c r="E129" t="s">
        <v>13453</v>
      </c>
      <c r="F129" t="s">
        <v>8106</v>
      </c>
      <c r="G129" t="s">
        <v>19593</v>
      </c>
      <c r="H129" t="s">
        <v>9003</v>
      </c>
      <c r="I129" t="s">
        <v>3</v>
      </c>
      <c r="J129" t="s">
        <v>32</v>
      </c>
      <c r="K129" t="s">
        <v>2</v>
      </c>
      <c r="L129" t="s">
        <v>11</v>
      </c>
      <c r="M129">
        <v>10109</v>
      </c>
      <c r="N129" t="s">
        <v>12611</v>
      </c>
      <c r="O129" t="s">
        <v>33</v>
      </c>
      <c r="P129" t="s">
        <v>33</v>
      </c>
      <c r="Q129" t="s">
        <v>193</v>
      </c>
      <c r="R129" t="s">
        <v>19594</v>
      </c>
      <c r="S129" t="s">
        <v>13535</v>
      </c>
      <c r="T129">
        <v>22131458</v>
      </c>
      <c r="U129" t="s">
        <v>15386</v>
      </c>
      <c r="V129" t="s">
        <v>19595</v>
      </c>
      <c r="W129" t="s">
        <v>19596</v>
      </c>
      <c r="X129" t="s">
        <v>14396</v>
      </c>
      <c r="Y129">
        <v>22914842</v>
      </c>
      <c r="Z129" t="s">
        <v>35</v>
      </c>
      <c r="AA129" t="s">
        <v>12230</v>
      </c>
      <c r="AB129" t="str">
        <f t="shared" si="1"/>
        <v>00000--</v>
      </c>
      <c r="AC129"/>
      <c r="AD129" t="s">
        <v>32</v>
      </c>
      <c r="AE129"/>
    </row>
    <row r="130" spans="1:31" s="15" customFormat="1" ht="15.75" x14ac:dyDescent="0.3">
      <c r="A130" t="s">
        <v>19413</v>
      </c>
      <c r="B130" t="s">
        <v>2077</v>
      </c>
      <c r="C130" t="s">
        <v>6879</v>
      </c>
      <c r="D130" s="17"/>
      <c r="E130" t="s">
        <v>19597</v>
      </c>
      <c r="F130" t="s">
        <v>8106</v>
      </c>
      <c r="G130" t="s">
        <v>19598</v>
      </c>
      <c r="H130" t="s">
        <v>9003</v>
      </c>
      <c r="I130" t="s">
        <v>4</v>
      </c>
      <c r="J130" t="s">
        <v>32</v>
      </c>
      <c r="K130" t="s">
        <v>3</v>
      </c>
      <c r="L130" t="s">
        <v>2</v>
      </c>
      <c r="M130">
        <v>10201</v>
      </c>
      <c r="N130" t="s">
        <v>12608</v>
      </c>
      <c r="O130" t="s">
        <v>33</v>
      </c>
      <c r="P130" t="s">
        <v>11293</v>
      </c>
      <c r="Q130" t="s">
        <v>11293</v>
      </c>
      <c r="R130" t="s">
        <v>11293</v>
      </c>
      <c r="S130" t="s">
        <v>13535</v>
      </c>
      <c r="T130">
        <v>22282883</v>
      </c>
      <c r="U130" t="s">
        <v>15386</v>
      </c>
      <c r="V130" t="s">
        <v>19599</v>
      </c>
      <c r="W130">
        <v>85314647</v>
      </c>
      <c r="X130" t="s">
        <v>13149</v>
      </c>
      <c r="Y130">
        <v>22284630</v>
      </c>
      <c r="Z130" t="s">
        <v>35</v>
      </c>
      <c r="AA130" t="s">
        <v>12230</v>
      </c>
      <c r="AB130" t="str">
        <f t="shared" si="1"/>
        <v>00000--</v>
      </c>
      <c r="AC130"/>
      <c r="AD130" t="s">
        <v>64</v>
      </c>
      <c r="AE130"/>
    </row>
    <row r="131" spans="1:31" s="15" customFormat="1" ht="15.75" x14ac:dyDescent="0.3">
      <c r="A131" t="s">
        <v>19458</v>
      </c>
      <c r="B131" t="s">
        <v>3252</v>
      </c>
      <c r="C131" t="s">
        <v>7139</v>
      </c>
      <c r="D131" s="17"/>
      <c r="E131" t="s">
        <v>19600</v>
      </c>
      <c r="F131" t="s">
        <v>8106</v>
      </c>
      <c r="G131" t="s">
        <v>19601</v>
      </c>
      <c r="H131" t="s">
        <v>9003</v>
      </c>
      <c r="I131" t="s">
        <v>5</v>
      </c>
      <c r="J131" t="s">
        <v>32</v>
      </c>
      <c r="K131" t="s">
        <v>11</v>
      </c>
      <c r="L131" t="s">
        <v>2</v>
      </c>
      <c r="M131">
        <v>10901</v>
      </c>
      <c r="N131" t="s">
        <v>12667</v>
      </c>
      <c r="O131" t="s">
        <v>33</v>
      </c>
      <c r="P131" t="s">
        <v>296</v>
      </c>
      <c r="Q131" t="s">
        <v>296</v>
      </c>
      <c r="R131" t="s">
        <v>296</v>
      </c>
      <c r="S131" t="s">
        <v>13535</v>
      </c>
      <c r="T131">
        <v>22034889</v>
      </c>
      <c r="U131">
        <v>22034889</v>
      </c>
      <c r="V131" t="s">
        <v>19602</v>
      </c>
      <c r="W131">
        <v>22034889</v>
      </c>
      <c r="X131" t="s">
        <v>14409</v>
      </c>
      <c r="Y131">
        <v>25821525</v>
      </c>
      <c r="Z131" t="s">
        <v>35</v>
      </c>
      <c r="AA131" t="s">
        <v>12230</v>
      </c>
      <c r="AB131" t="str">
        <f t="shared" ref="AB131:AB133" si="2">CONCATENATE(AA131,"--",AC131)</f>
        <v>00000--</v>
      </c>
      <c r="AC131"/>
      <c r="AD131" t="s">
        <v>64</v>
      </c>
      <c r="AE131"/>
    </row>
    <row r="132" spans="1:31" s="15" customFormat="1" ht="15.75" x14ac:dyDescent="0.3">
      <c r="A132" t="s">
        <v>19420</v>
      </c>
      <c r="B132" t="s">
        <v>203</v>
      </c>
      <c r="C132" t="s">
        <v>9186</v>
      </c>
      <c r="D132" s="17"/>
      <c r="E132" t="s">
        <v>13595</v>
      </c>
      <c r="F132" t="s">
        <v>8106</v>
      </c>
      <c r="G132" t="s">
        <v>19603</v>
      </c>
      <c r="H132" t="s">
        <v>207</v>
      </c>
      <c r="I132" t="s">
        <v>2</v>
      </c>
      <c r="J132" t="s">
        <v>208</v>
      </c>
      <c r="K132" t="s">
        <v>4</v>
      </c>
      <c r="L132" t="s">
        <v>2</v>
      </c>
      <c r="M132">
        <v>50301</v>
      </c>
      <c r="N132" t="s">
        <v>11409</v>
      </c>
      <c r="O132" t="s">
        <v>209</v>
      </c>
      <c r="P132" t="s">
        <v>207</v>
      </c>
      <c r="Q132" t="s">
        <v>207</v>
      </c>
      <c r="R132" t="s">
        <v>207</v>
      </c>
      <c r="S132" t="s">
        <v>13535</v>
      </c>
      <c r="T132">
        <v>26800160</v>
      </c>
      <c r="U132" t="s">
        <v>15386</v>
      </c>
      <c r="V132" t="s">
        <v>19604</v>
      </c>
      <c r="W132">
        <v>88441679</v>
      </c>
      <c r="X132" t="s">
        <v>14534</v>
      </c>
      <c r="Y132">
        <v>71068358</v>
      </c>
      <c r="Z132" t="s">
        <v>35</v>
      </c>
      <c r="AA132" t="s">
        <v>12230</v>
      </c>
      <c r="AB132" t="str">
        <f t="shared" si="2"/>
        <v>00000--</v>
      </c>
      <c r="AC132"/>
      <c r="AD132" t="s">
        <v>32</v>
      </c>
      <c r="AE132"/>
    </row>
    <row r="133" spans="1:31" s="15" customFormat="1" ht="15.75" x14ac:dyDescent="0.3">
      <c r="A133" t="s">
        <v>19419</v>
      </c>
      <c r="B133" t="s">
        <v>5231</v>
      </c>
      <c r="C133" t="s">
        <v>7442</v>
      </c>
      <c r="D133" s="17"/>
      <c r="E133" t="s">
        <v>13593</v>
      </c>
      <c r="F133" t="s">
        <v>8106</v>
      </c>
      <c r="G133" t="s">
        <v>19605</v>
      </c>
      <c r="H133" t="s">
        <v>41</v>
      </c>
      <c r="I133" t="s">
        <v>2</v>
      </c>
      <c r="J133" t="s">
        <v>32</v>
      </c>
      <c r="K133" t="s">
        <v>10</v>
      </c>
      <c r="L133" t="s">
        <v>2</v>
      </c>
      <c r="M133">
        <v>10801</v>
      </c>
      <c r="N133" t="s">
        <v>12659</v>
      </c>
      <c r="O133" t="s">
        <v>33</v>
      </c>
      <c r="P133" t="s">
        <v>12863</v>
      </c>
      <c r="Q133" t="s">
        <v>542</v>
      </c>
      <c r="R133" t="s">
        <v>19606</v>
      </c>
      <c r="S133" t="s">
        <v>13535</v>
      </c>
      <c r="T133">
        <v>22349928</v>
      </c>
      <c r="U133" t="s">
        <v>15386</v>
      </c>
      <c r="V133" t="s">
        <v>19607</v>
      </c>
      <c r="W133">
        <v>60152086</v>
      </c>
      <c r="X133" t="s">
        <v>14415</v>
      </c>
      <c r="Y133">
        <v>22254561</v>
      </c>
      <c r="Z133" t="s">
        <v>35</v>
      </c>
      <c r="AA133" t="s">
        <v>12230</v>
      </c>
      <c r="AB133" t="str">
        <f t="shared" si="2"/>
        <v>00000--</v>
      </c>
      <c r="AC133"/>
      <c r="AD133" t="s">
        <v>64</v>
      </c>
      <c r="AE133"/>
    </row>
  </sheetData>
  <sheetProtection algorithmName="SHA-512" hashValue="iEUjbGrud8kI2+b3kNN2/gG74SnAe55KjVIcmDdOhImGIhH/au7oIqXo3yxI1YBKDSuxoIc3B1fw2V7HfX9UlA==" saltValue="xPhwDfaD78Tp7wt1JW+lcw==" spinCount="100000" sheet="1" objects="1" scenarios="1"/>
  <autoFilter ref="B2:AE133" xr:uid="{00000000-0009-0000-0000-000002000000}"/>
  <sortState xmlns:xlrd2="http://schemas.microsoft.com/office/spreadsheetml/2017/richdata2" ref="A3:C133">
    <sortCondition ref="A3:A133"/>
    <sortCondition ref="B3:B133"/>
    <sortCondition ref="C3:C133"/>
  </sortState>
  <pageMargins left="0.17" right="0.17" top="0.75" bottom="0.75" header="0.3" footer="0.3"/>
  <pageSetup scale="2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E493"/>
  <sheetViews>
    <sheetView zoomScale="90" zoomScaleNormal="90" workbookViewId="0">
      <selection activeCell="B12" sqref="B12"/>
    </sheetView>
  </sheetViews>
  <sheetFormatPr baseColWidth="10" defaultColWidth="11.42578125" defaultRowHeight="12" x14ac:dyDescent="0.2"/>
  <cols>
    <col min="1" max="1" width="7.7109375" style="16" customWidth="1"/>
    <col min="2" max="2" width="38.7109375" style="16" customWidth="1"/>
    <col min="3" max="3" width="7.5703125" style="16" customWidth="1"/>
    <col min="4" max="4" width="50" style="16" bestFit="1" customWidth="1"/>
    <col min="5" max="5" width="11.42578125" style="16"/>
    <col min="6" max="16384" width="11.42578125" style="3"/>
  </cols>
  <sheetData>
    <row r="1" spans="1:5" ht="15" x14ac:dyDescent="0.25">
      <c r="A1" s="241" t="s">
        <v>7578</v>
      </c>
      <c r="B1" s="242" t="s">
        <v>12599</v>
      </c>
      <c r="C1" s="242"/>
      <c r="D1" s="242" t="s">
        <v>12599</v>
      </c>
      <c r="E1" s="241" t="s">
        <v>7578</v>
      </c>
    </row>
    <row r="2" spans="1:5" ht="12.75" x14ac:dyDescent="0.2">
      <c r="A2" s="243">
        <v>10101</v>
      </c>
      <c r="B2" s="243" t="s">
        <v>12600</v>
      </c>
      <c r="C2" s="243"/>
      <c r="D2" s="243" t="s">
        <v>12600</v>
      </c>
      <c r="E2" s="243">
        <v>10101</v>
      </c>
    </row>
    <row r="3" spans="1:5" ht="12.75" x14ac:dyDescent="0.2">
      <c r="A3" s="243">
        <v>10102</v>
      </c>
      <c r="B3" s="243" t="s">
        <v>12601</v>
      </c>
      <c r="C3" s="243"/>
      <c r="D3" s="243" t="s">
        <v>12601</v>
      </c>
      <c r="E3" s="243">
        <v>10102</v>
      </c>
    </row>
    <row r="4" spans="1:5" ht="12.75" x14ac:dyDescent="0.2">
      <c r="A4" s="243">
        <v>10103</v>
      </c>
      <c r="B4" s="243" t="s">
        <v>12602</v>
      </c>
      <c r="C4" s="243"/>
      <c r="D4" s="243" t="s">
        <v>12602</v>
      </c>
      <c r="E4" s="243">
        <v>10103</v>
      </c>
    </row>
    <row r="5" spans="1:5" ht="12.75" x14ac:dyDescent="0.2">
      <c r="A5" s="243">
        <v>10104</v>
      </c>
      <c r="B5" s="243" t="s">
        <v>12603</v>
      </c>
      <c r="C5" s="243"/>
      <c r="D5" s="243" t="s">
        <v>12603</v>
      </c>
      <c r="E5" s="243">
        <v>10104</v>
      </c>
    </row>
    <row r="6" spans="1:5" ht="12.75" x14ac:dyDescent="0.2">
      <c r="A6" s="243">
        <v>10105</v>
      </c>
      <c r="B6" s="243" t="s">
        <v>12604</v>
      </c>
      <c r="C6" s="243"/>
      <c r="D6" s="243" t="s">
        <v>12604</v>
      </c>
      <c r="E6" s="243">
        <v>10105</v>
      </c>
    </row>
    <row r="7" spans="1:5" ht="12.75" x14ac:dyDescent="0.2">
      <c r="A7" s="243">
        <v>10106</v>
      </c>
      <c r="B7" s="243" t="s">
        <v>12605</v>
      </c>
      <c r="C7" s="243"/>
      <c r="D7" s="243" t="s">
        <v>12605</v>
      </c>
      <c r="E7" s="243">
        <v>10106</v>
      </c>
    </row>
    <row r="8" spans="1:5" ht="12.75" x14ac:dyDescent="0.2">
      <c r="A8" s="243">
        <v>10107</v>
      </c>
      <c r="B8" s="243" t="s">
        <v>12607</v>
      </c>
      <c r="C8" s="243"/>
      <c r="D8" s="243" t="s">
        <v>12607</v>
      </c>
      <c r="E8" s="243">
        <v>10107</v>
      </c>
    </row>
    <row r="9" spans="1:5" ht="12.75" x14ac:dyDescent="0.2">
      <c r="A9" s="243">
        <v>10108</v>
      </c>
      <c r="B9" s="243" t="s">
        <v>12609</v>
      </c>
      <c r="C9" s="243"/>
      <c r="D9" s="243" t="s">
        <v>12609</v>
      </c>
      <c r="E9" s="243">
        <v>10108</v>
      </c>
    </row>
    <row r="10" spans="1:5" ht="12.75" x14ac:dyDescent="0.2">
      <c r="A10" s="243">
        <v>10109</v>
      </c>
      <c r="B10" s="243" t="s">
        <v>12611</v>
      </c>
      <c r="C10" s="243"/>
      <c r="D10" s="243" t="s">
        <v>12611</v>
      </c>
      <c r="E10" s="243">
        <v>10109</v>
      </c>
    </row>
    <row r="11" spans="1:5" ht="12.75" x14ac:dyDescent="0.2">
      <c r="A11" s="243">
        <v>10110</v>
      </c>
      <c r="B11" s="243" t="s">
        <v>12613</v>
      </c>
      <c r="C11" s="243"/>
      <c r="D11" s="243" t="s">
        <v>12613</v>
      </c>
      <c r="E11" s="243">
        <v>10110</v>
      </c>
    </row>
    <row r="12" spans="1:5" ht="12.75" x14ac:dyDescent="0.2">
      <c r="A12" s="243">
        <v>10111</v>
      </c>
      <c r="B12" s="243" t="s">
        <v>12614</v>
      </c>
      <c r="C12" s="243"/>
      <c r="D12" s="243" t="s">
        <v>12614</v>
      </c>
      <c r="E12" s="243">
        <v>10111</v>
      </c>
    </row>
    <row r="13" spans="1:5" ht="12.75" x14ac:dyDescent="0.2">
      <c r="A13" s="243">
        <v>10201</v>
      </c>
      <c r="B13" s="243" t="s">
        <v>12608</v>
      </c>
      <c r="C13" s="243"/>
      <c r="D13" s="243" t="s">
        <v>12608</v>
      </c>
      <c r="E13" s="243">
        <v>10201</v>
      </c>
    </row>
    <row r="14" spans="1:5" ht="12.75" x14ac:dyDescent="0.2">
      <c r="A14" s="243">
        <v>10202</v>
      </c>
      <c r="B14" s="243" t="s">
        <v>12616</v>
      </c>
      <c r="C14" s="243"/>
      <c r="D14" s="243" t="s">
        <v>12616</v>
      </c>
      <c r="E14" s="243">
        <v>10202</v>
      </c>
    </row>
    <row r="15" spans="1:5" ht="12.75" x14ac:dyDescent="0.2">
      <c r="A15" s="243">
        <v>10203</v>
      </c>
      <c r="B15" s="243" t="s">
        <v>12618</v>
      </c>
      <c r="C15" s="243"/>
      <c r="D15" s="243" t="s">
        <v>12618</v>
      </c>
      <c r="E15" s="243">
        <v>10203</v>
      </c>
    </row>
    <row r="16" spans="1:5" ht="12.75" x14ac:dyDescent="0.2">
      <c r="A16" s="243">
        <v>10301</v>
      </c>
      <c r="B16" s="243" t="s">
        <v>12619</v>
      </c>
      <c r="C16" s="243"/>
      <c r="D16" s="243" t="s">
        <v>12619</v>
      </c>
      <c r="E16" s="243">
        <v>10301</v>
      </c>
    </row>
    <row r="17" spans="1:5" ht="12.75" x14ac:dyDescent="0.2">
      <c r="A17" s="243">
        <v>10302</v>
      </c>
      <c r="B17" s="243" t="s">
        <v>12620</v>
      </c>
      <c r="C17" s="243"/>
      <c r="D17" s="243" t="s">
        <v>12620</v>
      </c>
      <c r="E17" s="243">
        <v>10302</v>
      </c>
    </row>
    <row r="18" spans="1:5" ht="12.75" x14ac:dyDescent="0.2">
      <c r="A18" s="243">
        <v>10303</v>
      </c>
      <c r="B18" s="243" t="s">
        <v>12622</v>
      </c>
      <c r="C18" s="243"/>
      <c r="D18" s="243" t="s">
        <v>12622</v>
      </c>
      <c r="E18" s="243">
        <v>10303</v>
      </c>
    </row>
    <row r="19" spans="1:5" ht="12.75" x14ac:dyDescent="0.2">
      <c r="A19" s="243">
        <v>10304</v>
      </c>
      <c r="B19" s="243" t="s">
        <v>12623</v>
      </c>
      <c r="C19" s="243"/>
      <c r="D19" s="243" t="s">
        <v>12623</v>
      </c>
      <c r="E19" s="243">
        <v>10304</v>
      </c>
    </row>
    <row r="20" spans="1:5" ht="12.75" x14ac:dyDescent="0.2">
      <c r="A20" s="243">
        <v>10305</v>
      </c>
      <c r="B20" s="243" t="s">
        <v>12624</v>
      </c>
      <c r="C20" s="243"/>
      <c r="D20" s="243" t="s">
        <v>12624</v>
      </c>
      <c r="E20" s="243">
        <v>10305</v>
      </c>
    </row>
    <row r="21" spans="1:5" ht="12.75" x14ac:dyDescent="0.2">
      <c r="A21" s="243">
        <v>10306</v>
      </c>
      <c r="B21" s="243" t="s">
        <v>12625</v>
      </c>
      <c r="C21" s="243"/>
      <c r="D21" s="243" t="s">
        <v>12625</v>
      </c>
      <c r="E21" s="243">
        <v>10306</v>
      </c>
    </row>
    <row r="22" spans="1:5" ht="12.75" x14ac:dyDescent="0.2">
      <c r="A22" s="243">
        <v>10307</v>
      </c>
      <c r="B22" s="243" t="s">
        <v>12626</v>
      </c>
      <c r="C22" s="243"/>
      <c r="D22" s="243" t="s">
        <v>12626</v>
      </c>
      <c r="E22" s="243">
        <v>10307</v>
      </c>
    </row>
    <row r="23" spans="1:5" ht="12.75" x14ac:dyDescent="0.2">
      <c r="A23" s="243">
        <v>10308</v>
      </c>
      <c r="B23" s="243" t="s">
        <v>12628</v>
      </c>
      <c r="C23" s="243"/>
      <c r="D23" s="243" t="s">
        <v>12628</v>
      </c>
      <c r="E23" s="243">
        <v>10308</v>
      </c>
    </row>
    <row r="24" spans="1:5" ht="12.75" x14ac:dyDescent="0.2">
      <c r="A24" s="243">
        <v>10309</v>
      </c>
      <c r="B24" s="243" t="s">
        <v>12629</v>
      </c>
      <c r="C24" s="243"/>
      <c r="D24" s="243" t="s">
        <v>12629</v>
      </c>
      <c r="E24" s="243">
        <v>10309</v>
      </c>
    </row>
    <row r="25" spans="1:5" ht="12.75" x14ac:dyDescent="0.2">
      <c r="A25" s="243">
        <v>10310</v>
      </c>
      <c r="B25" s="243" t="s">
        <v>12631</v>
      </c>
      <c r="C25" s="243"/>
      <c r="D25" s="243" t="s">
        <v>12631</v>
      </c>
      <c r="E25" s="243">
        <v>10310</v>
      </c>
    </row>
    <row r="26" spans="1:5" ht="12.75" x14ac:dyDescent="0.2">
      <c r="A26" s="243">
        <v>10311</v>
      </c>
      <c r="B26" s="243" t="s">
        <v>12633</v>
      </c>
      <c r="C26" s="243"/>
      <c r="D26" s="243" t="s">
        <v>12633</v>
      </c>
      <c r="E26" s="243">
        <v>10311</v>
      </c>
    </row>
    <row r="27" spans="1:5" ht="12.75" x14ac:dyDescent="0.2">
      <c r="A27" s="243">
        <v>10312</v>
      </c>
      <c r="B27" s="243" t="s">
        <v>12634</v>
      </c>
      <c r="C27" s="243"/>
      <c r="D27" s="243" t="s">
        <v>12634</v>
      </c>
      <c r="E27" s="243">
        <v>10312</v>
      </c>
    </row>
    <row r="28" spans="1:5" ht="12.75" x14ac:dyDescent="0.2">
      <c r="A28" s="243">
        <v>10313</v>
      </c>
      <c r="B28" s="243" t="s">
        <v>12635</v>
      </c>
      <c r="C28" s="243"/>
      <c r="D28" s="243" t="s">
        <v>12635</v>
      </c>
      <c r="E28" s="243">
        <v>10313</v>
      </c>
    </row>
    <row r="29" spans="1:5" ht="12.75" x14ac:dyDescent="0.2">
      <c r="A29" s="243">
        <v>10401</v>
      </c>
      <c r="B29" s="243" t="s">
        <v>12627</v>
      </c>
      <c r="C29" s="243"/>
      <c r="D29" s="243" t="s">
        <v>12627</v>
      </c>
      <c r="E29" s="243">
        <v>10401</v>
      </c>
    </row>
    <row r="30" spans="1:5" ht="12.75" x14ac:dyDescent="0.2">
      <c r="A30" s="243">
        <v>10402</v>
      </c>
      <c r="B30" s="243" t="s">
        <v>12637</v>
      </c>
      <c r="C30" s="243"/>
      <c r="D30" s="243" t="s">
        <v>12637</v>
      </c>
      <c r="E30" s="243">
        <v>10402</v>
      </c>
    </row>
    <row r="31" spans="1:5" ht="12.75" x14ac:dyDescent="0.2">
      <c r="A31" s="243">
        <v>10403</v>
      </c>
      <c r="B31" s="243" t="s">
        <v>12638</v>
      </c>
      <c r="C31" s="243"/>
      <c r="D31" s="243" t="s">
        <v>12638</v>
      </c>
      <c r="E31" s="243">
        <v>10403</v>
      </c>
    </row>
    <row r="32" spans="1:5" ht="12.75" x14ac:dyDescent="0.2">
      <c r="A32" s="243">
        <v>10404</v>
      </c>
      <c r="B32" s="243" t="s">
        <v>12639</v>
      </c>
      <c r="C32" s="243"/>
      <c r="D32" s="243" t="s">
        <v>12639</v>
      </c>
      <c r="E32" s="243">
        <v>10404</v>
      </c>
    </row>
    <row r="33" spans="1:5" ht="12.75" x14ac:dyDescent="0.2">
      <c r="A33" s="243">
        <v>10405</v>
      </c>
      <c r="B33" s="243" t="s">
        <v>12640</v>
      </c>
      <c r="C33" s="243"/>
      <c r="D33" s="243" t="s">
        <v>12640</v>
      </c>
      <c r="E33" s="243">
        <v>10405</v>
      </c>
    </row>
    <row r="34" spans="1:5" ht="12.75" x14ac:dyDescent="0.2">
      <c r="A34" s="243">
        <v>10406</v>
      </c>
      <c r="B34" s="243" t="s">
        <v>12641</v>
      </c>
      <c r="C34" s="243"/>
      <c r="D34" s="243" t="s">
        <v>12641</v>
      </c>
      <c r="E34" s="243">
        <v>10406</v>
      </c>
    </row>
    <row r="35" spans="1:5" ht="12.75" x14ac:dyDescent="0.2">
      <c r="A35" s="243">
        <v>10407</v>
      </c>
      <c r="B35" s="243" t="s">
        <v>12643</v>
      </c>
      <c r="C35" s="243"/>
      <c r="D35" s="243" t="s">
        <v>12643</v>
      </c>
      <c r="E35" s="243">
        <v>10407</v>
      </c>
    </row>
    <row r="36" spans="1:5" ht="12.75" x14ac:dyDescent="0.2">
      <c r="A36" s="243">
        <v>10408</v>
      </c>
      <c r="B36" s="243" t="s">
        <v>12644</v>
      </c>
      <c r="C36" s="243"/>
      <c r="D36" s="243" t="s">
        <v>12644</v>
      </c>
      <c r="E36" s="243">
        <v>10408</v>
      </c>
    </row>
    <row r="37" spans="1:5" ht="12.75" x14ac:dyDescent="0.2">
      <c r="A37" s="243">
        <v>10409</v>
      </c>
      <c r="B37" s="243" t="s">
        <v>12646</v>
      </c>
      <c r="C37" s="243"/>
      <c r="D37" s="243" t="s">
        <v>12646</v>
      </c>
      <c r="E37" s="243">
        <v>10409</v>
      </c>
    </row>
    <row r="38" spans="1:5" ht="12.75" x14ac:dyDescent="0.2">
      <c r="A38" s="243">
        <v>10501</v>
      </c>
      <c r="B38" s="243" t="s">
        <v>12636</v>
      </c>
      <c r="C38" s="243"/>
      <c r="D38" s="243" t="s">
        <v>12636</v>
      </c>
      <c r="E38" s="243">
        <v>10501</v>
      </c>
    </row>
    <row r="39" spans="1:5" ht="12.75" x14ac:dyDescent="0.2">
      <c r="A39" s="243">
        <v>10502</v>
      </c>
      <c r="B39" s="243" t="s">
        <v>12647</v>
      </c>
      <c r="C39" s="243"/>
      <c r="D39" s="243" t="s">
        <v>12647</v>
      </c>
      <c r="E39" s="243">
        <v>10502</v>
      </c>
    </row>
    <row r="40" spans="1:5" ht="12.75" x14ac:dyDescent="0.2">
      <c r="A40" s="243">
        <v>10503</v>
      </c>
      <c r="B40" s="243" t="s">
        <v>12648</v>
      </c>
      <c r="C40" s="243"/>
      <c r="D40" s="243" t="s">
        <v>12648</v>
      </c>
      <c r="E40" s="243">
        <v>10503</v>
      </c>
    </row>
    <row r="41" spans="1:5" ht="12.75" x14ac:dyDescent="0.2">
      <c r="A41" s="243">
        <v>10601</v>
      </c>
      <c r="B41" s="243" t="s">
        <v>12645</v>
      </c>
      <c r="C41" s="243"/>
      <c r="D41" s="243" t="s">
        <v>12645</v>
      </c>
      <c r="E41" s="243">
        <v>10601</v>
      </c>
    </row>
    <row r="42" spans="1:5" ht="12.75" x14ac:dyDescent="0.2">
      <c r="A42" s="243">
        <v>10602</v>
      </c>
      <c r="B42" s="243" t="s">
        <v>12649</v>
      </c>
      <c r="C42" s="243"/>
      <c r="D42" s="243" t="s">
        <v>12649</v>
      </c>
      <c r="E42" s="243">
        <v>10602</v>
      </c>
    </row>
    <row r="43" spans="1:5" ht="12.75" x14ac:dyDescent="0.2">
      <c r="A43" s="243">
        <v>10603</v>
      </c>
      <c r="B43" s="243" t="s">
        <v>12651</v>
      </c>
      <c r="C43" s="243"/>
      <c r="D43" s="243" t="s">
        <v>12651</v>
      </c>
      <c r="E43" s="243">
        <v>10603</v>
      </c>
    </row>
    <row r="44" spans="1:5" ht="12.75" x14ac:dyDescent="0.2">
      <c r="A44" s="243">
        <v>10604</v>
      </c>
      <c r="B44" s="243" t="s">
        <v>12653</v>
      </c>
      <c r="C44" s="243"/>
      <c r="D44" s="243" t="s">
        <v>12653</v>
      </c>
      <c r="E44" s="243">
        <v>10604</v>
      </c>
    </row>
    <row r="45" spans="1:5" ht="12.75" x14ac:dyDescent="0.2">
      <c r="A45" s="243">
        <v>10605</v>
      </c>
      <c r="B45" s="243" t="s">
        <v>12654</v>
      </c>
      <c r="C45" s="243"/>
      <c r="D45" s="243" t="s">
        <v>12654</v>
      </c>
      <c r="E45" s="243">
        <v>10605</v>
      </c>
    </row>
    <row r="46" spans="1:5" ht="12.75" x14ac:dyDescent="0.2">
      <c r="A46" s="243">
        <v>10606</v>
      </c>
      <c r="B46" s="243" t="s">
        <v>12655</v>
      </c>
      <c r="C46" s="243"/>
      <c r="D46" s="243" t="s">
        <v>12655</v>
      </c>
      <c r="E46" s="243">
        <v>10606</v>
      </c>
    </row>
    <row r="47" spans="1:5" ht="12.75" x14ac:dyDescent="0.2">
      <c r="A47" s="243">
        <v>10607</v>
      </c>
      <c r="B47" s="243" t="s">
        <v>12657</v>
      </c>
      <c r="C47" s="243"/>
      <c r="D47" s="243" t="s">
        <v>12657</v>
      </c>
      <c r="E47" s="243">
        <v>10607</v>
      </c>
    </row>
    <row r="48" spans="1:5" ht="12.75" x14ac:dyDescent="0.2">
      <c r="A48" s="243">
        <v>10701</v>
      </c>
      <c r="B48" s="243" t="s">
        <v>12652</v>
      </c>
      <c r="C48" s="243"/>
      <c r="D48" s="243" t="s">
        <v>12652</v>
      </c>
      <c r="E48" s="243">
        <v>10701</v>
      </c>
    </row>
    <row r="49" spans="1:5" ht="12.75" x14ac:dyDescent="0.2">
      <c r="A49" s="243">
        <v>10702</v>
      </c>
      <c r="B49" s="243" t="s">
        <v>12658</v>
      </c>
      <c r="C49" s="243"/>
      <c r="D49" s="243" t="s">
        <v>12658</v>
      </c>
      <c r="E49" s="243">
        <v>10702</v>
      </c>
    </row>
    <row r="50" spans="1:5" ht="12.75" x14ac:dyDescent="0.2">
      <c r="A50" s="243">
        <v>10703</v>
      </c>
      <c r="B50" s="243" t="s">
        <v>12660</v>
      </c>
      <c r="C50" s="243"/>
      <c r="D50" s="243" t="s">
        <v>12660</v>
      </c>
      <c r="E50" s="243">
        <v>10703</v>
      </c>
    </row>
    <row r="51" spans="1:5" ht="12.75" x14ac:dyDescent="0.2">
      <c r="A51" s="243">
        <v>10704</v>
      </c>
      <c r="B51" s="243" t="s">
        <v>14329</v>
      </c>
      <c r="C51" s="243"/>
      <c r="D51" s="243" t="s">
        <v>14329</v>
      </c>
      <c r="E51" s="243">
        <v>10704</v>
      </c>
    </row>
    <row r="52" spans="1:5" ht="12.75" x14ac:dyDescent="0.2">
      <c r="A52" s="243">
        <v>10705</v>
      </c>
      <c r="B52" s="243" t="s">
        <v>12662</v>
      </c>
      <c r="C52" s="243"/>
      <c r="D52" s="243" t="s">
        <v>12662</v>
      </c>
      <c r="E52" s="243">
        <v>10705</v>
      </c>
    </row>
    <row r="53" spans="1:5" ht="12.75" x14ac:dyDescent="0.2">
      <c r="A53" s="243">
        <v>10706</v>
      </c>
      <c r="B53" s="243" t="s">
        <v>12664</v>
      </c>
      <c r="C53" s="243"/>
      <c r="D53" s="243" t="s">
        <v>12664</v>
      </c>
      <c r="E53" s="243">
        <v>10706</v>
      </c>
    </row>
    <row r="54" spans="1:5" ht="12.75" x14ac:dyDescent="0.2">
      <c r="A54" s="243">
        <v>10707</v>
      </c>
      <c r="B54" s="243" t="s">
        <v>12666</v>
      </c>
      <c r="C54" s="243"/>
      <c r="D54" s="243" t="s">
        <v>12666</v>
      </c>
      <c r="E54" s="243">
        <v>10707</v>
      </c>
    </row>
    <row r="55" spans="1:5" ht="12.75" x14ac:dyDescent="0.2">
      <c r="A55" s="243">
        <v>10801</v>
      </c>
      <c r="B55" s="243" t="s">
        <v>12659</v>
      </c>
      <c r="C55" s="243"/>
      <c r="D55" s="243" t="s">
        <v>12659</v>
      </c>
      <c r="E55" s="243">
        <v>10801</v>
      </c>
    </row>
    <row r="56" spans="1:5" ht="12.75" x14ac:dyDescent="0.2">
      <c r="A56" s="243">
        <v>10802</v>
      </c>
      <c r="B56" s="243" t="s">
        <v>14330</v>
      </c>
      <c r="C56" s="243"/>
      <c r="D56" s="243" t="s">
        <v>14330</v>
      </c>
      <c r="E56" s="243">
        <v>10802</v>
      </c>
    </row>
    <row r="57" spans="1:5" ht="12.75" x14ac:dyDescent="0.2">
      <c r="A57" s="243">
        <v>10803</v>
      </c>
      <c r="B57" s="243" t="s">
        <v>12668</v>
      </c>
      <c r="C57" s="243"/>
      <c r="D57" s="243" t="s">
        <v>12668</v>
      </c>
      <c r="E57" s="243">
        <v>10803</v>
      </c>
    </row>
    <row r="58" spans="1:5" ht="12.75" x14ac:dyDescent="0.2">
      <c r="A58" s="243">
        <v>10804</v>
      </c>
      <c r="B58" s="243" t="s">
        <v>12669</v>
      </c>
      <c r="C58" s="243"/>
      <c r="D58" s="243" t="s">
        <v>12669</v>
      </c>
      <c r="E58" s="243">
        <v>10804</v>
      </c>
    </row>
    <row r="59" spans="1:5" ht="12.75" x14ac:dyDescent="0.2">
      <c r="A59" s="243">
        <v>10805</v>
      </c>
      <c r="B59" s="243" t="s">
        <v>12670</v>
      </c>
      <c r="C59" s="243"/>
      <c r="D59" s="243" t="s">
        <v>12670</v>
      </c>
      <c r="E59" s="243">
        <v>10805</v>
      </c>
    </row>
    <row r="60" spans="1:5" ht="12.75" x14ac:dyDescent="0.2">
      <c r="A60" s="243">
        <v>10806</v>
      </c>
      <c r="B60" s="243" t="s">
        <v>12671</v>
      </c>
      <c r="C60" s="243"/>
      <c r="D60" s="243" t="s">
        <v>12671</v>
      </c>
      <c r="E60" s="243">
        <v>10806</v>
      </c>
    </row>
    <row r="61" spans="1:5" ht="12.75" x14ac:dyDescent="0.2">
      <c r="A61" s="243">
        <v>10807</v>
      </c>
      <c r="B61" s="243" t="s">
        <v>12673</v>
      </c>
      <c r="C61" s="243"/>
      <c r="D61" s="243" t="s">
        <v>12673</v>
      </c>
      <c r="E61" s="243">
        <v>10807</v>
      </c>
    </row>
    <row r="62" spans="1:5" ht="12.75" x14ac:dyDescent="0.2">
      <c r="A62" s="243">
        <v>10901</v>
      </c>
      <c r="B62" s="243" t="s">
        <v>12667</v>
      </c>
      <c r="C62" s="243"/>
      <c r="D62" s="243" t="s">
        <v>12667</v>
      </c>
      <c r="E62" s="243">
        <v>10901</v>
      </c>
    </row>
    <row r="63" spans="1:5" ht="12.75" x14ac:dyDescent="0.2">
      <c r="A63" s="243">
        <v>10902</v>
      </c>
      <c r="B63" s="243" t="s">
        <v>12675</v>
      </c>
      <c r="C63" s="243"/>
      <c r="D63" s="243" t="s">
        <v>12675</v>
      </c>
      <c r="E63" s="243">
        <v>10902</v>
      </c>
    </row>
    <row r="64" spans="1:5" ht="12.75" x14ac:dyDescent="0.2">
      <c r="A64" s="243">
        <v>10903</v>
      </c>
      <c r="B64" s="243" t="s">
        <v>12676</v>
      </c>
      <c r="C64" s="243"/>
      <c r="D64" s="243" t="s">
        <v>12676</v>
      </c>
      <c r="E64" s="243">
        <v>10903</v>
      </c>
    </row>
    <row r="65" spans="1:5" ht="12.75" x14ac:dyDescent="0.2">
      <c r="A65" s="243">
        <v>10904</v>
      </c>
      <c r="B65" s="243" t="s">
        <v>12677</v>
      </c>
      <c r="C65" s="243"/>
      <c r="D65" s="243" t="s">
        <v>12677</v>
      </c>
      <c r="E65" s="243">
        <v>10904</v>
      </c>
    </row>
    <row r="66" spans="1:5" ht="12.75" x14ac:dyDescent="0.2">
      <c r="A66" s="243">
        <v>10905</v>
      </c>
      <c r="B66" s="243" t="s">
        <v>12679</v>
      </c>
      <c r="C66" s="243"/>
      <c r="D66" s="243" t="s">
        <v>12679</v>
      </c>
      <c r="E66" s="243">
        <v>10905</v>
      </c>
    </row>
    <row r="67" spans="1:5" ht="12.75" x14ac:dyDescent="0.2">
      <c r="A67" s="243">
        <v>10906</v>
      </c>
      <c r="B67" s="243" t="s">
        <v>12680</v>
      </c>
      <c r="C67" s="243"/>
      <c r="D67" s="243" t="s">
        <v>12680</v>
      </c>
      <c r="E67" s="243">
        <v>10906</v>
      </c>
    </row>
    <row r="68" spans="1:5" ht="12.75" x14ac:dyDescent="0.2">
      <c r="A68" s="243">
        <v>11001</v>
      </c>
      <c r="B68" s="243" t="s">
        <v>12672</v>
      </c>
      <c r="C68" s="243"/>
      <c r="D68" s="243" t="s">
        <v>12672</v>
      </c>
      <c r="E68" s="243">
        <v>11001</v>
      </c>
    </row>
    <row r="69" spans="1:5" ht="12.75" x14ac:dyDescent="0.2">
      <c r="A69" s="243">
        <v>11002</v>
      </c>
      <c r="B69" s="243" t="s">
        <v>12682</v>
      </c>
      <c r="C69" s="243"/>
      <c r="D69" s="243" t="s">
        <v>12682</v>
      </c>
      <c r="E69" s="243">
        <v>11002</v>
      </c>
    </row>
    <row r="70" spans="1:5" ht="12.75" x14ac:dyDescent="0.2">
      <c r="A70" s="243">
        <v>11003</v>
      </c>
      <c r="B70" s="243" t="s">
        <v>12684</v>
      </c>
      <c r="C70" s="243"/>
      <c r="D70" s="243" t="s">
        <v>12684</v>
      </c>
      <c r="E70" s="243">
        <v>11003</v>
      </c>
    </row>
    <row r="71" spans="1:5" ht="12.75" x14ac:dyDescent="0.2">
      <c r="A71" s="243">
        <v>11004</v>
      </c>
      <c r="B71" s="243" t="s">
        <v>12686</v>
      </c>
      <c r="C71" s="243"/>
      <c r="D71" s="243" t="s">
        <v>12686</v>
      </c>
      <c r="E71" s="243">
        <v>11004</v>
      </c>
    </row>
    <row r="72" spans="1:5" ht="12.75" x14ac:dyDescent="0.2">
      <c r="A72" s="244">
        <v>11005</v>
      </c>
      <c r="B72" s="243" t="s">
        <v>12687</v>
      </c>
      <c r="C72" s="243"/>
      <c r="D72" s="243" t="s">
        <v>12687</v>
      </c>
      <c r="E72" s="244">
        <v>11005</v>
      </c>
    </row>
    <row r="73" spans="1:5" ht="12.75" x14ac:dyDescent="0.2">
      <c r="A73" s="243">
        <v>11101</v>
      </c>
      <c r="B73" s="243" t="s">
        <v>12678</v>
      </c>
      <c r="C73" s="243"/>
      <c r="D73" s="243" t="s">
        <v>12678</v>
      </c>
      <c r="E73" s="243">
        <v>11101</v>
      </c>
    </row>
    <row r="74" spans="1:5" ht="12.75" x14ac:dyDescent="0.2">
      <c r="A74" s="243">
        <v>11102</v>
      </c>
      <c r="B74" s="243" t="s">
        <v>12689</v>
      </c>
      <c r="C74" s="243"/>
      <c r="D74" s="243" t="s">
        <v>12689</v>
      </c>
      <c r="E74" s="243">
        <v>11102</v>
      </c>
    </row>
    <row r="75" spans="1:5" ht="12.75" x14ac:dyDescent="0.2">
      <c r="A75" s="243">
        <v>11103</v>
      </c>
      <c r="B75" s="243" t="s">
        <v>12690</v>
      </c>
      <c r="C75" s="243"/>
      <c r="D75" s="243" t="s">
        <v>12690</v>
      </c>
      <c r="E75" s="243">
        <v>11103</v>
      </c>
    </row>
    <row r="76" spans="1:5" ht="12.75" x14ac:dyDescent="0.2">
      <c r="A76" s="243">
        <v>11104</v>
      </c>
      <c r="B76" s="243" t="s">
        <v>12691</v>
      </c>
      <c r="C76" s="243"/>
      <c r="D76" s="243" t="s">
        <v>12691</v>
      </c>
      <c r="E76" s="243">
        <v>11104</v>
      </c>
    </row>
    <row r="77" spans="1:5" ht="12.75" x14ac:dyDescent="0.2">
      <c r="A77" s="243">
        <v>11105</v>
      </c>
      <c r="B77" s="243" t="s">
        <v>12692</v>
      </c>
      <c r="C77" s="243"/>
      <c r="D77" s="243" t="s">
        <v>12692</v>
      </c>
      <c r="E77" s="243">
        <v>11105</v>
      </c>
    </row>
    <row r="78" spans="1:5" ht="12.75" x14ac:dyDescent="0.2">
      <c r="A78" s="243">
        <v>11201</v>
      </c>
      <c r="B78" s="243" t="s">
        <v>12683</v>
      </c>
      <c r="C78" s="243"/>
      <c r="D78" s="243" t="s">
        <v>12683</v>
      </c>
      <c r="E78" s="243">
        <v>11201</v>
      </c>
    </row>
    <row r="79" spans="1:5" ht="12.75" x14ac:dyDescent="0.2">
      <c r="A79" s="243">
        <v>11202</v>
      </c>
      <c r="B79" s="243" t="s">
        <v>12694</v>
      </c>
      <c r="C79" s="243"/>
      <c r="D79" s="243" t="s">
        <v>12694</v>
      </c>
      <c r="E79" s="243">
        <v>11202</v>
      </c>
    </row>
    <row r="80" spans="1:5" ht="12.75" x14ac:dyDescent="0.2">
      <c r="A80" s="243">
        <v>11203</v>
      </c>
      <c r="B80" s="243" t="s">
        <v>12696</v>
      </c>
      <c r="C80" s="243"/>
      <c r="D80" s="243" t="s">
        <v>12696</v>
      </c>
      <c r="E80" s="243">
        <v>11203</v>
      </c>
    </row>
    <row r="81" spans="1:5" ht="12.75" x14ac:dyDescent="0.2">
      <c r="A81" s="243">
        <v>11204</v>
      </c>
      <c r="B81" s="243" t="s">
        <v>12698</v>
      </c>
      <c r="C81" s="243"/>
      <c r="D81" s="243" t="s">
        <v>12698</v>
      </c>
      <c r="E81" s="243">
        <v>11204</v>
      </c>
    </row>
    <row r="82" spans="1:5" ht="12.75" x14ac:dyDescent="0.2">
      <c r="A82" s="243">
        <v>11205</v>
      </c>
      <c r="B82" s="243" t="s">
        <v>12699</v>
      </c>
      <c r="C82" s="243"/>
      <c r="D82" s="243" t="s">
        <v>12699</v>
      </c>
      <c r="E82" s="243">
        <v>11205</v>
      </c>
    </row>
    <row r="83" spans="1:5" ht="12.75" x14ac:dyDescent="0.2">
      <c r="A83" s="243">
        <v>11301</v>
      </c>
      <c r="B83" s="243" t="s">
        <v>14331</v>
      </c>
      <c r="C83" s="243"/>
      <c r="D83" s="243" t="s">
        <v>14331</v>
      </c>
      <c r="E83" s="243">
        <v>11301</v>
      </c>
    </row>
    <row r="84" spans="1:5" ht="12.75" x14ac:dyDescent="0.2">
      <c r="A84" s="243">
        <v>11302</v>
      </c>
      <c r="B84" s="243" t="s">
        <v>14332</v>
      </c>
      <c r="C84" s="243"/>
      <c r="D84" s="243" t="s">
        <v>14332</v>
      </c>
      <c r="E84" s="243">
        <v>11302</v>
      </c>
    </row>
    <row r="85" spans="1:5" ht="12.75" x14ac:dyDescent="0.2">
      <c r="A85" s="243">
        <v>11303</v>
      </c>
      <c r="B85" s="243" t="s">
        <v>12702</v>
      </c>
      <c r="C85" s="243"/>
      <c r="D85" s="243" t="s">
        <v>12702</v>
      </c>
      <c r="E85" s="243">
        <v>11303</v>
      </c>
    </row>
    <row r="86" spans="1:5" ht="12.75" x14ac:dyDescent="0.2">
      <c r="A86" s="243">
        <v>11304</v>
      </c>
      <c r="B86" s="243" t="s">
        <v>12703</v>
      </c>
      <c r="C86" s="243"/>
      <c r="D86" s="243" t="s">
        <v>12703</v>
      </c>
      <c r="E86" s="243">
        <v>11304</v>
      </c>
    </row>
    <row r="87" spans="1:5" ht="12.75" x14ac:dyDescent="0.2">
      <c r="A87" s="243">
        <v>11305</v>
      </c>
      <c r="B87" s="243" t="s">
        <v>12704</v>
      </c>
      <c r="C87" s="243"/>
      <c r="D87" s="243" t="s">
        <v>12704</v>
      </c>
      <c r="E87" s="243">
        <v>11305</v>
      </c>
    </row>
    <row r="88" spans="1:5" ht="12.75" x14ac:dyDescent="0.2">
      <c r="A88" s="243">
        <v>11401</v>
      </c>
      <c r="B88" s="243" t="s">
        <v>12706</v>
      </c>
      <c r="C88" s="243"/>
      <c r="D88" s="243" t="s">
        <v>12706</v>
      </c>
      <c r="E88" s="243">
        <v>11401</v>
      </c>
    </row>
    <row r="89" spans="1:5" ht="12.75" x14ac:dyDescent="0.2">
      <c r="A89" s="243">
        <v>11402</v>
      </c>
      <c r="B89" s="243" t="s">
        <v>12707</v>
      </c>
      <c r="C89" s="243"/>
      <c r="D89" s="243" t="s">
        <v>12707</v>
      </c>
      <c r="E89" s="243">
        <v>11402</v>
      </c>
    </row>
    <row r="90" spans="1:5" ht="12.75" x14ac:dyDescent="0.2">
      <c r="A90" s="243">
        <v>11403</v>
      </c>
      <c r="B90" s="243" t="s">
        <v>12709</v>
      </c>
      <c r="C90" s="243"/>
      <c r="D90" s="243" t="s">
        <v>12709</v>
      </c>
      <c r="E90" s="243">
        <v>11403</v>
      </c>
    </row>
    <row r="91" spans="1:5" ht="12.75" x14ac:dyDescent="0.2">
      <c r="A91" s="243">
        <v>11501</v>
      </c>
      <c r="B91" s="243" t="s">
        <v>12711</v>
      </c>
      <c r="C91" s="243"/>
      <c r="D91" s="243" t="s">
        <v>12711</v>
      </c>
      <c r="E91" s="243">
        <v>11501</v>
      </c>
    </row>
    <row r="92" spans="1:5" ht="12.75" x14ac:dyDescent="0.2">
      <c r="A92" s="243">
        <v>11502</v>
      </c>
      <c r="B92" s="243" t="s">
        <v>12712</v>
      </c>
      <c r="C92" s="243"/>
      <c r="D92" s="243" t="s">
        <v>12712</v>
      </c>
      <c r="E92" s="243">
        <v>11502</v>
      </c>
    </row>
    <row r="93" spans="1:5" ht="12.75" x14ac:dyDescent="0.2">
      <c r="A93" s="243">
        <v>11503</v>
      </c>
      <c r="B93" s="243" t="s">
        <v>12713</v>
      </c>
      <c r="C93" s="243"/>
      <c r="D93" s="243" t="s">
        <v>12713</v>
      </c>
      <c r="E93" s="243">
        <v>11503</v>
      </c>
    </row>
    <row r="94" spans="1:5" ht="12.75" x14ac:dyDescent="0.2">
      <c r="A94" s="243">
        <v>11504</v>
      </c>
      <c r="B94" s="243" t="s">
        <v>12714</v>
      </c>
      <c r="C94" s="243"/>
      <c r="D94" s="243" t="s">
        <v>12714</v>
      </c>
      <c r="E94" s="243">
        <v>11504</v>
      </c>
    </row>
    <row r="95" spans="1:5" ht="12.75" x14ac:dyDescent="0.2">
      <c r="A95" s="243">
        <v>11601</v>
      </c>
      <c r="B95" s="243" t="s">
        <v>12716</v>
      </c>
      <c r="C95" s="243"/>
      <c r="D95" s="243" t="s">
        <v>12716</v>
      </c>
      <c r="E95" s="243">
        <v>11601</v>
      </c>
    </row>
    <row r="96" spans="1:5" ht="12.75" x14ac:dyDescent="0.2">
      <c r="A96" s="243">
        <v>11602</v>
      </c>
      <c r="B96" s="243" t="s">
        <v>12718</v>
      </c>
      <c r="C96" s="243"/>
      <c r="D96" s="243" t="s">
        <v>12718</v>
      </c>
      <c r="E96" s="243">
        <v>11602</v>
      </c>
    </row>
    <row r="97" spans="1:5" ht="12.75" x14ac:dyDescent="0.2">
      <c r="A97" s="243">
        <v>11603</v>
      </c>
      <c r="B97" s="243" t="s">
        <v>12719</v>
      </c>
      <c r="C97" s="243"/>
      <c r="D97" s="243" t="s">
        <v>12719</v>
      </c>
      <c r="E97" s="243">
        <v>11603</v>
      </c>
    </row>
    <row r="98" spans="1:5" ht="12.75" x14ac:dyDescent="0.2">
      <c r="A98" s="243">
        <v>11604</v>
      </c>
      <c r="B98" s="243" t="s">
        <v>12720</v>
      </c>
      <c r="C98" s="243"/>
      <c r="D98" s="243" t="s">
        <v>12720</v>
      </c>
      <c r="E98" s="243">
        <v>11604</v>
      </c>
    </row>
    <row r="99" spans="1:5" ht="12.75" x14ac:dyDescent="0.2">
      <c r="A99" s="243">
        <v>11605</v>
      </c>
      <c r="B99" s="243" t="s">
        <v>12721</v>
      </c>
      <c r="C99" s="243"/>
      <c r="D99" s="243" t="s">
        <v>12721</v>
      </c>
      <c r="E99" s="243">
        <v>11605</v>
      </c>
    </row>
    <row r="100" spans="1:5" ht="12.75" x14ac:dyDescent="0.2">
      <c r="A100" s="243">
        <v>11701</v>
      </c>
      <c r="B100" s="243" t="s">
        <v>12722</v>
      </c>
      <c r="C100" s="243"/>
      <c r="D100" s="243" t="s">
        <v>12722</v>
      </c>
      <c r="E100" s="243">
        <v>11701</v>
      </c>
    </row>
    <row r="101" spans="1:5" ht="12.75" x14ac:dyDescent="0.2">
      <c r="A101" s="243">
        <v>11702</v>
      </c>
      <c r="B101" s="243" t="s">
        <v>12724</v>
      </c>
      <c r="C101" s="243"/>
      <c r="D101" s="243" t="s">
        <v>12724</v>
      </c>
      <c r="E101" s="243">
        <v>11702</v>
      </c>
    </row>
    <row r="102" spans="1:5" ht="12.75" x14ac:dyDescent="0.2">
      <c r="A102" s="243">
        <v>11703</v>
      </c>
      <c r="B102" s="243" t="s">
        <v>12725</v>
      </c>
      <c r="C102" s="243"/>
      <c r="D102" s="243" t="s">
        <v>12725</v>
      </c>
      <c r="E102" s="243">
        <v>11703</v>
      </c>
    </row>
    <row r="103" spans="1:5" ht="12.75" x14ac:dyDescent="0.2">
      <c r="A103" s="243">
        <v>11801</v>
      </c>
      <c r="B103" s="243" t="s">
        <v>12726</v>
      </c>
      <c r="C103" s="243"/>
      <c r="D103" s="243" t="s">
        <v>12726</v>
      </c>
      <c r="E103" s="243">
        <v>11801</v>
      </c>
    </row>
    <row r="104" spans="1:5" ht="12.75" x14ac:dyDescent="0.2">
      <c r="A104" s="243">
        <v>11802</v>
      </c>
      <c r="B104" s="243" t="s">
        <v>12727</v>
      </c>
      <c r="C104" s="243"/>
      <c r="D104" s="243" t="s">
        <v>12727</v>
      </c>
      <c r="E104" s="243">
        <v>11802</v>
      </c>
    </row>
    <row r="105" spans="1:5" ht="12.75" x14ac:dyDescent="0.2">
      <c r="A105" s="243">
        <v>11803</v>
      </c>
      <c r="B105" s="243" t="s">
        <v>12728</v>
      </c>
      <c r="C105" s="243"/>
      <c r="D105" s="243" t="s">
        <v>12728</v>
      </c>
      <c r="E105" s="243">
        <v>11803</v>
      </c>
    </row>
    <row r="106" spans="1:5" ht="12.75" x14ac:dyDescent="0.2">
      <c r="A106" s="243">
        <v>11804</v>
      </c>
      <c r="B106" s="243" t="s">
        <v>12730</v>
      </c>
      <c r="C106" s="243"/>
      <c r="D106" s="243" t="s">
        <v>12730</v>
      </c>
      <c r="E106" s="243">
        <v>11804</v>
      </c>
    </row>
    <row r="107" spans="1:5" ht="12.75" x14ac:dyDescent="0.2">
      <c r="A107" s="243">
        <v>11901</v>
      </c>
      <c r="B107" s="243" t="s">
        <v>14333</v>
      </c>
      <c r="C107" s="243"/>
      <c r="D107" s="243" t="s">
        <v>14333</v>
      </c>
      <c r="E107" s="243">
        <v>11901</v>
      </c>
    </row>
    <row r="108" spans="1:5" ht="12.75" x14ac:dyDescent="0.2">
      <c r="A108" s="243">
        <v>11902</v>
      </c>
      <c r="B108" s="243" t="s">
        <v>14334</v>
      </c>
      <c r="C108" s="243"/>
      <c r="D108" s="243" t="s">
        <v>14334</v>
      </c>
      <c r="E108" s="243">
        <v>11902</v>
      </c>
    </row>
    <row r="109" spans="1:5" ht="12.75" x14ac:dyDescent="0.2">
      <c r="A109" s="243">
        <v>11903</v>
      </c>
      <c r="B109" s="243" t="s">
        <v>12731</v>
      </c>
      <c r="C109" s="243"/>
      <c r="D109" s="243" t="s">
        <v>12731</v>
      </c>
      <c r="E109" s="243">
        <v>11903</v>
      </c>
    </row>
    <row r="110" spans="1:5" ht="12.75" x14ac:dyDescent="0.2">
      <c r="A110" s="243">
        <v>11904</v>
      </c>
      <c r="B110" s="243" t="s">
        <v>12733</v>
      </c>
      <c r="C110" s="243"/>
      <c r="D110" s="243" t="s">
        <v>12733</v>
      </c>
      <c r="E110" s="243">
        <v>11904</v>
      </c>
    </row>
    <row r="111" spans="1:5" ht="12.75" x14ac:dyDescent="0.2">
      <c r="A111" s="243">
        <v>11905</v>
      </c>
      <c r="B111" s="243" t="s">
        <v>12734</v>
      </c>
      <c r="C111" s="243"/>
      <c r="D111" s="243" t="s">
        <v>12734</v>
      </c>
      <c r="E111" s="243">
        <v>11905</v>
      </c>
    </row>
    <row r="112" spans="1:5" ht="12.75" x14ac:dyDescent="0.2">
      <c r="A112" s="243">
        <v>11906</v>
      </c>
      <c r="B112" s="243" t="s">
        <v>12735</v>
      </c>
      <c r="C112" s="243"/>
      <c r="D112" s="243" t="s">
        <v>12735</v>
      </c>
      <c r="E112" s="243">
        <v>11906</v>
      </c>
    </row>
    <row r="113" spans="1:5" ht="12.75" x14ac:dyDescent="0.2">
      <c r="A113" s="243">
        <v>11907</v>
      </c>
      <c r="B113" s="243" t="s">
        <v>12737</v>
      </c>
      <c r="C113" s="243"/>
      <c r="D113" s="243" t="s">
        <v>12737</v>
      </c>
      <c r="E113" s="243">
        <v>11907</v>
      </c>
    </row>
    <row r="114" spans="1:5" ht="12.75" x14ac:dyDescent="0.2">
      <c r="A114" s="243">
        <v>11908</v>
      </c>
      <c r="B114" s="243" t="s">
        <v>12738</v>
      </c>
      <c r="C114" s="243"/>
      <c r="D114" s="243" t="s">
        <v>12738</v>
      </c>
      <c r="E114" s="243">
        <v>11908</v>
      </c>
    </row>
    <row r="115" spans="1:5" ht="12.75" x14ac:dyDescent="0.2">
      <c r="A115" s="243">
        <v>11909</v>
      </c>
      <c r="B115" s="243" t="s">
        <v>12739</v>
      </c>
      <c r="C115" s="243"/>
      <c r="D115" s="243" t="s">
        <v>12739</v>
      </c>
      <c r="E115" s="243">
        <v>11909</v>
      </c>
    </row>
    <row r="116" spans="1:5" ht="12.75" x14ac:dyDescent="0.2">
      <c r="A116" s="243">
        <v>11910</v>
      </c>
      <c r="B116" s="243" t="s">
        <v>12740</v>
      </c>
      <c r="C116" s="243"/>
      <c r="D116" s="243" t="s">
        <v>12740</v>
      </c>
      <c r="E116" s="243">
        <v>11910</v>
      </c>
    </row>
    <row r="117" spans="1:5" ht="12.75" x14ac:dyDescent="0.2">
      <c r="A117" s="243">
        <v>11911</v>
      </c>
      <c r="B117" s="243" t="s">
        <v>12741</v>
      </c>
      <c r="C117" s="243"/>
      <c r="D117" s="243" t="s">
        <v>12741</v>
      </c>
      <c r="E117" s="243">
        <v>11911</v>
      </c>
    </row>
    <row r="118" spans="1:5" ht="12.75" x14ac:dyDescent="0.2">
      <c r="A118" s="243">
        <v>11912</v>
      </c>
      <c r="B118" s="243" t="s">
        <v>12742</v>
      </c>
      <c r="C118" s="243"/>
      <c r="D118" s="243" t="s">
        <v>12742</v>
      </c>
      <c r="E118" s="243">
        <v>11912</v>
      </c>
    </row>
    <row r="119" spans="1:5" ht="12.75" x14ac:dyDescent="0.2">
      <c r="A119" s="243">
        <v>12001</v>
      </c>
      <c r="B119" s="243" t="s">
        <v>14335</v>
      </c>
      <c r="C119" s="243"/>
      <c r="D119" s="243" t="s">
        <v>14335</v>
      </c>
      <c r="E119" s="243">
        <v>12001</v>
      </c>
    </row>
    <row r="120" spans="1:5" ht="12.75" x14ac:dyDescent="0.2">
      <c r="A120" s="243">
        <v>12002</v>
      </c>
      <c r="B120" s="243" t="s">
        <v>14336</v>
      </c>
      <c r="C120" s="243"/>
      <c r="D120" s="243" t="s">
        <v>14336</v>
      </c>
      <c r="E120" s="243">
        <v>12002</v>
      </c>
    </row>
    <row r="121" spans="1:5" ht="12.75" x14ac:dyDescent="0.2">
      <c r="A121" s="243">
        <v>12003</v>
      </c>
      <c r="B121" s="243" t="s">
        <v>14337</v>
      </c>
      <c r="C121" s="243"/>
      <c r="D121" s="243" t="s">
        <v>14337</v>
      </c>
      <c r="E121" s="243">
        <v>12003</v>
      </c>
    </row>
    <row r="122" spans="1:5" ht="12.75" x14ac:dyDescent="0.2">
      <c r="A122" s="243">
        <v>12004</v>
      </c>
      <c r="B122" s="243" t="s">
        <v>14338</v>
      </c>
      <c r="C122" s="243"/>
      <c r="D122" s="243" t="s">
        <v>14338</v>
      </c>
      <c r="E122" s="243">
        <v>12004</v>
      </c>
    </row>
    <row r="123" spans="1:5" ht="12.75" x14ac:dyDescent="0.2">
      <c r="A123" s="243">
        <v>12005</v>
      </c>
      <c r="B123" s="243" t="s">
        <v>14339</v>
      </c>
      <c r="C123" s="243"/>
      <c r="D123" s="243" t="s">
        <v>14339</v>
      </c>
      <c r="E123" s="243">
        <v>12005</v>
      </c>
    </row>
    <row r="124" spans="1:5" ht="12.75" x14ac:dyDescent="0.2">
      <c r="A124" s="243">
        <v>12006</v>
      </c>
      <c r="B124" s="243" t="s">
        <v>14340</v>
      </c>
      <c r="C124" s="243"/>
      <c r="D124" s="243" t="s">
        <v>14340</v>
      </c>
      <c r="E124" s="243">
        <v>12006</v>
      </c>
    </row>
    <row r="125" spans="1:5" ht="12.75" x14ac:dyDescent="0.2">
      <c r="A125" s="243">
        <v>20101</v>
      </c>
      <c r="B125" s="243" t="s">
        <v>11400</v>
      </c>
      <c r="C125" s="243"/>
      <c r="D125" s="243" t="s">
        <v>11400</v>
      </c>
      <c r="E125" s="243">
        <v>20101</v>
      </c>
    </row>
    <row r="126" spans="1:5" ht="12.75" x14ac:dyDescent="0.2">
      <c r="A126" s="243">
        <v>20102</v>
      </c>
      <c r="B126" s="243" t="s">
        <v>12688</v>
      </c>
      <c r="C126" s="243"/>
      <c r="D126" s="243" t="s">
        <v>12688</v>
      </c>
      <c r="E126" s="243">
        <v>20102</v>
      </c>
    </row>
    <row r="127" spans="1:5" ht="12.75" x14ac:dyDescent="0.2">
      <c r="A127" s="243">
        <v>20103</v>
      </c>
      <c r="B127" s="243" t="s">
        <v>11464</v>
      </c>
      <c r="C127" s="243"/>
      <c r="D127" s="243" t="s">
        <v>11464</v>
      </c>
      <c r="E127" s="243">
        <v>20103</v>
      </c>
    </row>
    <row r="128" spans="1:5" ht="12.75" x14ac:dyDescent="0.2">
      <c r="A128" s="243">
        <v>20104</v>
      </c>
      <c r="B128" s="243" t="s">
        <v>11465</v>
      </c>
      <c r="C128" s="243"/>
      <c r="D128" s="243" t="s">
        <v>11465</v>
      </c>
      <c r="E128" s="243">
        <v>20104</v>
      </c>
    </row>
    <row r="129" spans="1:5" ht="12.75" x14ac:dyDescent="0.2">
      <c r="A129" s="243">
        <v>20105</v>
      </c>
      <c r="B129" s="243" t="s">
        <v>12744</v>
      </c>
      <c r="C129" s="243"/>
      <c r="D129" s="243" t="s">
        <v>12744</v>
      </c>
      <c r="E129" s="243">
        <v>20105</v>
      </c>
    </row>
    <row r="130" spans="1:5" ht="12.75" x14ac:dyDescent="0.2">
      <c r="A130" s="243">
        <v>20106</v>
      </c>
      <c r="B130" s="243" t="s">
        <v>11467</v>
      </c>
      <c r="C130" s="243"/>
      <c r="D130" s="243" t="s">
        <v>11467</v>
      </c>
      <c r="E130" s="243">
        <v>20106</v>
      </c>
    </row>
    <row r="131" spans="1:5" ht="12.75" x14ac:dyDescent="0.2">
      <c r="A131" s="243">
        <v>20107</v>
      </c>
      <c r="B131" s="243" t="s">
        <v>11469</v>
      </c>
      <c r="C131" s="243"/>
      <c r="D131" s="243" t="s">
        <v>11469</v>
      </c>
      <c r="E131" s="243">
        <v>20107</v>
      </c>
    </row>
    <row r="132" spans="1:5" ht="12.75" x14ac:dyDescent="0.2">
      <c r="A132" s="243">
        <v>20108</v>
      </c>
      <c r="B132" s="243" t="s">
        <v>11470</v>
      </c>
      <c r="C132" s="243"/>
      <c r="D132" s="243" t="s">
        <v>11470</v>
      </c>
      <c r="E132" s="243">
        <v>20108</v>
      </c>
    </row>
    <row r="133" spans="1:5" ht="12.75" x14ac:dyDescent="0.2">
      <c r="A133" s="243">
        <v>20109</v>
      </c>
      <c r="B133" s="243" t="s">
        <v>12746</v>
      </c>
      <c r="C133" s="243"/>
      <c r="D133" s="243" t="s">
        <v>12746</v>
      </c>
      <c r="E133" s="243">
        <v>20109</v>
      </c>
    </row>
    <row r="134" spans="1:5" ht="12.75" x14ac:dyDescent="0.2">
      <c r="A134" s="243">
        <v>20110</v>
      </c>
      <c r="B134" s="243" t="s">
        <v>11473</v>
      </c>
      <c r="C134" s="243"/>
      <c r="D134" s="243" t="s">
        <v>11473</v>
      </c>
      <c r="E134" s="243">
        <v>20110</v>
      </c>
    </row>
    <row r="135" spans="1:5" ht="12.75" x14ac:dyDescent="0.2">
      <c r="A135" s="243">
        <v>20111</v>
      </c>
      <c r="B135" s="243" t="s">
        <v>12747</v>
      </c>
      <c r="C135" s="243"/>
      <c r="D135" s="243" t="s">
        <v>12747</v>
      </c>
      <c r="E135" s="243">
        <v>20111</v>
      </c>
    </row>
    <row r="136" spans="1:5" ht="12.75" x14ac:dyDescent="0.2">
      <c r="A136" s="243">
        <v>20112</v>
      </c>
      <c r="B136" s="243" t="s">
        <v>11475</v>
      </c>
      <c r="C136" s="243"/>
      <c r="D136" s="243" t="s">
        <v>11475</v>
      </c>
      <c r="E136" s="243">
        <v>20112</v>
      </c>
    </row>
    <row r="137" spans="1:5" ht="12.75" x14ac:dyDescent="0.2">
      <c r="A137" s="243">
        <v>20113</v>
      </c>
      <c r="B137" s="243" t="s">
        <v>11477</v>
      </c>
      <c r="C137" s="243"/>
      <c r="D137" s="243" t="s">
        <v>11477</v>
      </c>
      <c r="E137" s="243">
        <v>20113</v>
      </c>
    </row>
    <row r="138" spans="1:5" ht="12.75" x14ac:dyDescent="0.2">
      <c r="A138" s="243">
        <v>20114</v>
      </c>
      <c r="B138" s="243" t="s">
        <v>12749</v>
      </c>
      <c r="C138" s="243"/>
      <c r="D138" s="243" t="s">
        <v>12749</v>
      </c>
      <c r="E138" s="243">
        <v>20114</v>
      </c>
    </row>
    <row r="139" spans="1:5" ht="12.75" x14ac:dyDescent="0.2">
      <c r="A139" s="243">
        <v>20201</v>
      </c>
      <c r="B139" s="243" t="s">
        <v>12610</v>
      </c>
      <c r="C139" s="243"/>
      <c r="D139" s="243" t="s">
        <v>12610</v>
      </c>
      <c r="E139" s="243">
        <v>20201</v>
      </c>
    </row>
    <row r="140" spans="1:5" ht="12.75" x14ac:dyDescent="0.2">
      <c r="A140" s="243">
        <v>20202</v>
      </c>
      <c r="B140" s="243" t="s">
        <v>12695</v>
      </c>
      <c r="C140" s="243"/>
      <c r="D140" s="243" t="s">
        <v>12695</v>
      </c>
      <c r="E140" s="243">
        <v>20202</v>
      </c>
    </row>
    <row r="141" spans="1:5" ht="12.75" x14ac:dyDescent="0.2">
      <c r="A141" s="243">
        <v>20203</v>
      </c>
      <c r="B141" s="243" t="s">
        <v>12751</v>
      </c>
      <c r="C141" s="243"/>
      <c r="D141" s="243" t="s">
        <v>12751</v>
      </c>
      <c r="E141" s="243">
        <v>20203</v>
      </c>
    </row>
    <row r="142" spans="1:5" ht="12.75" x14ac:dyDescent="0.2">
      <c r="A142" s="243">
        <v>20204</v>
      </c>
      <c r="B142" s="243" t="s">
        <v>14341</v>
      </c>
      <c r="C142" s="243"/>
      <c r="D142" s="243" t="s">
        <v>14341</v>
      </c>
      <c r="E142" s="243">
        <v>20204</v>
      </c>
    </row>
    <row r="143" spans="1:5" ht="12.75" x14ac:dyDescent="0.2">
      <c r="A143" s="243">
        <v>20205</v>
      </c>
      <c r="B143" s="243" t="s">
        <v>12752</v>
      </c>
      <c r="C143" s="243"/>
      <c r="D143" s="243" t="s">
        <v>12752</v>
      </c>
      <c r="E143" s="243">
        <v>20205</v>
      </c>
    </row>
    <row r="144" spans="1:5" ht="12.75" x14ac:dyDescent="0.2">
      <c r="A144" s="243">
        <v>20206</v>
      </c>
      <c r="B144" s="243" t="s">
        <v>12753</v>
      </c>
      <c r="C144" s="243"/>
      <c r="D144" s="243" t="s">
        <v>12753</v>
      </c>
      <c r="E144" s="243">
        <v>20206</v>
      </c>
    </row>
    <row r="145" spans="1:5" ht="12.75" x14ac:dyDescent="0.2">
      <c r="A145" s="243">
        <v>20207</v>
      </c>
      <c r="B145" s="243" t="s">
        <v>12754</v>
      </c>
      <c r="C145" s="243"/>
      <c r="D145" s="243" t="s">
        <v>12754</v>
      </c>
      <c r="E145" s="243">
        <v>20207</v>
      </c>
    </row>
    <row r="146" spans="1:5" ht="12.75" x14ac:dyDescent="0.2">
      <c r="A146" s="243">
        <v>20208</v>
      </c>
      <c r="B146" s="243" t="s">
        <v>12755</v>
      </c>
      <c r="C146" s="243"/>
      <c r="D146" s="243" t="s">
        <v>12755</v>
      </c>
      <c r="E146" s="243">
        <v>20208</v>
      </c>
    </row>
    <row r="147" spans="1:5" ht="12.75" x14ac:dyDescent="0.2">
      <c r="A147" s="243">
        <v>20209</v>
      </c>
      <c r="B147" s="243" t="s">
        <v>12757</v>
      </c>
      <c r="C147" s="243"/>
      <c r="D147" s="243" t="s">
        <v>12757</v>
      </c>
      <c r="E147" s="243">
        <v>20209</v>
      </c>
    </row>
    <row r="148" spans="1:5" ht="12.75" x14ac:dyDescent="0.2">
      <c r="A148" s="243">
        <v>20210</v>
      </c>
      <c r="B148" s="243" t="s">
        <v>12758</v>
      </c>
      <c r="C148" s="243"/>
      <c r="D148" s="243" t="s">
        <v>12758</v>
      </c>
      <c r="E148" s="243">
        <v>20210</v>
      </c>
    </row>
    <row r="149" spans="1:5" ht="12.75" x14ac:dyDescent="0.2">
      <c r="A149" s="243">
        <v>20211</v>
      </c>
      <c r="B149" s="243" t="s">
        <v>12759</v>
      </c>
      <c r="C149" s="243"/>
      <c r="D149" s="243" t="s">
        <v>12759</v>
      </c>
      <c r="E149" s="243">
        <v>20211</v>
      </c>
    </row>
    <row r="150" spans="1:5" ht="12.75" x14ac:dyDescent="0.2">
      <c r="A150" s="243">
        <v>20212</v>
      </c>
      <c r="B150" s="243" t="s">
        <v>12761</v>
      </c>
      <c r="C150" s="243"/>
      <c r="D150" s="243" t="s">
        <v>12761</v>
      </c>
      <c r="E150" s="243">
        <v>20212</v>
      </c>
    </row>
    <row r="151" spans="1:5" ht="12.75" x14ac:dyDescent="0.2">
      <c r="A151" s="243">
        <v>20213</v>
      </c>
      <c r="B151" s="243" t="s">
        <v>14342</v>
      </c>
      <c r="C151" s="243"/>
      <c r="D151" s="243" t="s">
        <v>14342</v>
      </c>
      <c r="E151" s="243">
        <v>20213</v>
      </c>
    </row>
    <row r="152" spans="1:5" ht="12.75" x14ac:dyDescent="0.2">
      <c r="A152" s="243">
        <v>20214</v>
      </c>
      <c r="B152" s="243" t="s">
        <v>12762</v>
      </c>
      <c r="C152" s="243"/>
      <c r="D152" s="243" t="s">
        <v>12762</v>
      </c>
      <c r="E152" s="243">
        <v>20214</v>
      </c>
    </row>
    <row r="153" spans="1:5" ht="12.75" x14ac:dyDescent="0.2">
      <c r="A153" s="243">
        <v>20301</v>
      </c>
      <c r="B153" s="243" t="s">
        <v>11407</v>
      </c>
      <c r="C153" s="243"/>
      <c r="D153" s="243" t="s">
        <v>11407</v>
      </c>
      <c r="E153" s="243">
        <v>20301</v>
      </c>
    </row>
    <row r="154" spans="1:5" ht="12.75" x14ac:dyDescent="0.2">
      <c r="A154" s="243">
        <v>20302</v>
      </c>
      <c r="B154" s="243" t="s">
        <v>11445</v>
      </c>
      <c r="C154" s="243"/>
      <c r="D154" s="243" t="s">
        <v>11445</v>
      </c>
      <c r="E154" s="243">
        <v>20302</v>
      </c>
    </row>
    <row r="155" spans="1:5" ht="12.75" x14ac:dyDescent="0.2">
      <c r="A155" s="243">
        <v>20303</v>
      </c>
      <c r="B155" s="243" t="s">
        <v>12763</v>
      </c>
      <c r="C155" s="243"/>
      <c r="D155" s="243" t="s">
        <v>12763</v>
      </c>
      <c r="E155" s="243">
        <v>20303</v>
      </c>
    </row>
    <row r="156" spans="1:5" ht="12.75" x14ac:dyDescent="0.2">
      <c r="A156" s="243">
        <v>20304</v>
      </c>
      <c r="B156" s="243" t="s">
        <v>11485</v>
      </c>
      <c r="C156" s="243"/>
      <c r="D156" s="243" t="s">
        <v>11485</v>
      </c>
      <c r="E156" s="243">
        <v>20304</v>
      </c>
    </row>
    <row r="157" spans="1:5" ht="12.75" x14ac:dyDescent="0.2">
      <c r="A157" s="243">
        <v>20305</v>
      </c>
      <c r="B157" s="243" t="s">
        <v>11486</v>
      </c>
      <c r="C157" s="243"/>
      <c r="D157" s="243" t="s">
        <v>11486</v>
      </c>
      <c r="E157" s="243">
        <v>20305</v>
      </c>
    </row>
    <row r="158" spans="1:5" ht="12.75" x14ac:dyDescent="0.2">
      <c r="A158" s="243">
        <v>20307</v>
      </c>
      <c r="B158" s="243" t="s">
        <v>11488</v>
      </c>
      <c r="C158" s="243"/>
      <c r="D158" s="243" t="s">
        <v>11488</v>
      </c>
      <c r="E158" s="243">
        <v>20307</v>
      </c>
    </row>
    <row r="159" spans="1:5" ht="12.75" x14ac:dyDescent="0.2">
      <c r="A159" s="243">
        <v>20308</v>
      </c>
      <c r="B159" s="243" t="s">
        <v>11490</v>
      </c>
      <c r="C159" s="243"/>
      <c r="D159" s="243" t="s">
        <v>11490</v>
      </c>
      <c r="E159" s="243">
        <v>20308</v>
      </c>
    </row>
    <row r="160" spans="1:5" ht="12.75" x14ac:dyDescent="0.2">
      <c r="A160" s="243">
        <v>20401</v>
      </c>
      <c r="B160" s="243" t="s">
        <v>11412</v>
      </c>
      <c r="C160" s="243"/>
      <c r="D160" s="243" t="s">
        <v>11412</v>
      </c>
      <c r="E160" s="243">
        <v>20401</v>
      </c>
    </row>
    <row r="161" spans="1:5" ht="12.75" x14ac:dyDescent="0.2">
      <c r="A161" s="243">
        <v>20402</v>
      </c>
      <c r="B161" s="243" t="s">
        <v>11448</v>
      </c>
      <c r="C161" s="243"/>
      <c r="D161" s="243" t="s">
        <v>11448</v>
      </c>
      <c r="E161" s="243">
        <v>20402</v>
      </c>
    </row>
    <row r="162" spans="1:5" ht="12.75" x14ac:dyDescent="0.2">
      <c r="A162" s="243">
        <v>20403</v>
      </c>
      <c r="B162" s="243" t="s">
        <v>12765</v>
      </c>
      <c r="C162" s="243"/>
      <c r="D162" s="243" t="s">
        <v>12765</v>
      </c>
      <c r="E162" s="243">
        <v>20403</v>
      </c>
    </row>
    <row r="163" spans="1:5" ht="12.75" x14ac:dyDescent="0.2">
      <c r="A163" s="243">
        <v>20404</v>
      </c>
      <c r="B163" s="243" t="s">
        <v>11493</v>
      </c>
      <c r="C163" s="243"/>
      <c r="D163" s="243" t="s">
        <v>11493</v>
      </c>
      <c r="E163" s="243">
        <v>20404</v>
      </c>
    </row>
    <row r="164" spans="1:5" ht="12.75" x14ac:dyDescent="0.2">
      <c r="A164" s="243">
        <v>20501</v>
      </c>
      <c r="B164" s="243" t="s">
        <v>11416</v>
      </c>
      <c r="C164" s="243"/>
      <c r="D164" s="243" t="s">
        <v>11416</v>
      </c>
      <c r="E164" s="243">
        <v>20501</v>
      </c>
    </row>
    <row r="165" spans="1:5" ht="12.75" x14ac:dyDescent="0.2">
      <c r="A165" s="243">
        <v>20502</v>
      </c>
      <c r="B165" s="243" t="s">
        <v>12723</v>
      </c>
      <c r="C165" s="243"/>
      <c r="D165" s="243" t="s">
        <v>12723</v>
      </c>
      <c r="E165" s="243">
        <v>20502</v>
      </c>
    </row>
    <row r="166" spans="1:5" ht="12.75" x14ac:dyDescent="0.2">
      <c r="A166" s="243">
        <v>20503</v>
      </c>
      <c r="B166" s="243" t="s">
        <v>11495</v>
      </c>
      <c r="C166" s="243"/>
      <c r="D166" s="243" t="s">
        <v>11495</v>
      </c>
      <c r="E166" s="243">
        <v>20503</v>
      </c>
    </row>
    <row r="167" spans="1:5" ht="12.75" x14ac:dyDescent="0.2">
      <c r="A167" s="243">
        <v>20504</v>
      </c>
      <c r="B167" s="243" t="s">
        <v>11497</v>
      </c>
      <c r="C167" s="243"/>
      <c r="D167" s="243" t="s">
        <v>11497</v>
      </c>
      <c r="E167" s="243">
        <v>20504</v>
      </c>
    </row>
    <row r="168" spans="1:5" ht="12.75" x14ac:dyDescent="0.2">
      <c r="A168" s="243">
        <v>20505</v>
      </c>
      <c r="B168" s="243" t="s">
        <v>12768</v>
      </c>
      <c r="C168" s="243"/>
      <c r="D168" s="243" t="s">
        <v>12768</v>
      </c>
      <c r="E168" s="243">
        <v>20505</v>
      </c>
    </row>
    <row r="169" spans="1:5" ht="12.75" x14ac:dyDescent="0.2">
      <c r="A169" s="243">
        <v>20506</v>
      </c>
      <c r="B169" s="243" t="s">
        <v>12769</v>
      </c>
      <c r="C169" s="243"/>
      <c r="D169" s="243" t="s">
        <v>12769</v>
      </c>
      <c r="E169" s="243">
        <v>20506</v>
      </c>
    </row>
    <row r="170" spans="1:5" ht="12.75" x14ac:dyDescent="0.2">
      <c r="A170" s="243">
        <v>20507</v>
      </c>
      <c r="B170" s="243" t="s">
        <v>11499</v>
      </c>
      <c r="C170" s="243"/>
      <c r="D170" s="243" t="s">
        <v>11499</v>
      </c>
      <c r="E170" s="243">
        <v>20507</v>
      </c>
    </row>
    <row r="171" spans="1:5" ht="12.75" x14ac:dyDescent="0.2">
      <c r="A171" s="243">
        <v>20508</v>
      </c>
      <c r="B171" s="243" t="s">
        <v>11501</v>
      </c>
      <c r="C171" s="243"/>
      <c r="D171" s="243" t="s">
        <v>11501</v>
      </c>
      <c r="E171" s="243">
        <v>20508</v>
      </c>
    </row>
    <row r="172" spans="1:5" ht="12.75" x14ac:dyDescent="0.2">
      <c r="A172" s="243">
        <v>20601</v>
      </c>
      <c r="B172" s="243" t="s">
        <v>11421</v>
      </c>
      <c r="C172" s="243"/>
      <c r="D172" s="243" t="s">
        <v>11421</v>
      </c>
      <c r="E172" s="243">
        <v>20601</v>
      </c>
    </row>
    <row r="173" spans="1:5" ht="12.75" x14ac:dyDescent="0.2">
      <c r="A173" s="243">
        <v>20602</v>
      </c>
      <c r="B173" s="243" t="s">
        <v>11454</v>
      </c>
      <c r="C173" s="243"/>
      <c r="D173" s="243" t="s">
        <v>11454</v>
      </c>
      <c r="E173" s="243">
        <v>20602</v>
      </c>
    </row>
    <row r="174" spans="1:5" ht="12.75" x14ac:dyDescent="0.2">
      <c r="A174" s="243">
        <v>20603</v>
      </c>
      <c r="B174" s="243" t="s">
        <v>12770</v>
      </c>
      <c r="C174" s="243"/>
      <c r="D174" s="243" t="s">
        <v>12770</v>
      </c>
      <c r="E174" s="243">
        <v>20603</v>
      </c>
    </row>
    <row r="175" spans="1:5" ht="12.75" x14ac:dyDescent="0.2">
      <c r="A175" s="243">
        <v>20604</v>
      </c>
      <c r="B175" s="243" t="s">
        <v>11506</v>
      </c>
      <c r="C175" s="243"/>
      <c r="D175" s="243" t="s">
        <v>11506</v>
      </c>
      <c r="E175" s="243">
        <v>20604</v>
      </c>
    </row>
    <row r="176" spans="1:5" ht="12.75" x14ac:dyDescent="0.2">
      <c r="A176" s="243">
        <v>20605</v>
      </c>
      <c r="B176" s="243" t="s">
        <v>12771</v>
      </c>
      <c r="C176" s="243"/>
      <c r="D176" s="243" t="s">
        <v>12771</v>
      </c>
      <c r="E176" s="243">
        <v>20605</v>
      </c>
    </row>
    <row r="177" spans="1:5" ht="12.75" x14ac:dyDescent="0.2">
      <c r="A177" s="243">
        <v>20606</v>
      </c>
      <c r="B177" s="243" t="s">
        <v>11507</v>
      </c>
      <c r="C177" s="243"/>
      <c r="D177" s="243" t="s">
        <v>11507</v>
      </c>
      <c r="E177" s="243">
        <v>20606</v>
      </c>
    </row>
    <row r="178" spans="1:5" ht="12.75" x14ac:dyDescent="0.2">
      <c r="A178" s="243">
        <v>20607</v>
      </c>
      <c r="B178" s="243" t="s">
        <v>14343</v>
      </c>
      <c r="C178" s="243"/>
      <c r="D178" s="243" t="s">
        <v>14343</v>
      </c>
      <c r="E178" s="243">
        <v>20607</v>
      </c>
    </row>
    <row r="179" spans="1:5" ht="12.75" x14ac:dyDescent="0.2">
      <c r="A179" s="243">
        <v>20608</v>
      </c>
      <c r="B179" s="243" t="s">
        <v>11509</v>
      </c>
      <c r="C179" s="243"/>
      <c r="D179" s="243" t="s">
        <v>11509</v>
      </c>
      <c r="E179" s="243">
        <v>20608</v>
      </c>
    </row>
    <row r="180" spans="1:5" ht="12.75" x14ac:dyDescent="0.2">
      <c r="A180" s="243">
        <v>20701</v>
      </c>
      <c r="B180" s="243" t="s">
        <v>11425</v>
      </c>
      <c r="C180" s="243"/>
      <c r="D180" s="243" t="s">
        <v>11425</v>
      </c>
      <c r="E180" s="243">
        <v>20701</v>
      </c>
    </row>
    <row r="181" spans="1:5" ht="12.75" x14ac:dyDescent="0.2">
      <c r="A181" s="243">
        <v>20702</v>
      </c>
      <c r="B181" s="243" t="s">
        <v>11457</v>
      </c>
      <c r="C181" s="243"/>
      <c r="D181" s="243" t="s">
        <v>11457</v>
      </c>
      <c r="E181" s="243">
        <v>20702</v>
      </c>
    </row>
    <row r="182" spans="1:5" ht="12.75" x14ac:dyDescent="0.2">
      <c r="A182" s="243">
        <v>20703</v>
      </c>
      <c r="B182" s="243" t="s">
        <v>11511</v>
      </c>
      <c r="C182" s="243"/>
      <c r="D182" s="243" t="s">
        <v>11511</v>
      </c>
      <c r="E182" s="243">
        <v>20703</v>
      </c>
    </row>
    <row r="183" spans="1:5" ht="12.75" x14ac:dyDescent="0.2">
      <c r="A183" s="243">
        <v>20704</v>
      </c>
      <c r="B183" s="243" t="s">
        <v>11512</v>
      </c>
      <c r="C183" s="243"/>
      <c r="D183" s="243" t="s">
        <v>11512</v>
      </c>
      <c r="E183" s="243">
        <v>20704</v>
      </c>
    </row>
    <row r="184" spans="1:5" ht="12.75" x14ac:dyDescent="0.2">
      <c r="A184" s="243">
        <v>20705</v>
      </c>
      <c r="B184" s="243" t="s">
        <v>11513</v>
      </c>
      <c r="C184" s="243"/>
      <c r="D184" s="243" t="s">
        <v>11513</v>
      </c>
      <c r="E184" s="243">
        <v>20705</v>
      </c>
    </row>
    <row r="185" spans="1:5" ht="12.75" x14ac:dyDescent="0.2">
      <c r="A185" s="243">
        <v>20706</v>
      </c>
      <c r="B185" s="243" t="s">
        <v>12774</v>
      </c>
      <c r="C185" s="243"/>
      <c r="D185" s="243" t="s">
        <v>12774</v>
      </c>
      <c r="E185" s="243">
        <v>20706</v>
      </c>
    </row>
    <row r="186" spans="1:5" ht="12.75" x14ac:dyDescent="0.2">
      <c r="A186" s="243">
        <v>20707</v>
      </c>
      <c r="B186" s="243" t="s">
        <v>12776</v>
      </c>
      <c r="C186" s="243"/>
      <c r="D186" s="243" t="s">
        <v>12776</v>
      </c>
      <c r="E186" s="243">
        <v>20707</v>
      </c>
    </row>
    <row r="187" spans="1:5" ht="12.75" x14ac:dyDescent="0.2">
      <c r="A187" s="243">
        <v>20801</v>
      </c>
      <c r="B187" s="243" t="s">
        <v>12661</v>
      </c>
      <c r="C187" s="243"/>
      <c r="D187" s="243" t="s">
        <v>12661</v>
      </c>
      <c r="E187" s="243">
        <v>20801</v>
      </c>
    </row>
    <row r="188" spans="1:5" ht="12.75" x14ac:dyDescent="0.2">
      <c r="A188" s="243">
        <v>20802</v>
      </c>
      <c r="B188" s="243" t="s">
        <v>12743</v>
      </c>
      <c r="C188" s="243"/>
      <c r="D188" s="243" t="s">
        <v>12743</v>
      </c>
      <c r="E188" s="243">
        <v>20802</v>
      </c>
    </row>
    <row r="189" spans="1:5" ht="12.75" x14ac:dyDescent="0.2">
      <c r="A189" s="243">
        <v>20803</v>
      </c>
      <c r="B189" s="243" t="s">
        <v>12778</v>
      </c>
      <c r="C189" s="243"/>
      <c r="D189" s="243" t="s">
        <v>12778</v>
      </c>
      <c r="E189" s="243">
        <v>20803</v>
      </c>
    </row>
    <row r="190" spans="1:5" ht="12.75" x14ac:dyDescent="0.2">
      <c r="A190" s="243">
        <v>20804</v>
      </c>
      <c r="B190" s="243" t="s">
        <v>12779</v>
      </c>
      <c r="C190" s="243"/>
      <c r="D190" s="243" t="s">
        <v>12779</v>
      </c>
      <c r="E190" s="243">
        <v>20804</v>
      </c>
    </row>
    <row r="191" spans="1:5" ht="12.75" x14ac:dyDescent="0.2">
      <c r="A191" s="243">
        <v>20805</v>
      </c>
      <c r="B191" s="243" t="s">
        <v>14344</v>
      </c>
      <c r="C191" s="243"/>
      <c r="D191" s="243" t="s">
        <v>14344</v>
      </c>
      <c r="E191" s="243">
        <v>20805</v>
      </c>
    </row>
    <row r="192" spans="1:5" ht="12.75" x14ac:dyDescent="0.2">
      <c r="A192" s="243">
        <v>20901</v>
      </c>
      <c r="B192" s="243" t="s">
        <v>11430</v>
      </c>
      <c r="C192" s="243"/>
      <c r="D192" s="243" t="s">
        <v>11430</v>
      </c>
      <c r="E192" s="243">
        <v>20901</v>
      </c>
    </row>
    <row r="193" spans="1:5" ht="12.75" x14ac:dyDescent="0.2">
      <c r="A193" s="243">
        <v>20902</v>
      </c>
      <c r="B193" s="243" t="s">
        <v>11463</v>
      </c>
      <c r="C193" s="243"/>
      <c r="D193" s="243" t="s">
        <v>11463</v>
      </c>
      <c r="E193" s="243">
        <v>20902</v>
      </c>
    </row>
    <row r="194" spans="1:5" ht="12.75" x14ac:dyDescent="0.2">
      <c r="A194" s="243">
        <v>20903</v>
      </c>
      <c r="B194" s="243" t="s">
        <v>14345</v>
      </c>
      <c r="C194" s="243"/>
      <c r="D194" s="243" t="s">
        <v>14345</v>
      </c>
      <c r="E194" s="243">
        <v>20903</v>
      </c>
    </row>
    <row r="195" spans="1:5" ht="12.75" x14ac:dyDescent="0.2">
      <c r="A195" s="243">
        <v>20904</v>
      </c>
      <c r="B195" s="243" t="s">
        <v>11518</v>
      </c>
      <c r="C195" s="243"/>
      <c r="D195" s="243" t="s">
        <v>11518</v>
      </c>
      <c r="E195" s="243">
        <v>20904</v>
      </c>
    </row>
    <row r="196" spans="1:5" ht="12.75" x14ac:dyDescent="0.2">
      <c r="A196" s="243">
        <v>20905</v>
      </c>
      <c r="B196" s="243" t="s">
        <v>11519</v>
      </c>
      <c r="C196" s="243"/>
      <c r="D196" s="243" t="s">
        <v>11519</v>
      </c>
      <c r="E196" s="243">
        <v>20905</v>
      </c>
    </row>
    <row r="197" spans="1:5" ht="12.75" x14ac:dyDescent="0.2">
      <c r="A197" s="243">
        <v>21001</v>
      </c>
      <c r="B197" s="243" t="s">
        <v>11434</v>
      </c>
      <c r="C197" s="243"/>
      <c r="D197" s="243" t="s">
        <v>11434</v>
      </c>
      <c r="E197" s="243">
        <v>21001</v>
      </c>
    </row>
    <row r="198" spans="1:5" ht="12.75" x14ac:dyDescent="0.2">
      <c r="A198" s="243">
        <v>21002</v>
      </c>
      <c r="B198" s="243" t="s">
        <v>11468</v>
      </c>
      <c r="C198" s="243"/>
      <c r="D198" s="243" t="s">
        <v>11468</v>
      </c>
      <c r="E198" s="243">
        <v>21002</v>
      </c>
    </row>
    <row r="199" spans="1:5" ht="12.75" x14ac:dyDescent="0.2">
      <c r="A199" s="243">
        <v>21003</v>
      </c>
      <c r="B199" s="243" t="s">
        <v>11521</v>
      </c>
      <c r="C199" s="243"/>
      <c r="D199" s="243" t="s">
        <v>11521</v>
      </c>
      <c r="E199" s="243">
        <v>21003</v>
      </c>
    </row>
    <row r="200" spans="1:5" ht="12.75" x14ac:dyDescent="0.2">
      <c r="A200" s="243">
        <v>21004</v>
      </c>
      <c r="B200" s="243" t="s">
        <v>14346</v>
      </c>
      <c r="C200" s="243"/>
      <c r="D200" s="243" t="s">
        <v>14346</v>
      </c>
      <c r="E200" s="243">
        <v>21004</v>
      </c>
    </row>
    <row r="201" spans="1:5" ht="12.75" x14ac:dyDescent="0.2">
      <c r="A201" s="243">
        <v>21005</v>
      </c>
      <c r="B201" s="243" t="s">
        <v>11523</v>
      </c>
      <c r="C201" s="243"/>
      <c r="D201" s="243" t="s">
        <v>11523</v>
      </c>
      <c r="E201" s="243">
        <v>21005</v>
      </c>
    </row>
    <row r="202" spans="1:5" ht="12.75" x14ac:dyDescent="0.2">
      <c r="A202" s="243">
        <v>21006</v>
      </c>
      <c r="B202" s="243" t="s">
        <v>11525</v>
      </c>
      <c r="C202" s="243"/>
      <c r="D202" s="243" t="s">
        <v>11525</v>
      </c>
      <c r="E202" s="243">
        <v>21006</v>
      </c>
    </row>
    <row r="203" spans="1:5" ht="12.75" x14ac:dyDescent="0.2">
      <c r="A203" s="243">
        <v>21007</v>
      </c>
      <c r="B203" s="243" t="s">
        <v>14347</v>
      </c>
      <c r="C203" s="243"/>
      <c r="D203" s="243" t="s">
        <v>14347</v>
      </c>
      <c r="E203" s="243">
        <v>21007</v>
      </c>
    </row>
    <row r="204" spans="1:5" ht="12.75" x14ac:dyDescent="0.2">
      <c r="A204" s="243">
        <v>21008</v>
      </c>
      <c r="B204" s="243" t="s">
        <v>11526</v>
      </c>
      <c r="C204" s="243"/>
      <c r="D204" s="243" t="s">
        <v>11526</v>
      </c>
      <c r="E204" s="243">
        <v>21008</v>
      </c>
    </row>
    <row r="205" spans="1:5" ht="12.75" x14ac:dyDescent="0.2">
      <c r="A205" s="243">
        <v>21009</v>
      </c>
      <c r="B205" s="243" t="s">
        <v>11527</v>
      </c>
      <c r="C205" s="243"/>
      <c r="D205" s="243" t="s">
        <v>11527</v>
      </c>
      <c r="E205" s="243">
        <v>21009</v>
      </c>
    </row>
    <row r="206" spans="1:5" ht="12.75" x14ac:dyDescent="0.2">
      <c r="A206" s="243">
        <v>21010</v>
      </c>
      <c r="B206" s="243" t="s">
        <v>11528</v>
      </c>
      <c r="C206" s="243"/>
      <c r="D206" s="243" t="s">
        <v>11528</v>
      </c>
      <c r="E206" s="243">
        <v>21010</v>
      </c>
    </row>
    <row r="207" spans="1:5" ht="12.75" x14ac:dyDescent="0.2">
      <c r="A207" s="243">
        <v>21011</v>
      </c>
      <c r="B207" s="243" t="s">
        <v>11529</v>
      </c>
      <c r="C207" s="243"/>
      <c r="D207" s="243" t="s">
        <v>11529</v>
      </c>
      <c r="E207" s="243">
        <v>21011</v>
      </c>
    </row>
    <row r="208" spans="1:5" ht="12.75" x14ac:dyDescent="0.2">
      <c r="A208" s="243">
        <v>21012</v>
      </c>
      <c r="B208" s="243" t="s">
        <v>11530</v>
      </c>
      <c r="C208" s="243"/>
      <c r="D208" s="243" t="s">
        <v>11530</v>
      </c>
      <c r="E208" s="243">
        <v>21012</v>
      </c>
    </row>
    <row r="209" spans="1:5" ht="12.75" x14ac:dyDescent="0.2">
      <c r="A209" s="243">
        <v>21013</v>
      </c>
      <c r="B209" s="243" t="s">
        <v>11531</v>
      </c>
      <c r="C209" s="243"/>
      <c r="D209" s="243" t="s">
        <v>11531</v>
      </c>
      <c r="E209" s="243">
        <v>21013</v>
      </c>
    </row>
    <row r="210" spans="1:5" ht="12.75" x14ac:dyDescent="0.2">
      <c r="A210" s="243">
        <v>21101</v>
      </c>
      <c r="B210" s="243" t="s">
        <v>11437</v>
      </c>
      <c r="C210" s="243"/>
      <c r="D210" s="243" t="s">
        <v>11437</v>
      </c>
      <c r="E210" s="243">
        <v>21101</v>
      </c>
    </row>
    <row r="211" spans="1:5" ht="12.75" x14ac:dyDescent="0.2">
      <c r="A211" s="243">
        <v>21102</v>
      </c>
      <c r="B211" s="243" t="s">
        <v>11474</v>
      </c>
      <c r="C211" s="243"/>
      <c r="D211" s="243" t="s">
        <v>11474</v>
      </c>
      <c r="E211" s="243">
        <v>21102</v>
      </c>
    </row>
    <row r="212" spans="1:5" ht="12.75" x14ac:dyDescent="0.2">
      <c r="A212" s="243">
        <v>21103</v>
      </c>
      <c r="B212" s="243" t="s">
        <v>14348</v>
      </c>
      <c r="C212" s="243"/>
      <c r="D212" s="243" t="s">
        <v>14348</v>
      </c>
      <c r="E212" s="243">
        <v>21103</v>
      </c>
    </row>
    <row r="213" spans="1:5" ht="12.75" x14ac:dyDescent="0.2">
      <c r="A213" s="243">
        <v>21104</v>
      </c>
      <c r="B213" s="243" t="s">
        <v>11535</v>
      </c>
      <c r="C213" s="243"/>
      <c r="D213" s="243" t="s">
        <v>11535</v>
      </c>
      <c r="E213" s="243">
        <v>21104</v>
      </c>
    </row>
    <row r="214" spans="1:5" ht="12.75" x14ac:dyDescent="0.2">
      <c r="A214" s="243">
        <v>21105</v>
      </c>
      <c r="B214" s="243" t="s">
        <v>11536</v>
      </c>
      <c r="C214" s="243"/>
      <c r="D214" s="243" t="s">
        <v>11536</v>
      </c>
      <c r="E214" s="243">
        <v>21105</v>
      </c>
    </row>
    <row r="215" spans="1:5" ht="12.75" x14ac:dyDescent="0.2">
      <c r="A215" s="243">
        <v>21106</v>
      </c>
      <c r="B215" s="243" t="s">
        <v>11537</v>
      </c>
      <c r="C215" s="243"/>
      <c r="D215" s="243" t="s">
        <v>11537</v>
      </c>
      <c r="E215" s="243">
        <v>21106</v>
      </c>
    </row>
    <row r="216" spans="1:5" ht="12.75" x14ac:dyDescent="0.2">
      <c r="A216" s="243">
        <v>21107</v>
      </c>
      <c r="B216" s="243" t="s">
        <v>11538</v>
      </c>
      <c r="C216" s="243"/>
      <c r="D216" s="243" t="s">
        <v>11538</v>
      </c>
      <c r="E216" s="243">
        <v>21107</v>
      </c>
    </row>
    <row r="217" spans="1:5" ht="12.75" x14ac:dyDescent="0.2">
      <c r="A217" s="243">
        <v>21201</v>
      </c>
      <c r="B217" s="243" t="s">
        <v>12685</v>
      </c>
      <c r="C217" s="243"/>
      <c r="D217" s="243" t="s">
        <v>12685</v>
      </c>
      <c r="E217" s="243">
        <v>21201</v>
      </c>
    </row>
    <row r="218" spans="1:5" ht="12.75" x14ac:dyDescent="0.2">
      <c r="A218" s="243">
        <v>21202</v>
      </c>
      <c r="B218" s="243" t="s">
        <v>12750</v>
      </c>
      <c r="C218" s="243"/>
      <c r="D218" s="243" t="s">
        <v>12750</v>
      </c>
      <c r="E218" s="243">
        <v>21202</v>
      </c>
    </row>
    <row r="219" spans="1:5" ht="12.75" x14ac:dyDescent="0.2">
      <c r="A219" s="243">
        <v>21203</v>
      </c>
      <c r="B219" s="243" t="s">
        <v>12781</v>
      </c>
      <c r="C219" s="243"/>
      <c r="D219" s="243" t="s">
        <v>12781</v>
      </c>
      <c r="E219" s="243">
        <v>21203</v>
      </c>
    </row>
    <row r="220" spans="1:5" ht="12.75" x14ac:dyDescent="0.2">
      <c r="A220" s="243">
        <v>21204</v>
      </c>
      <c r="B220" s="243" t="s">
        <v>12786</v>
      </c>
      <c r="C220" s="243"/>
      <c r="D220" s="243" t="s">
        <v>12786</v>
      </c>
      <c r="E220" s="243">
        <v>21204</v>
      </c>
    </row>
    <row r="221" spans="1:5" ht="12.75" x14ac:dyDescent="0.2">
      <c r="A221" s="243">
        <v>21205</v>
      </c>
      <c r="B221" s="243" t="s">
        <v>12787</v>
      </c>
      <c r="C221" s="243"/>
      <c r="D221" s="243" t="s">
        <v>12787</v>
      </c>
      <c r="E221" s="243">
        <v>21205</v>
      </c>
    </row>
    <row r="222" spans="1:5" ht="12.75" x14ac:dyDescent="0.2">
      <c r="A222" s="243">
        <v>21301</v>
      </c>
      <c r="B222" s="243" t="s">
        <v>11541</v>
      </c>
      <c r="C222" s="243"/>
      <c r="D222" s="243" t="s">
        <v>11541</v>
      </c>
      <c r="E222" s="243">
        <v>21301</v>
      </c>
    </row>
    <row r="223" spans="1:5" ht="12.75" x14ac:dyDescent="0.2">
      <c r="A223" s="243">
        <v>21302</v>
      </c>
      <c r="B223" s="243" t="s">
        <v>11542</v>
      </c>
      <c r="C223" s="243"/>
      <c r="D223" s="243" t="s">
        <v>11542</v>
      </c>
      <c r="E223" s="243">
        <v>21302</v>
      </c>
    </row>
    <row r="224" spans="1:5" ht="12.75" x14ac:dyDescent="0.2">
      <c r="A224" s="243">
        <v>21303</v>
      </c>
      <c r="B224" s="243" t="s">
        <v>14349</v>
      </c>
      <c r="C224" s="243"/>
      <c r="D224" s="243" t="s">
        <v>14349</v>
      </c>
      <c r="E224" s="243">
        <v>21303</v>
      </c>
    </row>
    <row r="225" spans="1:5" ht="12.75" x14ac:dyDescent="0.2">
      <c r="A225" s="243">
        <v>21304</v>
      </c>
      <c r="B225" s="243" t="s">
        <v>11545</v>
      </c>
      <c r="C225" s="243"/>
      <c r="D225" s="243" t="s">
        <v>11545</v>
      </c>
      <c r="E225" s="243">
        <v>21304</v>
      </c>
    </row>
    <row r="226" spans="1:5" ht="12.75" x14ac:dyDescent="0.2">
      <c r="A226" s="243">
        <v>21305</v>
      </c>
      <c r="B226" s="243" t="s">
        <v>11547</v>
      </c>
      <c r="C226" s="243"/>
      <c r="D226" s="243" t="s">
        <v>11547</v>
      </c>
      <c r="E226" s="243">
        <v>21305</v>
      </c>
    </row>
    <row r="227" spans="1:5" ht="12.75" x14ac:dyDescent="0.2">
      <c r="A227" s="243">
        <v>21306</v>
      </c>
      <c r="B227" s="243" t="s">
        <v>12789</v>
      </c>
      <c r="C227" s="243"/>
      <c r="D227" s="243" t="s">
        <v>12789</v>
      </c>
      <c r="E227" s="243">
        <v>21306</v>
      </c>
    </row>
    <row r="228" spans="1:5" ht="12.75" x14ac:dyDescent="0.2">
      <c r="A228" s="243">
        <v>21307</v>
      </c>
      <c r="B228" s="243" t="s">
        <v>11549</v>
      </c>
      <c r="C228" s="243"/>
      <c r="D228" s="243" t="s">
        <v>11549</v>
      </c>
      <c r="E228" s="243">
        <v>21307</v>
      </c>
    </row>
    <row r="229" spans="1:5" ht="12.75" x14ac:dyDescent="0.2">
      <c r="A229" s="243">
        <v>21308</v>
      </c>
      <c r="B229" s="243" t="s">
        <v>11550</v>
      </c>
      <c r="C229" s="243"/>
      <c r="D229" s="243" t="s">
        <v>11550</v>
      </c>
      <c r="E229" s="243">
        <v>21308</v>
      </c>
    </row>
    <row r="230" spans="1:5" ht="12.75" x14ac:dyDescent="0.2">
      <c r="A230" s="243">
        <v>21401</v>
      </c>
      <c r="B230" s="243" t="s">
        <v>11551</v>
      </c>
      <c r="C230" s="243"/>
      <c r="D230" s="243" t="s">
        <v>11551</v>
      </c>
      <c r="E230" s="243">
        <v>21401</v>
      </c>
    </row>
    <row r="231" spans="1:5" ht="12.75" x14ac:dyDescent="0.2">
      <c r="A231" s="244">
        <v>21402</v>
      </c>
      <c r="B231" s="243" t="s">
        <v>11552</v>
      </c>
      <c r="C231" s="243"/>
      <c r="D231" s="243" t="s">
        <v>11552</v>
      </c>
      <c r="E231" s="244">
        <v>21402</v>
      </c>
    </row>
    <row r="232" spans="1:5" ht="12.75" x14ac:dyDescent="0.2">
      <c r="A232" s="243">
        <v>21403</v>
      </c>
      <c r="B232" s="243" t="s">
        <v>11554</v>
      </c>
      <c r="C232" s="243"/>
      <c r="D232" s="243" t="s">
        <v>11554</v>
      </c>
      <c r="E232" s="243">
        <v>21403</v>
      </c>
    </row>
    <row r="233" spans="1:5" ht="12.75" x14ac:dyDescent="0.2">
      <c r="A233" s="243">
        <v>21404</v>
      </c>
      <c r="B233" s="243" t="s">
        <v>11555</v>
      </c>
      <c r="C233" s="243"/>
      <c r="D233" s="243" t="s">
        <v>11555</v>
      </c>
      <c r="E233" s="243">
        <v>21404</v>
      </c>
    </row>
    <row r="234" spans="1:5" ht="12.75" x14ac:dyDescent="0.2">
      <c r="A234" s="243">
        <v>21501</v>
      </c>
      <c r="B234" s="243" t="s">
        <v>11557</v>
      </c>
      <c r="C234" s="243"/>
      <c r="D234" s="243" t="s">
        <v>11557</v>
      </c>
      <c r="E234" s="243">
        <v>21501</v>
      </c>
    </row>
    <row r="235" spans="1:5" ht="12.75" x14ac:dyDescent="0.2">
      <c r="A235" s="243">
        <v>21502</v>
      </c>
      <c r="B235" s="243" t="s">
        <v>11558</v>
      </c>
      <c r="C235" s="243"/>
      <c r="D235" s="243" t="s">
        <v>11558</v>
      </c>
      <c r="E235" s="243">
        <v>21502</v>
      </c>
    </row>
    <row r="236" spans="1:5" ht="12.75" x14ac:dyDescent="0.2">
      <c r="A236" s="243">
        <v>21503</v>
      </c>
      <c r="B236" s="243" t="s">
        <v>11559</v>
      </c>
      <c r="C236" s="243"/>
      <c r="D236" s="243" t="s">
        <v>11559</v>
      </c>
      <c r="E236" s="243">
        <v>21503</v>
      </c>
    </row>
    <row r="237" spans="1:5" ht="12.75" x14ac:dyDescent="0.2">
      <c r="A237" s="243">
        <v>21504</v>
      </c>
      <c r="B237" s="243" t="s">
        <v>11560</v>
      </c>
      <c r="C237" s="243"/>
      <c r="D237" s="243" t="s">
        <v>11560</v>
      </c>
      <c r="E237" s="243">
        <v>21504</v>
      </c>
    </row>
    <row r="238" spans="1:5" ht="12.75" x14ac:dyDescent="0.2">
      <c r="A238" s="243">
        <v>21601</v>
      </c>
      <c r="B238" s="243" t="s">
        <v>12794</v>
      </c>
      <c r="C238" s="243"/>
      <c r="D238" s="243" t="s">
        <v>12794</v>
      </c>
      <c r="E238" s="243">
        <v>21601</v>
      </c>
    </row>
    <row r="239" spans="1:5" ht="12.75" x14ac:dyDescent="0.2">
      <c r="A239" s="243">
        <v>21602</v>
      </c>
      <c r="B239" s="243" t="s">
        <v>12795</v>
      </c>
      <c r="C239" s="243"/>
      <c r="D239" s="243" t="s">
        <v>12795</v>
      </c>
      <c r="E239" s="243">
        <v>21602</v>
      </c>
    </row>
    <row r="240" spans="1:5" ht="12.75" x14ac:dyDescent="0.2">
      <c r="A240" s="243">
        <v>21603</v>
      </c>
      <c r="B240" s="243" t="s">
        <v>12796</v>
      </c>
      <c r="C240" s="243"/>
      <c r="D240" s="243" t="s">
        <v>12796</v>
      </c>
      <c r="E240" s="243">
        <v>21603</v>
      </c>
    </row>
    <row r="241" spans="1:5" ht="12.75" x14ac:dyDescent="0.2">
      <c r="A241" s="243">
        <v>30101</v>
      </c>
      <c r="B241" s="243" t="s">
        <v>11401</v>
      </c>
      <c r="C241" s="243"/>
      <c r="D241" s="243" t="s">
        <v>11401</v>
      </c>
      <c r="E241" s="243">
        <v>30101</v>
      </c>
    </row>
    <row r="242" spans="1:5" ht="12.75" x14ac:dyDescent="0.2">
      <c r="A242" s="243">
        <v>30102</v>
      </c>
      <c r="B242" s="243" t="s">
        <v>11439</v>
      </c>
      <c r="C242" s="243"/>
      <c r="D242" s="243" t="s">
        <v>11439</v>
      </c>
      <c r="E242" s="243">
        <v>30102</v>
      </c>
    </row>
    <row r="243" spans="1:5" ht="12.75" x14ac:dyDescent="0.2">
      <c r="A243" s="243">
        <v>30103</v>
      </c>
      <c r="B243" s="243" t="s">
        <v>11478</v>
      </c>
      <c r="C243" s="243"/>
      <c r="D243" s="243" t="s">
        <v>11478</v>
      </c>
      <c r="E243" s="243">
        <v>30103</v>
      </c>
    </row>
    <row r="244" spans="1:5" ht="12.75" x14ac:dyDescent="0.2">
      <c r="A244" s="243">
        <v>30104</v>
      </c>
      <c r="B244" s="243" t="s">
        <v>12782</v>
      </c>
      <c r="C244" s="243"/>
      <c r="D244" s="243" t="s">
        <v>12782</v>
      </c>
      <c r="E244" s="243">
        <v>30104</v>
      </c>
    </row>
    <row r="245" spans="1:5" ht="12.75" x14ac:dyDescent="0.2">
      <c r="A245" s="243">
        <v>30105</v>
      </c>
      <c r="B245" s="243" t="s">
        <v>14350</v>
      </c>
      <c r="C245" s="243"/>
      <c r="D245" s="243" t="s">
        <v>14350</v>
      </c>
      <c r="E245" s="243">
        <v>30105</v>
      </c>
    </row>
    <row r="246" spans="1:5" ht="12.75" x14ac:dyDescent="0.2">
      <c r="A246" s="243">
        <v>30106</v>
      </c>
      <c r="B246" s="243" t="s">
        <v>14351</v>
      </c>
      <c r="C246" s="243"/>
      <c r="D246" s="243" t="s">
        <v>14351</v>
      </c>
      <c r="E246" s="243">
        <v>30106</v>
      </c>
    </row>
    <row r="247" spans="1:5" ht="12.75" x14ac:dyDescent="0.2">
      <c r="A247" s="243">
        <v>30107</v>
      </c>
      <c r="B247" s="243" t="s">
        <v>11565</v>
      </c>
      <c r="C247" s="243"/>
      <c r="D247" s="243" t="s">
        <v>11565</v>
      </c>
      <c r="E247" s="243">
        <v>30107</v>
      </c>
    </row>
    <row r="248" spans="1:5" ht="12.75" x14ac:dyDescent="0.2">
      <c r="A248" s="243">
        <v>30108</v>
      </c>
      <c r="B248" s="243" t="s">
        <v>11566</v>
      </c>
      <c r="C248" s="243"/>
      <c r="D248" s="243" t="s">
        <v>11566</v>
      </c>
      <c r="E248" s="243">
        <v>30108</v>
      </c>
    </row>
    <row r="249" spans="1:5" ht="12.75" x14ac:dyDescent="0.2">
      <c r="A249" s="243">
        <v>30109</v>
      </c>
      <c r="B249" s="243" t="s">
        <v>14352</v>
      </c>
      <c r="C249" s="243"/>
      <c r="D249" s="243" t="s">
        <v>14352</v>
      </c>
      <c r="E249" s="243">
        <v>30109</v>
      </c>
    </row>
    <row r="250" spans="1:5" ht="12.75" x14ac:dyDescent="0.2">
      <c r="A250" s="243">
        <v>30110</v>
      </c>
      <c r="B250" s="243" t="s">
        <v>11568</v>
      </c>
      <c r="C250" s="243"/>
      <c r="D250" s="243" t="s">
        <v>11568</v>
      </c>
      <c r="E250" s="243">
        <v>30110</v>
      </c>
    </row>
    <row r="251" spans="1:5" ht="12.75" x14ac:dyDescent="0.2">
      <c r="A251" s="243">
        <v>30111</v>
      </c>
      <c r="B251" s="243" t="s">
        <v>11569</v>
      </c>
      <c r="C251" s="243"/>
      <c r="D251" s="243" t="s">
        <v>11569</v>
      </c>
      <c r="E251" s="243">
        <v>30111</v>
      </c>
    </row>
    <row r="252" spans="1:5" ht="12.75" x14ac:dyDescent="0.2">
      <c r="A252" s="243">
        <v>30201</v>
      </c>
      <c r="B252" s="243" t="s">
        <v>12612</v>
      </c>
      <c r="C252" s="243"/>
      <c r="D252" s="243" t="s">
        <v>12612</v>
      </c>
      <c r="E252" s="243">
        <v>30201</v>
      </c>
    </row>
    <row r="253" spans="1:5" ht="12.75" x14ac:dyDescent="0.2">
      <c r="A253" s="243">
        <v>30202</v>
      </c>
      <c r="B253" s="243" t="s">
        <v>12697</v>
      </c>
      <c r="C253" s="243"/>
      <c r="D253" s="243" t="s">
        <v>12697</v>
      </c>
      <c r="E253" s="243">
        <v>30202</v>
      </c>
    </row>
    <row r="254" spans="1:5" ht="12.75" x14ac:dyDescent="0.2">
      <c r="A254" s="243">
        <v>30203</v>
      </c>
      <c r="B254" s="243" t="s">
        <v>12760</v>
      </c>
      <c r="C254" s="243"/>
      <c r="D254" s="243" t="s">
        <v>12760</v>
      </c>
      <c r="E254" s="243">
        <v>30203</v>
      </c>
    </row>
    <row r="255" spans="1:5" ht="12.75" x14ac:dyDescent="0.2">
      <c r="A255" s="243">
        <v>30204</v>
      </c>
      <c r="B255" s="243" t="s">
        <v>12784</v>
      </c>
      <c r="C255" s="243"/>
      <c r="D255" s="243" t="s">
        <v>12784</v>
      </c>
      <c r="E255" s="243">
        <v>30204</v>
      </c>
    </row>
    <row r="256" spans="1:5" ht="12.75" x14ac:dyDescent="0.2">
      <c r="A256" s="243">
        <v>30205</v>
      </c>
      <c r="B256" s="243" t="s">
        <v>12800</v>
      </c>
      <c r="C256" s="243"/>
      <c r="D256" s="243" t="s">
        <v>12800</v>
      </c>
      <c r="E256" s="243">
        <v>30205</v>
      </c>
    </row>
    <row r="257" spans="1:5" ht="12.75" x14ac:dyDescent="0.2">
      <c r="A257" s="243">
        <v>30206</v>
      </c>
      <c r="B257" s="243" t="s">
        <v>13513</v>
      </c>
      <c r="C257" s="243"/>
      <c r="D257" s="243" t="s">
        <v>13513</v>
      </c>
      <c r="E257" s="243">
        <v>30206</v>
      </c>
    </row>
    <row r="258" spans="1:5" ht="12.75" x14ac:dyDescent="0.2">
      <c r="A258" s="243">
        <v>30301</v>
      </c>
      <c r="B258" s="243" t="s">
        <v>12621</v>
      </c>
      <c r="C258" s="243"/>
      <c r="D258" s="243" t="s">
        <v>12621</v>
      </c>
      <c r="E258" s="243">
        <v>30301</v>
      </c>
    </row>
    <row r="259" spans="1:5" ht="12.75" x14ac:dyDescent="0.2">
      <c r="A259" s="243">
        <v>30302</v>
      </c>
      <c r="B259" s="243" t="s">
        <v>12705</v>
      </c>
      <c r="C259" s="243"/>
      <c r="D259" s="243" t="s">
        <v>12705</v>
      </c>
      <c r="E259" s="243">
        <v>30302</v>
      </c>
    </row>
    <row r="260" spans="1:5" ht="12.75" x14ac:dyDescent="0.2">
      <c r="A260" s="243">
        <v>30303</v>
      </c>
      <c r="B260" s="243" t="s">
        <v>12764</v>
      </c>
      <c r="C260" s="243"/>
      <c r="D260" s="243" t="s">
        <v>12764</v>
      </c>
      <c r="E260" s="243">
        <v>30303</v>
      </c>
    </row>
    <row r="261" spans="1:5" ht="12.75" x14ac:dyDescent="0.2">
      <c r="A261" s="243">
        <v>30304</v>
      </c>
      <c r="B261" s="243" t="s">
        <v>12788</v>
      </c>
      <c r="C261" s="243"/>
      <c r="D261" s="243" t="s">
        <v>12788</v>
      </c>
      <c r="E261" s="243">
        <v>30304</v>
      </c>
    </row>
    <row r="262" spans="1:5" ht="12.75" x14ac:dyDescent="0.2">
      <c r="A262" s="243">
        <v>30305</v>
      </c>
      <c r="B262" s="243" t="s">
        <v>12802</v>
      </c>
      <c r="C262" s="243"/>
      <c r="D262" s="243" t="s">
        <v>12802</v>
      </c>
      <c r="E262" s="243">
        <v>30305</v>
      </c>
    </row>
    <row r="263" spans="1:5" ht="12.75" x14ac:dyDescent="0.2">
      <c r="A263" s="243">
        <v>30306</v>
      </c>
      <c r="B263" s="243" t="s">
        <v>14353</v>
      </c>
      <c r="C263" s="243"/>
      <c r="D263" s="243" t="s">
        <v>14353</v>
      </c>
      <c r="E263" s="243">
        <v>30306</v>
      </c>
    </row>
    <row r="264" spans="1:5" ht="12.75" x14ac:dyDescent="0.2">
      <c r="A264" s="243">
        <v>30307</v>
      </c>
      <c r="B264" s="243" t="s">
        <v>12803</v>
      </c>
      <c r="C264" s="243"/>
      <c r="D264" s="243" t="s">
        <v>12803</v>
      </c>
      <c r="E264" s="243">
        <v>30307</v>
      </c>
    </row>
    <row r="265" spans="1:5" ht="12.75" x14ac:dyDescent="0.2">
      <c r="A265" s="243">
        <v>30308</v>
      </c>
      <c r="B265" s="243" t="s">
        <v>12804</v>
      </c>
      <c r="C265" s="243"/>
      <c r="D265" s="243" t="s">
        <v>12804</v>
      </c>
      <c r="E265" s="243">
        <v>30308</v>
      </c>
    </row>
    <row r="266" spans="1:5" ht="12.75" x14ac:dyDescent="0.2">
      <c r="A266" s="243">
        <v>30401</v>
      </c>
      <c r="B266" s="243" t="s">
        <v>12630</v>
      </c>
      <c r="C266" s="243"/>
      <c r="D266" s="243" t="s">
        <v>12630</v>
      </c>
      <c r="E266" s="243">
        <v>30401</v>
      </c>
    </row>
    <row r="267" spans="1:5" ht="12.75" x14ac:dyDescent="0.2">
      <c r="A267" s="243">
        <v>30402</v>
      </c>
      <c r="B267" s="243" t="s">
        <v>12715</v>
      </c>
      <c r="C267" s="243"/>
      <c r="D267" s="243" t="s">
        <v>12715</v>
      </c>
      <c r="E267" s="243">
        <v>30402</v>
      </c>
    </row>
    <row r="268" spans="1:5" ht="12.75" x14ac:dyDescent="0.2">
      <c r="A268" s="243">
        <v>30403</v>
      </c>
      <c r="B268" s="243" t="s">
        <v>12766</v>
      </c>
      <c r="C268" s="243"/>
      <c r="D268" s="243" t="s">
        <v>12766</v>
      </c>
      <c r="E268" s="243">
        <v>30403</v>
      </c>
    </row>
    <row r="269" spans="1:5" ht="12.75" x14ac:dyDescent="0.2">
      <c r="A269" s="243">
        <v>30404</v>
      </c>
      <c r="B269" s="243" t="s">
        <v>13512</v>
      </c>
      <c r="C269" s="243"/>
      <c r="D269" s="243" t="s">
        <v>13512</v>
      </c>
      <c r="E269" s="243">
        <v>30404</v>
      </c>
    </row>
    <row r="270" spans="1:5" ht="12.75" x14ac:dyDescent="0.2">
      <c r="A270" s="243">
        <v>30501</v>
      </c>
      <c r="B270" s="243" t="s">
        <v>11417</v>
      </c>
      <c r="C270" s="243"/>
      <c r="D270" s="243" t="s">
        <v>11417</v>
      </c>
      <c r="E270" s="243">
        <v>30501</v>
      </c>
    </row>
    <row r="271" spans="1:5" ht="12.75" x14ac:dyDescent="0.2">
      <c r="A271" s="243">
        <v>30502</v>
      </c>
      <c r="B271" s="243" t="s">
        <v>11450</v>
      </c>
      <c r="C271" s="243"/>
      <c r="D271" s="243" t="s">
        <v>11450</v>
      </c>
      <c r="E271" s="243">
        <v>30502</v>
      </c>
    </row>
    <row r="272" spans="1:5" ht="12.75" x14ac:dyDescent="0.2">
      <c r="A272" s="243">
        <v>30503</v>
      </c>
      <c r="B272" s="243" t="s">
        <v>11500</v>
      </c>
      <c r="C272" s="243"/>
      <c r="D272" s="243" t="s">
        <v>11500</v>
      </c>
      <c r="E272" s="243">
        <v>30503</v>
      </c>
    </row>
    <row r="273" spans="1:5" ht="12.75" x14ac:dyDescent="0.2">
      <c r="A273" s="243">
        <v>30504</v>
      </c>
      <c r="B273" s="243" t="s">
        <v>11556</v>
      </c>
      <c r="C273" s="243"/>
      <c r="D273" s="243" t="s">
        <v>11556</v>
      </c>
      <c r="E273" s="243">
        <v>30504</v>
      </c>
    </row>
    <row r="274" spans="1:5" ht="12.75" x14ac:dyDescent="0.2">
      <c r="A274" s="243">
        <v>30505</v>
      </c>
      <c r="B274" s="243" t="s">
        <v>11577</v>
      </c>
      <c r="C274" s="243"/>
      <c r="D274" s="243" t="s">
        <v>11577</v>
      </c>
      <c r="E274" s="243">
        <v>30505</v>
      </c>
    </row>
    <row r="275" spans="1:5" ht="12.75" x14ac:dyDescent="0.2">
      <c r="A275" s="243">
        <v>30506</v>
      </c>
      <c r="B275" s="243" t="s">
        <v>11578</v>
      </c>
      <c r="C275" s="243"/>
      <c r="D275" s="243" t="s">
        <v>11578</v>
      </c>
      <c r="E275" s="243">
        <v>30506</v>
      </c>
    </row>
    <row r="276" spans="1:5" ht="12.75" x14ac:dyDescent="0.2">
      <c r="A276" s="243">
        <v>30507</v>
      </c>
      <c r="B276" s="243" t="s">
        <v>11579</v>
      </c>
      <c r="C276" s="243"/>
      <c r="D276" s="243" t="s">
        <v>11579</v>
      </c>
      <c r="E276" s="243">
        <v>30507</v>
      </c>
    </row>
    <row r="277" spans="1:5" ht="12.75" x14ac:dyDescent="0.2">
      <c r="A277" s="243">
        <v>30508</v>
      </c>
      <c r="B277" s="243" t="s">
        <v>11580</v>
      </c>
      <c r="C277" s="243"/>
      <c r="D277" s="243" t="s">
        <v>11580</v>
      </c>
      <c r="E277" s="243">
        <v>30508</v>
      </c>
    </row>
    <row r="278" spans="1:5" ht="12.75" x14ac:dyDescent="0.2">
      <c r="A278" s="243">
        <v>30509</v>
      </c>
      <c r="B278" s="243" t="s">
        <v>11581</v>
      </c>
      <c r="C278" s="243"/>
      <c r="D278" s="243" t="s">
        <v>11581</v>
      </c>
      <c r="E278" s="243">
        <v>30509</v>
      </c>
    </row>
    <row r="279" spans="1:5" ht="12.75" x14ac:dyDescent="0.2">
      <c r="A279" s="243">
        <v>30510</v>
      </c>
      <c r="B279" s="243" t="s">
        <v>11582</v>
      </c>
      <c r="C279" s="243"/>
      <c r="D279" s="243" t="s">
        <v>11582</v>
      </c>
      <c r="E279" s="243">
        <v>30510</v>
      </c>
    </row>
    <row r="280" spans="1:5" ht="12.75" x14ac:dyDescent="0.2">
      <c r="A280" s="243">
        <v>30511</v>
      </c>
      <c r="B280" s="243" t="s">
        <v>11583</v>
      </c>
      <c r="C280" s="243"/>
      <c r="D280" s="243" t="s">
        <v>11583</v>
      </c>
      <c r="E280" s="243">
        <v>30511</v>
      </c>
    </row>
    <row r="281" spans="1:5" ht="12.75" x14ac:dyDescent="0.2">
      <c r="A281" s="243">
        <v>30512</v>
      </c>
      <c r="B281" s="243" t="s">
        <v>12810</v>
      </c>
      <c r="C281" s="243"/>
      <c r="D281" s="243" t="s">
        <v>12810</v>
      </c>
      <c r="E281" s="243">
        <v>30512</v>
      </c>
    </row>
    <row r="282" spans="1:5" ht="12.75" x14ac:dyDescent="0.2">
      <c r="A282" s="243">
        <v>30601</v>
      </c>
      <c r="B282" s="243" t="s">
        <v>11422</v>
      </c>
      <c r="C282" s="243"/>
      <c r="D282" s="243" t="s">
        <v>11422</v>
      </c>
      <c r="E282" s="243">
        <v>30601</v>
      </c>
    </row>
    <row r="283" spans="1:5" ht="12.75" x14ac:dyDescent="0.2">
      <c r="A283" s="243">
        <v>30602</v>
      </c>
      <c r="B283" s="243" t="s">
        <v>11455</v>
      </c>
      <c r="C283" s="243"/>
      <c r="D283" s="243" t="s">
        <v>11455</v>
      </c>
      <c r="E283" s="243">
        <v>30602</v>
      </c>
    </row>
    <row r="284" spans="1:5" ht="12.75" x14ac:dyDescent="0.2">
      <c r="A284" s="243">
        <v>30603</v>
      </c>
      <c r="B284" s="243" t="s">
        <v>11508</v>
      </c>
      <c r="C284" s="243"/>
      <c r="D284" s="243" t="s">
        <v>11508</v>
      </c>
      <c r="E284" s="243">
        <v>30603</v>
      </c>
    </row>
    <row r="285" spans="1:5" ht="12.75" x14ac:dyDescent="0.2">
      <c r="A285" s="243">
        <v>30701</v>
      </c>
      <c r="B285" s="243" t="s">
        <v>11426</v>
      </c>
      <c r="C285" s="243"/>
      <c r="D285" s="243" t="s">
        <v>11426</v>
      </c>
      <c r="E285" s="243">
        <v>30701</v>
      </c>
    </row>
    <row r="286" spans="1:5" ht="12.75" x14ac:dyDescent="0.2">
      <c r="A286" s="243">
        <v>30702</v>
      </c>
      <c r="B286" s="243" t="s">
        <v>11458</v>
      </c>
      <c r="C286" s="243"/>
      <c r="D286" s="243" t="s">
        <v>11458</v>
      </c>
      <c r="E286" s="243">
        <v>30702</v>
      </c>
    </row>
    <row r="287" spans="1:5" ht="12.75" x14ac:dyDescent="0.2">
      <c r="A287" s="243">
        <v>30703</v>
      </c>
      <c r="B287" s="243" t="s">
        <v>11514</v>
      </c>
      <c r="C287" s="243"/>
      <c r="D287" s="243" t="s">
        <v>11514</v>
      </c>
      <c r="E287" s="243">
        <v>30703</v>
      </c>
    </row>
    <row r="288" spans="1:5" ht="12.75" x14ac:dyDescent="0.2">
      <c r="A288" s="243">
        <v>30704</v>
      </c>
      <c r="B288" s="243" t="s">
        <v>11563</v>
      </c>
      <c r="C288" s="243"/>
      <c r="D288" s="243" t="s">
        <v>11563</v>
      </c>
      <c r="E288" s="243">
        <v>30704</v>
      </c>
    </row>
    <row r="289" spans="1:5" ht="12.75" x14ac:dyDescent="0.2">
      <c r="A289" s="243">
        <v>30705</v>
      </c>
      <c r="B289" s="243" t="s">
        <v>11586</v>
      </c>
      <c r="C289" s="243"/>
      <c r="D289" s="243" t="s">
        <v>11586</v>
      </c>
      <c r="E289" s="243">
        <v>30705</v>
      </c>
    </row>
    <row r="290" spans="1:5" ht="12.75" x14ac:dyDescent="0.2">
      <c r="A290" s="243">
        <v>30801</v>
      </c>
      <c r="B290" s="243" t="s">
        <v>14354</v>
      </c>
      <c r="C290" s="243"/>
      <c r="D290" s="243" t="s">
        <v>14354</v>
      </c>
      <c r="E290" s="243">
        <v>30801</v>
      </c>
    </row>
    <row r="291" spans="1:5" ht="12.75" x14ac:dyDescent="0.2">
      <c r="A291" s="243">
        <v>30802</v>
      </c>
      <c r="B291" s="243" t="s">
        <v>11460</v>
      </c>
      <c r="C291" s="243"/>
      <c r="D291" s="243" t="s">
        <v>11460</v>
      </c>
      <c r="E291" s="243">
        <v>30802</v>
      </c>
    </row>
    <row r="292" spans="1:5" ht="12.75" x14ac:dyDescent="0.2">
      <c r="A292" s="243">
        <v>30803</v>
      </c>
      <c r="B292" s="243" t="s">
        <v>11516</v>
      </c>
      <c r="C292" s="243"/>
      <c r="D292" s="243" t="s">
        <v>11516</v>
      </c>
      <c r="E292" s="243">
        <v>30803</v>
      </c>
    </row>
    <row r="293" spans="1:5" ht="12.75" x14ac:dyDescent="0.2">
      <c r="A293" s="243">
        <v>30804</v>
      </c>
      <c r="B293" s="243" t="s">
        <v>11567</v>
      </c>
      <c r="C293" s="243"/>
      <c r="D293" s="243" t="s">
        <v>11567</v>
      </c>
      <c r="E293" s="243">
        <v>30804</v>
      </c>
    </row>
    <row r="294" spans="1:5" ht="12.75" x14ac:dyDescent="0.2">
      <c r="A294" s="243">
        <v>40101</v>
      </c>
      <c r="B294" s="243" t="s">
        <v>11402</v>
      </c>
      <c r="C294" s="243"/>
      <c r="D294" s="243" t="s">
        <v>11402</v>
      </c>
      <c r="E294" s="243">
        <v>40101</v>
      </c>
    </row>
    <row r="295" spans="1:5" ht="12.75" x14ac:dyDescent="0.2">
      <c r="A295" s="243">
        <v>40102</v>
      </c>
      <c r="B295" s="243" t="s">
        <v>11440</v>
      </c>
      <c r="C295" s="243"/>
      <c r="D295" s="243" t="s">
        <v>11440</v>
      </c>
      <c r="E295" s="243">
        <v>40102</v>
      </c>
    </row>
    <row r="296" spans="1:5" ht="12.75" x14ac:dyDescent="0.2">
      <c r="A296" s="243">
        <v>40103</v>
      </c>
      <c r="B296" s="243" t="s">
        <v>11479</v>
      </c>
      <c r="C296" s="243"/>
      <c r="D296" s="243" t="s">
        <v>11479</v>
      </c>
      <c r="E296" s="243">
        <v>40103</v>
      </c>
    </row>
    <row r="297" spans="1:5" ht="12.75" x14ac:dyDescent="0.2">
      <c r="A297" s="243">
        <v>40104</v>
      </c>
      <c r="B297" s="243" t="s">
        <v>11532</v>
      </c>
      <c r="C297" s="243"/>
      <c r="D297" s="243" t="s">
        <v>11532</v>
      </c>
      <c r="E297" s="243">
        <v>40104</v>
      </c>
    </row>
    <row r="298" spans="1:5" ht="12.75" x14ac:dyDescent="0.2">
      <c r="A298" s="243">
        <v>40105</v>
      </c>
      <c r="B298" s="243" t="s">
        <v>11575</v>
      </c>
      <c r="C298" s="243"/>
      <c r="D298" s="243" t="s">
        <v>11575</v>
      </c>
      <c r="E298" s="243">
        <v>40105</v>
      </c>
    </row>
    <row r="299" spans="1:5" ht="12.75" x14ac:dyDescent="0.2">
      <c r="A299" s="243">
        <v>40201</v>
      </c>
      <c r="B299" s="243" t="s">
        <v>11405</v>
      </c>
      <c r="C299" s="243"/>
      <c r="D299" s="243" t="s">
        <v>11405</v>
      </c>
      <c r="E299" s="243">
        <v>40201</v>
      </c>
    </row>
    <row r="300" spans="1:5" ht="12.75" x14ac:dyDescent="0.2">
      <c r="A300" s="243">
        <v>40202</v>
      </c>
      <c r="B300" s="243" t="s">
        <v>11443</v>
      </c>
      <c r="C300" s="243"/>
      <c r="D300" s="243" t="s">
        <v>11443</v>
      </c>
      <c r="E300" s="243">
        <v>40202</v>
      </c>
    </row>
    <row r="301" spans="1:5" ht="12.75" x14ac:dyDescent="0.2">
      <c r="A301" s="243">
        <v>40203</v>
      </c>
      <c r="B301" s="243" t="s">
        <v>11482</v>
      </c>
      <c r="C301" s="243"/>
      <c r="D301" s="243" t="s">
        <v>11482</v>
      </c>
      <c r="E301" s="243">
        <v>40203</v>
      </c>
    </row>
    <row r="302" spans="1:5" ht="12.75" x14ac:dyDescent="0.2">
      <c r="A302" s="243">
        <v>40204</v>
      </c>
      <c r="B302" s="243" t="s">
        <v>11539</v>
      </c>
      <c r="C302" s="243"/>
      <c r="D302" s="243" t="s">
        <v>11539</v>
      </c>
      <c r="E302" s="243">
        <v>40204</v>
      </c>
    </row>
    <row r="303" spans="1:5" ht="12.75" x14ac:dyDescent="0.2">
      <c r="A303" s="243">
        <v>40205</v>
      </c>
      <c r="B303" s="243" t="s">
        <v>12806</v>
      </c>
      <c r="C303" s="243"/>
      <c r="D303" s="243" t="s">
        <v>12806</v>
      </c>
      <c r="E303" s="243">
        <v>40205</v>
      </c>
    </row>
    <row r="304" spans="1:5" ht="12.75" x14ac:dyDescent="0.2">
      <c r="A304" s="243">
        <v>40206</v>
      </c>
      <c r="B304" s="243" t="s">
        <v>12816</v>
      </c>
      <c r="C304" s="243"/>
      <c r="D304" s="243" t="s">
        <v>12816</v>
      </c>
      <c r="E304" s="243">
        <v>40206</v>
      </c>
    </row>
    <row r="305" spans="1:5" ht="12.75" x14ac:dyDescent="0.2">
      <c r="A305" s="243">
        <v>40207</v>
      </c>
      <c r="B305" s="243" t="s">
        <v>14355</v>
      </c>
      <c r="C305" s="243"/>
      <c r="D305" s="243" t="s">
        <v>14355</v>
      </c>
      <c r="E305" s="243">
        <v>40207</v>
      </c>
    </row>
    <row r="306" spans="1:5" ht="12.75" x14ac:dyDescent="0.2">
      <c r="A306" s="243">
        <v>40301</v>
      </c>
      <c r="B306" s="243" t="s">
        <v>11408</v>
      </c>
      <c r="C306" s="243"/>
      <c r="D306" s="243" t="s">
        <v>11408</v>
      </c>
      <c r="E306" s="243">
        <v>40301</v>
      </c>
    </row>
    <row r="307" spans="1:5" ht="12.75" x14ac:dyDescent="0.2">
      <c r="A307" s="243">
        <v>40302</v>
      </c>
      <c r="B307" s="243" t="s">
        <v>11446</v>
      </c>
      <c r="C307" s="243"/>
      <c r="D307" s="243" t="s">
        <v>11446</v>
      </c>
      <c r="E307" s="243">
        <v>40302</v>
      </c>
    </row>
    <row r="308" spans="1:5" ht="12.75" x14ac:dyDescent="0.2">
      <c r="A308" s="243">
        <v>40303</v>
      </c>
      <c r="B308" s="243" t="s">
        <v>11487</v>
      </c>
      <c r="C308" s="243"/>
      <c r="D308" s="243" t="s">
        <v>11487</v>
      </c>
      <c r="E308" s="243">
        <v>40303</v>
      </c>
    </row>
    <row r="309" spans="1:5" ht="12.75" x14ac:dyDescent="0.2">
      <c r="A309" s="243">
        <v>40304</v>
      </c>
      <c r="B309" s="243" t="s">
        <v>11543</v>
      </c>
      <c r="C309" s="243"/>
      <c r="D309" s="243" t="s">
        <v>11543</v>
      </c>
      <c r="E309" s="243">
        <v>40304</v>
      </c>
    </row>
    <row r="310" spans="1:5" ht="12.75" x14ac:dyDescent="0.2">
      <c r="A310" s="243">
        <v>40305</v>
      </c>
      <c r="B310" s="243" t="s">
        <v>12811</v>
      </c>
      <c r="C310" s="243"/>
      <c r="D310" s="243" t="s">
        <v>12811</v>
      </c>
      <c r="E310" s="243">
        <v>40305</v>
      </c>
    </row>
    <row r="311" spans="1:5" ht="12.75" x14ac:dyDescent="0.2">
      <c r="A311" s="243">
        <v>40306</v>
      </c>
      <c r="B311" s="243" t="s">
        <v>11591</v>
      </c>
      <c r="C311" s="243"/>
      <c r="D311" s="243" t="s">
        <v>11591</v>
      </c>
      <c r="E311" s="243">
        <v>40306</v>
      </c>
    </row>
    <row r="312" spans="1:5" ht="12.75" x14ac:dyDescent="0.2">
      <c r="A312" s="243">
        <v>40307</v>
      </c>
      <c r="B312" s="243" t="s">
        <v>11592</v>
      </c>
      <c r="C312" s="243"/>
      <c r="D312" s="243" t="s">
        <v>11592</v>
      </c>
      <c r="E312" s="243">
        <v>40307</v>
      </c>
    </row>
    <row r="313" spans="1:5" ht="12.75" x14ac:dyDescent="0.2">
      <c r="A313" s="243">
        <v>40308</v>
      </c>
      <c r="B313" s="243" t="s">
        <v>12818</v>
      </c>
      <c r="C313" s="243"/>
      <c r="D313" s="243" t="s">
        <v>12818</v>
      </c>
      <c r="E313" s="243">
        <v>40308</v>
      </c>
    </row>
    <row r="314" spans="1:5" ht="12.75" x14ac:dyDescent="0.2">
      <c r="A314" s="243">
        <v>40401</v>
      </c>
      <c r="B314" s="243" t="s">
        <v>12632</v>
      </c>
      <c r="C314" s="243"/>
      <c r="D314" s="243" t="s">
        <v>12632</v>
      </c>
      <c r="E314" s="243">
        <v>40401</v>
      </c>
    </row>
    <row r="315" spans="1:5" ht="12.75" x14ac:dyDescent="0.2">
      <c r="A315" s="243">
        <v>40402</v>
      </c>
      <c r="B315" s="243" t="s">
        <v>12717</v>
      </c>
      <c r="C315" s="243"/>
      <c r="D315" s="243" t="s">
        <v>12717</v>
      </c>
      <c r="E315" s="243">
        <v>40402</v>
      </c>
    </row>
    <row r="316" spans="1:5" ht="12.75" x14ac:dyDescent="0.2">
      <c r="A316" s="243">
        <v>40403</v>
      </c>
      <c r="B316" s="243" t="s">
        <v>12767</v>
      </c>
      <c r="C316" s="243"/>
      <c r="D316" s="243" t="s">
        <v>12767</v>
      </c>
      <c r="E316" s="243">
        <v>40403</v>
      </c>
    </row>
    <row r="317" spans="1:5" ht="12.75" x14ac:dyDescent="0.2">
      <c r="A317" s="243">
        <v>40404</v>
      </c>
      <c r="B317" s="243" t="s">
        <v>12790</v>
      </c>
      <c r="C317" s="243"/>
      <c r="D317" s="243" t="s">
        <v>12790</v>
      </c>
      <c r="E317" s="243">
        <v>40404</v>
      </c>
    </row>
    <row r="318" spans="1:5" ht="12.75" x14ac:dyDescent="0.2">
      <c r="A318" s="243">
        <v>40405</v>
      </c>
      <c r="B318" s="243" t="s">
        <v>12812</v>
      </c>
      <c r="C318" s="243"/>
      <c r="D318" s="243" t="s">
        <v>12812</v>
      </c>
      <c r="E318" s="243">
        <v>40405</v>
      </c>
    </row>
    <row r="319" spans="1:5" ht="12.75" x14ac:dyDescent="0.2">
      <c r="A319" s="243">
        <v>40406</v>
      </c>
      <c r="B319" s="243" t="s">
        <v>12819</v>
      </c>
      <c r="C319" s="243"/>
      <c r="D319" s="243" t="s">
        <v>12819</v>
      </c>
      <c r="E319" s="243">
        <v>40406</v>
      </c>
    </row>
    <row r="320" spans="1:5" ht="12.75" x14ac:dyDescent="0.2">
      <c r="A320" s="244">
        <v>40501</v>
      </c>
      <c r="B320" s="243" t="s">
        <v>11418</v>
      </c>
      <c r="C320" s="243"/>
      <c r="D320" s="243" t="s">
        <v>11418</v>
      </c>
      <c r="E320" s="244">
        <v>40501</v>
      </c>
    </row>
    <row r="321" spans="1:5" ht="12.75" x14ac:dyDescent="0.2">
      <c r="A321" s="243">
        <v>40502</v>
      </c>
      <c r="B321" s="243" t="s">
        <v>11451</v>
      </c>
      <c r="C321" s="243"/>
      <c r="D321" s="243" t="s">
        <v>11451</v>
      </c>
      <c r="E321" s="243">
        <v>40502</v>
      </c>
    </row>
    <row r="322" spans="1:5" ht="12.75" x14ac:dyDescent="0.2">
      <c r="A322" s="243">
        <v>40503</v>
      </c>
      <c r="B322" s="243" t="s">
        <v>11502</v>
      </c>
      <c r="C322" s="243"/>
      <c r="D322" s="243" t="s">
        <v>11502</v>
      </c>
      <c r="E322" s="243">
        <v>40503</v>
      </c>
    </row>
    <row r="323" spans="1:5" ht="12.75" x14ac:dyDescent="0.2">
      <c r="A323" s="243">
        <v>40504</v>
      </c>
      <c r="B323" s="243" t="s">
        <v>14356</v>
      </c>
      <c r="C323" s="243"/>
      <c r="D323" s="243" t="s">
        <v>14356</v>
      </c>
      <c r="E323" s="243">
        <v>40504</v>
      </c>
    </row>
    <row r="324" spans="1:5" ht="12.75" x14ac:dyDescent="0.2">
      <c r="A324" s="243">
        <v>40505</v>
      </c>
      <c r="B324" s="243" t="s">
        <v>12813</v>
      </c>
      <c r="C324" s="243"/>
      <c r="D324" s="243" t="s">
        <v>12813</v>
      </c>
      <c r="E324" s="243">
        <v>40505</v>
      </c>
    </row>
    <row r="325" spans="1:5" ht="12.75" x14ac:dyDescent="0.2">
      <c r="A325" s="243">
        <v>40601</v>
      </c>
      <c r="B325" s="243" t="s">
        <v>11423</v>
      </c>
      <c r="C325" s="243"/>
      <c r="D325" s="243" t="s">
        <v>11423</v>
      </c>
      <c r="E325" s="243">
        <v>40601</v>
      </c>
    </row>
    <row r="326" spans="1:5" ht="12.75" x14ac:dyDescent="0.2">
      <c r="A326" s="243">
        <v>40602</v>
      </c>
      <c r="B326" s="243" t="s">
        <v>12732</v>
      </c>
      <c r="C326" s="243"/>
      <c r="D326" s="243" t="s">
        <v>12732</v>
      </c>
      <c r="E326" s="243">
        <v>40602</v>
      </c>
    </row>
    <row r="327" spans="1:5" ht="12.75" x14ac:dyDescent="0.2">
      <c r="A327" s="243">
        <v>40603</v>
      </c>
      <c r="B327" s="243" t="s">
        <v>12772</v>
      </c>
      <c r="C327" s="243"/>
      <c r="D327" s="243" t="s">
        <v>12772</v>
      </c>
      <c r="E327" s="243">
        <v>40603</v>
      </c>
    </row>
    <row r="328" spans="1:5" ht="12.75" x14ac:dyDescent="0.2">
      <c r="A328" s="243">
        <v>40604</v>
      </c>
      <c r="B328" s="243" t="s">
        <v>11561</v>
      </c>
      <c r="C328" s="243"/>
      <c r="D328" s="243" t="s">
        <v>11561</v>
      </c>
      <c r="E328" s="243">
        <v>40604</v>
      </c>
    </row>
    <row r="329" spans="1:5" ht="12.75" x14ac:dyDescent="0.2">
      <c r="A329" s="243">
        <v>40701</v>
      </c>
      <c r="B329" s="243" t="s">
        <v>12656</v>
      </c>
      <c r="C329" s="243"/>
      <c r="D329" s="243" t="s">
        <v>12656</v>
      </c>
      <c r="E329" s="243">
        <v>40701</v>
      </c>
    </row>
    <row r="330" spans="1:5" ht="12.75" x14ac:dyDescent="0.2">
      <c r="A330" s="243">
        <v>40702</v>
      </c>
      <c r="B330" s="243" t="s">
        <v>14357</v>
      </c>
      <c r="C330" s="243"/>
      <c r="D330" s="243" t="s">
        <v>14357</v>
      </c>
      <c r="E330" s="243">
        <v>40702</v>
      </c>
    </row>
    <row r="331" spans="1:5" ht="12.75" x14ac:dyDescent="0.2">
      <c r="A331" s="243">
        <v>40703</v>
      </c>
      <c r="B331" s="243" t="s">
        <v>12775</v>
      </c>
      <c r="C331" s="243"/>
      <c r="D331" s="243" t="s">
        <v>12775</v>
      </c>
      <c r="E331" s="243">
        <v>40703</v>
      </c>
    </row>
    <row r="332" spans="1:5" ht="12.75" x14ac:dyDescent="0.2">
      <c r="A332" s="243">
        <v>40801</v>
      </c>
      <c r="B332" s="243" t="s">
        <v>12663</v>
      </c>
      <c r="C332" s="243"/>
      <c r="D332" s="243" t="s">
        <v>12663</v>
      </c>
      <c r="E332" s="243">
        <v>40801</v>
      </c>
    </row>
    <row r="333" spans="1:5" ht="12.75" x14ac:dyDescent="0.2">
      <c r="A333" s="243">
        <v>40802</v>
      </c>
      <c r="B333" s="243" t="s">
        <v>11461</v>
      </c>
      <c r="C333" s="243"/>
      <c r="D333" s="243" t="s">
        <v>11461</v>
      </c>
      <c r="E333" s="243">
        <v>40802</v>
      </c>
    </row>
    <row r="334" spans="1:5" ht="12.75" x14ac:dyDescent="0.2">
      <c r="A334" s="243">
        <v>40803</v>
      </c>
      <c r="B334" s="243" t="s">
        <v>11517</v>
      </c>
      <c r="C334" s="243"/>
      <c r="D334" s="243" t="s">
        <v>11517</v>
      </c>
      <c r="E334" s="243">
        <v>40803</v>
      </c>
    </row>
    <row r="335" spans="1:5" ht="12.75" x14ac:dyDescent="0.2">
      <c r="A335" s="243">
        <v>40901</v>
      </c>
      <c r="B335" s="243" t="s">
        <v>11431</v>
      </c>
      <c r="C335" s="243"/>
      <c r="D335" s="243" t="s">
        <v>11431</v>
      </c>
      <c r="E335" s="243">
        <v>40901</v>
      </c>
    </row>
    <row r="336" spans="1:5" ht="12.75" x14ac:dyDescent="0.2">
      <c r="A336" s="243">
        <v>40902</v>
      </c>
      <c r="B336" s="243" t="s">
        <v>14358</v>
      </c>
      <c r="C336" s="243"/>
      <c r="D336" s="243" t="s">
        <v>14358</v>
      </c>
      <c r="E336" s="243">
        <v>40902</v>
      </c>
    </row>
    <row r="337" spans="1:5" ht="12.75" x14ac:dyDescent="0.2">
      <c r="A337" s="243">
        <v>41001</v>
      </c>
      <c r="B337" s="243" t="s">
        <v>12674</v>
      </c>
      <c r="C337" s="243"/>
      <c r="D337" s="243" t="s">
        <v>12674</v>
      </c>
      <c r="E337" s="243">
        <v>41001</v>
      </c>
    </row>
    <row r="338" spans="1:5" ht="12.75" x14ac:dyDescent="0.2">
      <c r="A338" s="243">
        <v>41002</v>
      </c>
      <c r="B338" s="243" t="s">
        <v>12745</v>
      </c>
      <c r="C338" s="243"/>
      <c r="D338" s="243" t="s">
        <v>12745</v>
      </c>
      <c r="E338" s="243">
        <v>41002</v>
      </c>
    </row>
    <row r="339" spans="1:5" ht="12.75" x14ac:dyDescent="0.2">
      <c r="A339" s="243">
        <v>41003</v>
      </c>
      <c r="B339" s="243" t="s">
        <v>14359</v>
      </c>
      <c r="C339" s="243"/>
      <c r="D339" s="243" t="s">
        <v>14359</v>
      </c>
      <c r="E339" s="243">
        <v>41003</v>
      </c>
    </row>
    <row r="340" spans="1:5" ht="12.75" x14ac:dyDescent="0.2">
      <c r="A340" s="243">
        <v>41004</v>
      </c>
      <c r="B340" s="243" t="s">
        <v>12801</v>
      </c>
      <c r="C340" s="243"/>
      <c r="D340" s="243" t="s">
        <v>12801</v>
      </c>
      <c r="E340" s="243">
        <v>41004</v>
      </c>
    </row>
    <row r="341" spans="1:5" ht="12.75" x14ac:dyDescent="0.2">
      <c r="A341" s="243">
        <v>41005</v>
      </c>
      <c r="B341" s="243" t="s">
        <v>12817</v>
      </c>
      <c r="C341" s="243"/>
      <c r="D341" s="243" t="s">
        <v>12817</v>
      </c>
      <c r="E341" s="243">
        <v>41005</v>
      </c>
    </row>
    <row r="342" spans="1:5" ht="12.75" x14ac:dyDescent="0.2">
      <c r="A342" s="243">
        <v>50101</v>
      </c>
      <c r="B342" s="243" t="s">
        <v>11403</v>
      </c>
      <c r="C342" s="243"/>
      <c r="D342" s="243" t="s">
        <v>11403</v>
      </c>
      <c r="E342" s="243">
        <v>50101</v>
      </c>
    </row>
    <row r="343" spans="1:5" ht="12.75" x14ac:dyDescent="0.2">
      <c r="A343" s="243">
        <v>50102</v>
      </c>
      <c r="B343" s="243" t="s">
        <v>11441</v>
      </c>
      <c r="C343" s="243"/>
      <c r="D343" s="243" t="s">
        <v>11441</v>
      </c>
      <c r="E343" s="243">
        <v>50102</v>
      </c>
    </row>
    <row r="344" spans="1:5" ht="12.75" x14ac:dyDescent="0.2">
      <c r="A344" s="243">
        <v>50103</v>
      </c>
      <c r="B344" s="243" t="s">
        <v>11480</v>
      </c>
      <c r="C344" s="243"/>
      <c r="D344" s="243" t="s">
        <v>11480</v>
      </c>
      <c r="E344" s="243">
        <v>50103</v>
      </c>
    </row>
    <row r="345" spans="1:5" ht="12.75" x14ac:dyDescent="0.2">
      <c r="A345" s="243">
        <v>50104</v>
      </c>
      <c r="B345" s="243" t="s">
        <v>11533</v>
      </c>
      <c r="C345" s="243"/>
      <c r="D345" s="243" t="s">
        <v>11533</v>
      </c>
      <c r="E345" s="243">
        <v>50104</v>
      </c>
    </row>
    <row r="346" spans="1:5" ht="12.75" x14ac:dyDescent="0.2">
      <c r="A346" s="243">
        <v>50105</v>
      </c>
      <c r="B346" s="243" t="s">
        <v>12805</v>
      </c>
      <c r="C346" s="243"/>
      <c r="D346" s="243" t="s">
        <v>12805</v>
      </c>
      <c r="E346" s="243">
        <v>50105</v>
      </c>
    </row>
    <row r="347" spans="1:5" ht="12.75" x14ac:dyDescent="0.2">
      <c r="A347" s="243">
        <v>50201</v>
      </c>
      <c r="B347" s="243" t="s">
        <v>11406</v>
      </c>
      <c r="C347" s="243"/>
      <c r="D347" s="243" t="s">
        <v>11406</v>
      </c>
      <c r="E347" s="243">
        <v>50201</v>
      </c>
    </row>
    <row r="348" spans="1:5" ht="12.75" x14ac:dyDescent="0.2">
      <c r="A348" s="243">
        <v>50202</v>
      </c>
      <c r="B348" s="243" t="s">
        <v>12700</v>
      </c>
      <c r="C348" s="243"/>
      <c r="D348" s="243" t="s">
        <v>12700</v>
      </c>
      <c r="E348" s="243">
        <v>50202</v>
      </c>
    </row>
    <row r="349" spans="1:5" ht="12.75" x14ac:dyDescent="0.2">
      <c r="A349" s="243">
        <v>50203</v>
      </c>
      <c r="B349" s="243" t="s">
        <v>11483</v>
      </c>
      <c r="C349" s="243"/>
      <c r="D349" s="243" t="s">
        <v>11483</v>
      </c>
      <c r="E349" s="243">
        <v>50203</v>
      </c>
    </row>
    <row r="350" spans="1:5" ht="12.75" x14ac:dyDescent="0.2">
      <c r="A350" s="243">
        <v>50204</v>
      </c>
      <c r="B350" s="243" t="s">
        <v>14360</v>
      </c>
      <c r="C350" s="243"/>
      <c r="D350" s="243" t="s">
        <v>14360</v>
      </c>
      <c r="E350" s="243">
        <v>50204</v>
      </c>
    </row>
    <row r="351" spans="1:5" ht="12.75" x14ac:dyDescent="0.2">
      <c r="A351" s="243">
        <v>50205</v>
      </c>
      <c r="B351" s="243" t="s">
        <v>12807</v>
      </c>
      <c r="C351" s="243"/>
      <c r="D351" s="243" t="s">
        <v>12807</v>
      </c>
      <c r="E351" s="243">
        <v>50205</v>
      </c>
    </row>
    <row r="352" spans="1:5" ht="12.75" x14ac:dyDescent="0.2">
      <c r="A352" s="243">
        <v>50206</v>
      </c>
      <c r="B352" s="243" t="s">
        <v>11595</v>
      </c>
      <c r="C352" s="243"/>
      <c r="D352" s="243" t="s">
        <v>11595</v>
      </c>
      <c r="E352" s="243">
        <v>50206</v>
      </c>
    </row>
    <row r="353" spans="1:5" ht="12.75" x14ac:dyDescent="0.2">
      <c r="A353" s="243">
        <v>50207</v>
      </c>
      <c r="B353" s="243" t="s">
        <v>12823</v>
      </c>
      <c r="C353" s="243"/>
      <c r="D353" s="243" t="s">
        <v>12823</v>
      </c>
      <c r="E353" s="243">
        <v>50207</v>
      </c>
    </row>
    <row r="354" spans="1:5" ht="12.75" x14ac:dyDescent="0.2">
      <c r="A354" s="243">
        <v>50301</v>
      </c>
      <c r="B354" s="243" t="s">
        <v>11409</v>
      </c>
      <c r="C354" s="243"/>
      <c r="D354" s="243" t="s">
        <v>11409</v>
      </c>
      <c r="E354" s="243">
        <v>50301</v>
      </c>
    </row>
    <row r="355" spans="1:5" ht="12.75" x14ac:dyDescent="0.2">
      <c r="A355" s="243">
        <v>50302</v>
      </c>
      <c r="B355" s="243" t="s">
        <v>12708</v>
      </c>
      <c r="C355" s="243"/>
      <c r="D355" s="243" t="s">
        <v>12708</v>
      </c>
      <c r="E355" s="243">
        <v>50302</v>
      </c>
    </row>
    <row r="356" spans="1:5" ht="12.75" x14ac:dyDescent="0.2">
      <c r="A356" s="243">
        <v>50303</v>
      </c>
      <c r="B356" s="243" t="s">
        <v>11489</v>
      </c>
      <c r="C356" s="243"/>
      <c r="D356" s="243" t="s">
        <v>11489</v>
      </c>
      <c r="E356" s="243">
        <v>50303</v>
      </c>
    </row>
    <row r="357" spans="1:5" ht="12.75" x14ac:dyDescent="0.2">
      <c r="A357" s="243">
        <v>50304</v>
      </c>
      <c r="B357" s="243" t="s">
        <v>11544</v>
      </c>
      <c r="C357" s="243"/>
      <c r="D357" s="243" t="s">
        <v>11544</v>
      </c>
      <c r="E357" s="243">
        <v>50304</v>
      </c>
    </row>
    <row r="358" spans="1:5" ht="12.75" x14ac:dyDescent="0.2">
      <c r="A358" s="243">
        <v>50305</v>
      </c>
      <c r="B358" s="243" t="s">
        <v>11584</v>
      </c>
      <c r="C358" s="243"/>
      <c r="D358" s="243" t="s">
        <v>11584</v>
      </c>
      <c r="E358" s="243">
        <v>50305</v>
      </c>
    </row>
    <row r="359" spans="1:5" ht="12.75" x14ac:dyDescent="0.2">
      <c r="A359" s="243">
        <v>50306</v>
      </c>
      <c r="B359" s="243" t="s">
        <v>14361</v>
      </c>
      <c r="C359" s="243"/>
      <c r="D359" s="243" t="s">
        <v>14361</v>
      </c>
      <c r="E359" s="243">
        <v>50306</v>
      </c>
    </row>
    <row r="360" spans="1:5" ht="12.75" x14ac:dyDescent="0.2">
      <c r="A360" s="243">
        <v>50307</v>
      </c>
      <c r="B360" s="243" t="s">
        <v>12825</v>
      </c>
      <c r="C360" s="243"/>
      <c r="D360" s="243" t="s">
        <v>12825</v>
      </c>
      <c r="E360" s="243">
        <v>50307</v>
      </c>
    </row>
    <row r="361" spans="1:5" ht="12.75" x14ac:dyDescent="0.2">
      <c r="A361" s="243">
        <v>50308</v>
      </c>
      <c r="B361" s="243" t="s">
        <v>11600</v>
      </c>
      <c r="C361" s="243"/>
      <c r="D361" s="243" t="s">
        <v>11600</v>
      </c>
      <c r="E361" s="243">
        <v>50308</v>
      </c>
    </row>
    <row r="362" spans="1:5" ht="12.75" x14ac:dyDescent="0.2">
      <c r="A362" s="243">
        <v>50309</v>
      </c>
      <c r="B362" s="243" t="s">
        <v>11601</v>
      </c>
      <c r="C362" s="243"/>
      <c r="D362" s="243" t="s">
        <v>11601</v>
      </c>
      <c r="E362" s="243">
        <v>50309</v>
      </c>
    </row>
    <row r="363" spans="1:5" ht="12.75" x14ac:dyDescent="0.2">
      <c r="A363" s="243">
        <v>50401</v>
      </c>
      <c r="B363" s="243" t="s">
        <v>11413</v>
      </c>
      <c r="C363" s="243"/>
      <c r="D363" s="243" t="s">
        <v>11413</v>
      </c>
      <c r="E363" s="243">
        <v>50401</v>
      </c>
    </row>
    <row r="364" spans="1:5" ht="12.75" x14ac:dyDescent="0.2">
      <c r="A364" s="243">
        <v>50402</v>
      </c>
      <c r="B364" s="243" t="s">
        <v>14362</v>
      </c>
      <c r="C364" s="243"/>
      <c r="D364" s="243" t="s">
        <v>14362</v>
      </c>
      <c r="E364" s="243">
        <v>50402</v>
      </c>
    </row>
    <row r="365" spans="1:5" ht="12.75" x14ac:dyDescent="0.2">
      <c r="A365" s="243">
        <v>50403</v>
      </c>
      <c r="B365" s="243" t="s">
        <v>11494</v>
      </c>
      <c r="C365" s="243"/>
      <c r="D365" s="243" t="s">
        <v>11494</v>
      </c>
      <c r="E365" s="243">
        <v>50403</v>
      </c>
    </row>
    <row r="366" spans="1:5" ht="12.75" x14ac:dyDescent="0.2">
      <c r="A366" s="243">
        <v>50404</v>
      </c>
      <c r="B366" s="243" t="s">
        <v>12791</v>
      </c>
      <c r="C366" s="243"/>
      <c r="D366" s="243" t="s">
        <v>12791</v>
      </c>
      <c r="E366" s="243">
        <v>50404</v>
      </c>
    </row>
    <row r="367" spans="1:5" ht="12.75" x14ac:dyDescent="0.2">
      <c r="A367" s="243">
        <v>50501</v>
      </c>
      <c r="B367" s="243" t="s">
        <v>11419</v>
      </c>
      <c r="C367" s="243"/>
      <c r="D367" s="243" t="s">
        <v>11419</v>
      </c>
      <c r="E367" s="243">
        <v>50501</v>
      </c>
    </row>
    <row r="368" spans="1:5" ht="12.75" x14ac:dyDescent="0.2">
      <c r="A368" s="243">
        <v>50502</v>
      </c>
      <c r="B368" s="243" t="s">
        <v>11452</v>
      </c>
      <c r="C368" s="243"/>
      <c r="D368" s="243" t="s">
        <v>11452</v>
      </c>
      <c r="E368" s="243">
        <v>50502</v>
      </c>
    </row>
    <row r="369" spans="1:5" ht="12.75" x14ac:dyDescent="0.2">
      <c r="A369" s="243">
        <v>50503</v>
      </c>
      <c r="B369" s="243" t="s">
        <v>11503</v>
      </c>
      <c r="C369" s="243"/>
      <c r="D369" s="243" t="s">
        <v>11503</v>
      </c>
      <c r="E369" s="243">
        <v>50503</v>
      </c>
    </row>
    <row r="370" spans="1:5" ht="12.75" x14ac:dyDescent="0.2">
      <c r="A370" s="243">
        <v>50504</v>
      </c>
      <c r="B370" s="243" t="s">
        <v>12792</v>
      </c>
      <c r="C370" s="243"/>
      <c r="D370" s="243" t="s">
        <v>12792</v>
      </c>
      <c r="E370" s="243">
        <v>50504</v>
      </c>
    </row>
    <row r="371" spans="1:5" ht="12.75" x14ac:dyDescent="0.2">
      <c r="A371" s="243">
        <v>50601</v>
      </c>
      <c r="B371" s="243" t="s">
        <v>11424</v>
      </c>
      <c r="C371" s="243"/>
      <c r="D371" s="243" t="s">
        <v>11424</v>
      </c>
      <c r="E371" s="243">
        <v>50601</v>
      </c>
    </row>
    <row r="372" spans="1:5" ht="12.75" x14ac:dyDescent="0.2">
      <c r="A372" s="243">
        <v>50602</v>
      </c>
      <c r="B372" s="243" t="s">
        <v>11456</v>
      </c>
      <c r="C372" s="243"/>
      <c r="D372" s="243" t="s">
        <v>11456</v>
      </c>
      <c r="E372" s="243">
        <v>50602</v>
      </c>
    </row>
    <row r="373" spans="1:5" ht="12.75" x14ac:dyDescent="0.2">
      <c r="A373" s="243">
        <v>50603</v>
      </c>
      <c r="B373" s="243" t="s">
        <v>11510</v>
      </c>
      <c r="C373" s="243"/>
      <c r="D373" s="243" t="s">
        <v>11510</v>
      </c>
      <c r="E373" s="243">
        <v>50603</v>
      </c>
    </row>
    <row r="374" spans="1:5" ht="12.75" x14ac:dyDescent="0.2">
      <c r="A374" s="243">
        <v>50604</v>
      </c>
      <c r="B374" s="243" t="s">
        <v>11562</v>
      </c>
      <c r="C374" s="243"/>
      <c r="D374" s="243" t="s">
        <v>11562</v>
      </c>
      <c r="E374" s="243">
        <v>50604</v>
      </c>
    </row>
    <row r="375" spans="1:5" ht="12.75" x14ac:dyDescent="0.2">
      <c r="A375" s="243">
        <v>50605</v>
      </c>
      <c r="B375" s="243" t="s">
        <v>11588</v>
      </c>
      <c r="C375" s="243"/>
      <c r="D375" s="243" t="s">
        <v>11588</v>
      </c>
      <c r="E375" s="243">
        <v>50605</v>
      </c>
    </row>
    <row r="376" spans="1:5" ht="12.75" x14ac:dyDescent="0.2">
      <c r="A376" s="243">
        <v>50701</v>
      </c>
      <c r="B376" s="243" t="s">
        <v>11427</v>
      </c>
      <c r="C376" s="243"/>
      <c r="D376" s="243" t="s">
        <v>11427</v>
      </c>
      <c r="E376" s="243">
        <v>50701</v>
      </c>
    </row>
    <row r="377" spans="1:5" ht="12.75" x14ac:dyDescent="0.2">
      <c r="A377" s="243">
        <v>50702</v>
      </c>
      <c r="B377" s="243" t="s">
        <v>11459</v>
      </c>
      <c r="C377" s="243"/>
      <c r="D377" s="243" t="s">
        <v>11459</v>
      </c>
      <c r="E377" s="243">
        <v>50702</v>
      </c>
    </row>
    <row r="378" spans="1:5" ht="12.75" x14ac:dyDescent="0.2">
      <c r="A378" s="243">
        <v>50703</v>
      </c>
      <c r="B378" s="243" t="s">
        <v>11515</v>
      </c>
      <c r="C378" s="243"/>
      <c r="D378" s="243" t="s">
        <v>11515</v>
      </c>
      <c r="E378" s="243">
        <v>50703</v>
      </c>
    </row>
    <row r="379" spans="1:5" ht="12.75" x14ac:dyDescent="0.2">
      <c r="A379" s="243">
        <v>50704</v>
      </c>
      <c r="B379" s="243" t="s">
        <v>11564</v>
      </c>
      <c r="C379" s="243"/>
      <c r="D379" s="243" t="s">
        <v>11564</v>
      </c>
      <c r="E379" s="243">
        <v>50704</v>
      </c>
    </row>
    <row r="380" spans="1:5" ht="12.75" x14ac:dyDescent="0.2">
      <c r="A380" s="243">
        <v>50801</v>
      </c>
      <c r="B380" s="243" t="s">
        <v>12665</v>
      </c>
      <c r="C380" s="243"/>
      <c r="D380" s="243" t="s">
        <v>12665</v>
      </c>
      <c r="E380" s="243">
        <v>50801</v>
      </c>
    </row>
    <row r="381" spans="1:5" ht="12.75" x14ac:dyDescent="0.2">
      <c r="A381" s="243">
        <v>50802</v>
      </c>
      <c r="B381" s="243" t="s">
        <v>14363</v>
      </c>
      <c r="C381" s="243"/>
      <c r="D381" s="243" t="s">
        <v>14363</v>
      </c>
      <c r="E381" s="243">
        <v>50802</v>
      </c>
    </row>
    <row r="382" spans="1:5" ht="12.75" x14ac:dyDescent="0.2">
      <c r="A382" s="243">
        <v>50803</v>
      </c>
      <c r="B382" s="243" t="s">
        <v>12780</v>
      </c>
      <c r="C382" s="243"/>
      <c r="D382" s="243" t="s">
        <v>12780</v>
      </c>
      <c r="E382" s="243">
        <v>50803</v>
      </c>
    </row>
    <row r="383" spans="1:5" ht="12.75" x14ac:dyDescent="0.2">
      <c r="A383" s="243">
        <v>50804</v>
      </c>
      <c r="B383" s="243" t="s">
        <v>12799</v>
      </c>
      <c r="C383" s="243"/>
      <c r="D383" s="243" t="s">
        <v>12799</v>
      </c>
      <c r="E383" s="243">
        <v>50804</v>
      </c>
    </row>
    <row r="384" spans="1:5" ht="12.75" x14ac:dyDescent="0.2">
      <c r="A384" s="243">
        <v>50805</v>
      </c>
      <c r="B384" s="243" t="s">
        <v>12815</v>
      </c>
      <c r="C384" s="243"/>
      <c r="D384" s="243" t="s">
        <v>12815</v>
      </c>
      <c r="E384" s="243">
        <v>50805</v>
      </c>
    </row>
    <row r="385" spans="1:5" ht="12.75" x14ac:dyDescent="0.2">
      <c r="A385" s="243">
        <v>50806</v>
      </c>
      <c r="B385" s="243" t="s">
        <v>14364</v>
      </c>
      <c r="C385" s="243"/>
      <c r="D385" s="243" t="s">
        <v>14364</v>
      </c>
      <c r="E385" s="243">
        <v>50806</v>
      </c>
    </row>
    <row r="386" spans="1:5" ht="12.75" x14ac:dyDescent="0.2">
      <c r="A386" s="243">
        <v>50807</v>
      </c>
      <c r="B386" s="243" t="s">
        <v>12828</v>
      </c>
      <c r="C386" s="243"/>
      <c r="D386" s="243" t="s">
        <v>12828</v>
      </c>
      <c r="E386" s="243">
        <v>50807</v>
      </c>
    </row>
    <row r="387" spans="1:5" ht="12.75" x14ac:dyDescent="0.2">
      <c r="A387" s="243">
        <v>50808</v>
      </c>
      <c r="B387" s="243" t="s">
        <v>12829</v>
      </c>
      <c r="C387" s="243"/>
      <c r="D387" s="243" t="s">
        <v>12829</v>
      </c>
      <c r="E387" s="243">
        <v>50808</v>
      </c>
    </row>
    <row r="388" spans="1:5" ht="12.75" x14ac:dyDescent="0.2">
      <c r="A388" s="243">
        <v>50901</v>
      </c>
      <c r="B388" s="243" t="s">
        <v>11432</v>
      </c>
      <c r="C388" s="243"/>
      <c r="D388" s="243" t="s">
        <v>11432</v>
      </c>
      <c r="E388" s="243">
        <v>50901</v>
      </c>
    </row>
    <row r="389" spans="1:5" ht="12.75" x14ac:dyDescent="0.2">
      <c r="A389" s="243">
        <v>50902</v>
      </c>
      <c r="B389" s="243" t="s">
        <v>11466</v>
      </c>
      <c r="C389" s="243"/>
      <c r="D389" s="243" t="s">
        <v>11466</v>
      </c>
      <c r="E389" s="243">
        <v>50902</v>
      </c>
    </row>
    <row r="390" spans="1:5" ht="12.75" x14ac:dyDescent="0.2">
      <c r="A390" s="243">
        <v>50903</v>
      </c>
      <c r="B390" s="243" t="s">
        <v>11520</v>
      </c>
      <c r="C390" s="243"/>
      <c r="D390" s="243" t="s">
        <v>11520</v>
      </c>
      <c r="E390" s="243">
        <v>50903</v>
      </c>
    </row>
    <row r="391" spans="1:5" ht="12.75" x14ac:dyDescent="0.2">
      <c r="A391" s="243">
        <v>50904</v>
      </c>
      <c r="B391" s="243" t="s">
        <v>11571</v>
      </c>
      <c r="C391" s="243"/>
      <c r="D391" s="243" t="s">
        <v>11571</v>
      </c>
      <c r="E391" s="243">
        <v>50904</v>
      </c>
    </row>
    <row r="392" spans="1:5" ht="12.75" x14ac:dyDescent="0.2">
      <c r="A392" s="243">
        <v>50905</v>
      </c>
      <c r="B392" s="243" t="s">
        <v>11590</v>
      </c>
      <c r="C392" s="243"/>
      <c r="D392" s="243" t="s">
        <v>11590</v>
      </c>
      <c r="E392" s="243">
        <v>50905</v>
      </c>
    </row>
    <row r="393" spans="1:5" ht="12.75" x14ac:dyDescent="0.2">
      <c r="A393" s="243">
        <v>50906</v>
      </c>
      <c r="B393" s="243" t="s">
        <v>11598</v>
      </c>
      <c r="C393" s="243"/>
      <c r="D393" s="243" t="s">
        <v>11598</v>
      </c>
      <c r="E393" s="243">
        <v>50906</v>
      </c>
    </row>
    <row r="394" spans="1:5" ht="12.75" x14ac:dyDescent="0.2">
      <c r="A394" s="243">
        <v>51001</v>
      </c>
      <c r="B394" s="243" t="s">
        <v>11435</v>
      </c>
      <c r="C394" s="243"/>
      <c r="D394" s="243" t="s">
        <v>11435</v>
      </c>
      <c r="E394" s="243">
        <v>51001</v>
      </c>
    </row>
    <row r="395" spans="1:5" ht="12.75" x14ac:dyDescent="0.2">
      <c r="A395" s="243">
        <v>51002</v>
      </c>
      <c r="B395" s="243" t="s">
        <v>11471</v>
      </c>
      <c r="C395" s="243"/>
      <c r="D395" s="243" t="s">
        <v>11471</v>
      </c>
      <c r="E395" s="243">
        <v>51002</v>
      </c>
    </row>
    <row r="396" spans="1:5" ht="12.75" x14ac:dyDescent="0.2">
      <c r="A396" s="243">
        <v>51003</v>
      </c>
      <c r="B396" s="243" t="s">
        <v>11522</v>
      </c>
      <c r="C396" s="243"/>
      <c r="D396" s="243" t="s">
        <v>11522</v>
      </c>
      <c r="E396" s="243">
        <v>51003</v>
      </c>
    </row>
    <row r="397" spans="1:5" ht="12.75" x14ac:dyDescent="0.2">
      <c r="A397" s="243">
        <v>51004</v>
      </c>
      <c r="B397" s="243" t="s">
        <v>11572</v>
      </c>
      <c r="C397" s="243"/>
      <c r="D397" s="243" t="s">
        <v>11572</v>
      </c>
      <c r="E397" s="243">
        <v>51004</v>
      </c>
    </row>
    <row r="398" spans="1:5" ht="12.75" x14ac:dyDescent="0.2">
      <c r="A398" s="243">
        <v>51101</v>
      </c>
      <c r="B398" s="243" t="s">
        <v>11438</v>
      </c>
      <c r="C398" s="243"/>
      <c r="D398" s="243" t="s">
        <v>11438</v>
      </c>
      <c r="E398" s="243">
        <v>51101</v>
      </c>
    </row>
    <row r="399" spans="1:5" ht="12.75" x14ac:dyDescent="0.2">
      <c r="A399" s="243">
        <v>51102</v>
      </c>
      <c r="B399" s="243" t="s">
        <v>11476</v>
      </c>
      <c r="C399" s="243"/>
      <c r="D399" s="243" t="s">
        <v>11476</v>
      </c>
      <c r="E399" s="243">
        <v>51102</v>
      </c>
    </row>
    <row r="400" spans="1:5" ht="12.75" x14ac:dyDescent="0.2">
      <c r="A400" s="243">
        <v>51103</v>
      </c>
      <c r="B400" s="243" t="s">
        <v>14365</v>
      </c>
      <c r="C400" s="243"/>
      <c r="D400" s="243" t="s">
        <v>14365</v>
      </c>
      <c r="E400" s="243">
        <v>51103</v>
      </c>
    </row>
    <row r="401" spans="1:5" ht="12.75" x14ac:dyDescent="0.2">
      <c r="A401" s="243">
        <v>51104</v>
      </c>
      <c r="B401" s="243" t="s">
        <v>11574</v>
      </c>
      <c r="C401" s="243"/>
      <c r="D401" s="243" t="s">
        <v>11574</v>
      </c>
      <c r="E401" s="243">
        <v>51104</v>
      </c>
    </row>
    <row r="402" spans="1:5" ht="12.75" x14ac:dyDescent="0.2">
      <c r="A402" s="243">
        <v>51105</v>
      </c>
      <c r="B402" s="243" t="s">
        <v>11593</v>
      </c>
      <c r="C402" s="243"/>
      <c r="D402" s="243" t="s">
        <v>11593</v>
      </c>
      <c r="E402" s="243">
        <v>51105</v>
      </c>
    </row>
    <row r="403" spans="1:5" ht="12.75" x14ac:dyDescent="0.2">
      <c r="A403" s="243">
        <v>60101</v>
      </c>
      <c r="B403" s="243" t="s">
        <v>11404</v>
      </c>
      <c r="C403" s="243"/>
      <c r="D403" s="243" t="s">
        <v>11404</v>
      </c>
      <c r="E403" s="243">
        <v>60101</v>
      </c>
    </row>
    <row r="404" spans="1:5" ht="12.75" x14ac:dyDescent="0.2">
      <c r="A404" s="243">
        <v>60102</v>
      </c>
      <c r="B404" s="243" t="s">
        <v>11442</v>
      </c>
      <c r="C404" s="243"/>
      <c r="D404" s="243" t="s">
        <v>11442</v>
      </c>
      <c r="E404" s="243">
        <v>60102</v>
      </c>
    </row>
    <row r="405" spans="1:5" ht="12.75" x14ac:dyDescent="0.2">
      <c r="A405" s="243">
        <v>60103</v>
      </c>
      <c r="B405" s="243" t="s">
        <v>11481</v>
      </c>
      <c r="C405" s="243"/>
      <c r="D405" s="243" t="s">
        <v>11481</v>
      </c>
      <c r="E405" s="243">
        <v>60103</v>
      </c>
    </row>
    <row r="406" spans="1:5" ht="12.75" x14ac:dyDescent="0.2">
      <c r="A406" s="243">
        <v>60104</v>
      </c>
      <c r="B406" s="243" t="s">
        <v>11534</v>
      </c>
      <c r="C406" s="243"/>
      <c r="D406" s="243" t="s">
        <v>11534</v>
      </c>
      <c r="E406" s="243">
        <v>60104</v>
      </c>
    </row>
    <row r="407" spans="1:5" ht="12.75" x14ac:dyDescent="0.2">
      <c r="A407" s="243">
        <v>60105</v>
      </c>
      <c r="B407" s="243" t="s">
        <v>11576</v>
      </c>
      <c r="C407" s="243"/>
      <c r="D407" s="243" t="s">
        <v>11576</v>
      </c>
      <c r="E407" s="243">
        <v>60105</v>
      </c>
    </row>
    <row r="408" spans="1:5" ht="12.75" x14ac:dyDescent="0.2">
      <c r="A408" s="243">
        <v>60106</v>
      </c>
      <c r="B408" s="243" t="s">
        <v>11594</v>
      </c>
      <c r="C408" s="243"/>
      <c r="D408" s="243" t="s">
        <v>11594</v>
      </c>
      <c r="E408" s="243">
        <v>60106</v>
      </c>
    </row>
    <row r="409" spans="1:5" ht="12.75" x14ac:dyDescent="0.2">
      <c r="A409" s="243">
        <v>60107</v>
      </c>
      <c r="B409" s="243" t="s">
        <v>11599</v>
      </c>
      <c r="C409" s="243"/>
      <c r="D409" s="243" t="s">
        <v>11599</v>
      </c>
      <c r="E409" s="243">
        <v>60107</v>
      </c>
    </row>
    <row r="410" spans="1:5" ht="12.75" x14ac:dyDescent="0.2">
      <c r="A410" s="243">
        <v>60108</v>
      </c>
      <c r="B410" s="243" t="s">
        <v>11602</v>
      </c>
      <c r="C410" s="243"/>
      <c r="D410" s="243" t="s">
        <v>11602</v>
      </c>
      <c r="E410" s="243">
        <v>60108</v>
      </c>
    </row>
    <row r="411" spans="1:5" ht="12.75" x14ac:dyDescent="0.2">
      <c r="A411" s="243">
        <v>60110</v>
      </c>
      <c r="B411" s="243" t="s">
        <v>11605</v>
      </c>
      <c r="C411" s="243"/>
      <c r="D411" s="243" t="s">
        <v>11605</v>
      </c>
      <c r="E411" s="243">
        <v>60110</v>
      </c>
    </row>
    <row r="412" spans="1:5" ht="12.75" x14ac:dyDescent="0.2">
      <c r="A412" s="243">
        <v>60111</v>
      </c>
      <c r="B412" s="243" t="s">
        <v>12830</v>
      </c>
      <c r="C412" s="243"/>
      <c r="D412" s="243" t="s">
        <v>12830</v>
      </c>
      <c r="E412" s="243">
        <v>60111</v>
      </c>
    </row>
    <row r="413" spans="1:5" ht="12.75" x14ac:dyDescent="0.2">
      <c r="A413" s="243">
        <v>60112</v>
      </c>
      <c r="B413" s="243" t="s">
        <v>11606</v>
      </c>
      <c r="C413" s="243"/>
      <c r="D413" s="243" t="s">
        <v>11606</v>
      </c>
      <c r="E413" s="243">
        <v>60112</v>
      </c>
    </row>
    <row r="414" spans="1:5" ht="12.75" x14ac:dyDescent="0.2">
      <c r="A414" s="243">
        <v>60113</v>
      </c>
      <c r="B414" s="243" t="s">
        <v>11607</v>
      </c>
      <c r="C414" s="243"/>
      <c r="D414" s="243" t="s">
        <v>11607</v>
      </c>
      <c r="E414" s="243">
        <v>60113</v>
      </c>
    </row>
    <row r="415" spans="1:5" ht="12.75" x14ac:dyDescent="0.2">
      <c r="A415" s="243">
        <v>60114</v>
      </c>
      <c r="B415" s="243" t="s">
        <v>11608</v>
      </c>
      <c r="C415" s="243"/>
      <c r="D415" s="243" t="s">
        <v>11608</v>
      </c>
      <c r="E415" s="243">
        <v>60114</v>
      </c>
    </row>
    <row r="416" spans="1:5" ht="12.75" x14ac:dyDescent="0.2">
      <c r="A416" s="243">
        <v>60115</v>
      </c>
      <c r="B416" s="243" t="s">
        <v>11609</v>
      </c>
      <c r="C416" s="243"/>
      <c r="D416" s="243" t="s">
        <v>11609</v>
      </c>
      <c r="E416" s="243">
        <v>60115</v>
      </c>
    </row>
    <row r="417" spans="1:5" ht="12.75" x14ac:dyDescent="0.2">
      <c r="A417" s="243">
        <v>60116</v>
      </c>
      <c r="B417" s="243" t="s">
        <v>11610</v>
      </c>
      <c r="C417" s="243"/>
      <c r="D417" s="243" t="s">
        <v>11610</v>
      </c>
      <c r="E417" s="243">
        <v>60116</v>
      </c>
    </row>
    <row r="418" spans="1:5" ht="12.75" x14ac:dyDescent="0.2">
      <c r="A418" s="243">
        <v>60201</v>
      </c>
      <c r="B418" s="243" t="s">
        <v>12615</v>
      </c>
      <c r="C418" s="243"/>
      <c r="D418" s="243" t="s">
        <v>12615</v>
      </c>
      <c r="E418" s="243">
        <v>60201</v>
      </c>
    </row>
    <row r="419" spans="1:5" ht="12.75" x14ac:dyDescent="0.2">
      <c r="A419" s="243">
        <v>60202</v>
      </c>
      <c r="B419" s="243" t="s">
        <v>11444</v>
      </c>
      <c r="C419" s="243"/>
      <c r="D419" s="243" t="s">
        <v>11444</v>
      </c>
      <c r="E419" s="243">
        <v>60202</v>
      </c>
    </row>
    <row r="420" spans="1:5" ht="12.75" x14ac:dyDescent="0.2">
      <c r="A420" s="243">
        <v>60203</v>
      </c>
      <c r="B420" s="243" t="s">
        <v>11484</v>
      </c>
      <c r="C420" s="243"/>
      <c r="D420" s="243" t="s">
        <v>11484</v>
      </c>
      <c r="E420" s="243">
        <v>60203</v>
      </c>
    </row>
    <row r="421" spans="1:5" ht="12.75" x14ac:dyDescent="0.2">
      <c r="A421" s="243">
        <v>60204</v>
      </c>
      <c r="B421" s="243" t="s">
        <v>11540</v>
      </c>
      <c r="C421" s="243"/>
      <c r="D421" s="243" t="s">
        <v>11540</v>
      </c>
      <c r="E421" s="243">
        <v>60204</v>
      </c>
    </row>
    <row r="422" spans="1:5" ht="12.75" x14ac:dyDescent="0.2">
      <c r="A422" s="243">
        <v>60205</v>
      </c>
      <c r="B422" s="243" t="s">
        <v>12808</v>
      </c>
      <c r="C422" s="243"/>
      <c r="D422" s="243" t="s">
        <v>12808</v>
      </c>
      <c r="E422" s="243">
        <v>60205</v>
      </c>
    </row>
    <row r="423" spans="1:5" ht="12.75" x14ac:dyDescent="0.2">
      <c r="A423" s="243">
        <v>60206</v>
      </c>
      <c r="B423" s="243" t="s">
        <v>11596</v>
      </c>
      <c r="C423" s="243"/>
      <c r="D423" s="243" t="s">
        <v>11596</v>
      </c>
      <c r="E423" s="243">
        <v>60206</v>
      </c>
    </row>
    <row r="424" spans="1:5" ht="12.75" x14ac:dyDescent="0.2">
      <c r="A424" s="243">
        <v>60301</v>
      </c>
      <c r="B424" s="243" t="s">
        <v>11410</v>
      </c>
      <c r="C424" s="243"/>
      <c r="D424" s="243" t="s">
        <v>11410</v>
      </c>
      <c r="E424" s="243">
        <v>60301</v>
      </c>
    </row>
    <row r="425" spans="1:5" ht="12.75" x14ac:dyDescent="0.2">
      <c r="A425" s="243">
        <v>60302</v>
      </c>
      <c r="B425" s="243" t="s">
        <v>12710</v>
      </c>
      <c r="C425" s="243"/>
      <c r="D425" s="243" t="s">
        <v>12710</v>
      </c>
      <c r="E425" s="243">
        <v>60302</v>
      </c>
    </row>
    <row r="426" spans="1:5" ht="12.75" x14ac:dyDescent="0.2">
      <c r="A426" s="243">
        <v>60303</v>
      </c>
      <c r="B426" s="243" t="s">
        <v>11491</v>
      </c>
      <c r="C426" s="243"/>
      <c r="D426" s="243" t="s">
        <v>11491</v>
      </c>
      <c r="E426" s="243">
        <v>60303</v>
      </c>
    </row>
    <row r="427" spans="1:5" ht="12.75" x14ac:dyDescent="0.2">
      <c r="A427" s="243">
        <v>60304</v>
      </c>
      <c r="B427" s="243" t="s">
        <v>11546</v>
      </c>
      <c r="C427" s="243"/>
      <c r="D427" s="243" t="s">
        <v>11546</v>
      </c>
      <c r="E427" s="243">
        <v>60304</v>
      </c>
    </row>
    <row r="428" spans="1:5" ht="12.75" x14ac:dyDescent="0.2">
      <c r="A428" s="243">
        <v>60305</v>
      </c>
      <c r="B428" s="243" t="s">
        <v>11585</v>
      </c>
      <c r="C428" s="243"/>
      <c r="D428" s="243" t="s">
        <v>11585</v>
      </c>
      <c r="E428" s="243">
        <v>60305</v>
      </c>
    </row>
    <row r="429" spans="1:5" ht="12.75" x14ac:dyDescent="0.2">
      <c r="A429" s="243">
        <v>60306</v>
      </c>
      <c r="B429" s="243" t="s">
        <v>11597</v>
      </c>
      <c r="C429" s="243"/>
      <c r="D429" s="243" t="s">
        <v>11597</v>
      </c>
      <c r="E429" s="243">
        <v>60306</v>
      </c>
    </row>
    <row r="430" spans="1:5" ht="12.75" x14ac:dyDescent="0.2">
      <c r="A430" s="243">
        <v>60307</v>
      </c>
      <c r="B430" s="243" t="s">
        <v>12826</v>
      </c>
      <c r="C430" s="243"/>
      <c r="D430" s="243" t="s">
        <v>12826</v>
      </c>
      <c r="E430" s="243">
        <v>60307</v>
      </c>
    </row>
    <row r="431" spans="1:5" ht="12.75" x14ac:dyDescent="0.2">
      <c r="A431" s="243">
        <v>60308</v>
      </c>
      <c r="B431" s="243" t="s">
        <v>11603</v>
      </c>
      <c r="C431" s="243"/>
      <c r="D431" s="243" t="s">
        <v>11603</v>
      </c>
      <c r="E431" s="243">
        <v>60308</v>
      </c>
    </row>
    <row r="432" spans="1:5" ht="12.75" x14ac:dyDescent="0.2">
      <c r="A432" s="243">
        <v>60309</v>
      </c>
      <c r="B432" s="243" t="s">
        <v>11604</v>
      </c>
      <c r="C432" s="243"/>
      <c r="D432" s="243" t="s">
        <v>11604</v>
      </c>
      <c r="E432" s="243">
        <v>60309</v>
      </c>
    </row>
    <row r="433" spans="1:5" ht="12.75" x14ac:dyDescent="0.2">
      <c r="A433" s="243">
        <v>60401</v>
      </c>
      <c r="B433" s="243" t="s">
        <v>11414</v>
      </c>
      <c r="C433" s="243"/>
      <c r="D433" s="243" t="s">
        <v>11414</v>
      </c>
      <c r="E433" s="243">
        <v>60401</v>
      </c>
    </row>
    <row r="434" spans="1:5" ht="12.75" x14ac:dyDescent="0.2">
      <c r="A434" s="243">
        <v>60402</v>
      </c>
      <c r="B434" s="243" t="s">
        <v>14366</v>
      </c>
      <c r="C434" s="243"/>
      <c r="D434" s="243" t="s">
        <v>14366</v>
      </c>
      <c r="E434" s="243">
        <v>60402</v>
      </c>
    </row>
    <row r="435" spans="1:5" ht="12.75" x14ac:dyDescent="0.2">
      <c r="A435" s="243">
        <v>60403</v>
      </c>
      <c r="B435" s="243" t="s">
        <v>11496</v>
      </c>
      <c r="C435" s="243"/>
      <c r="D435" s="243" t="s">
        <v>11496</v>
      </c>
      <c r="E435" s="243">
        <v>60403</v>
      </c>
    </row>
    <row r="436" spans="1:5" ht="12.75" x14ac:dyDescent="0.2">
      <c r="A436" s="243">
        <v>60501</v>
      </c>
      <c r="B436" s="243" t="s">
        <v>12642</v>
      </c>
      <c r="C436" s="243"/>
      <c r="D436" s="243" t="s">
        <v>12642</v>
      </c>
      <c r="E436" s="243">
        <v>60501</v>
      </c>
    </row>
    <row r="437" spans="1:5" ht="12.75" x14ac:dyDescent="0.2">
      <c r="A437" s="243">
        <v>60502</v>
      </c>
      <c r="B437" s="243" t="s">
        <v>11453</v>
      </c>
      <c r="C437" s="243"/>
      <c r="D437" s="243" t="s">
        <v>11453</v>
      </c>
      <c r="E437" s="243">
        <v>60502</v>
      </c>
    </row>
    <row r="438" spans="1:5" ht="12.75" x14ac:dyDescent="0.2">
      <c r="A438" s="243">
        <v>60503</v>
      </c>
      <c r="B438" s="243" t="s">
        <v>11504</v>
      </c>
      <c r="C438" s="243"/>
      <c r="D438" s="243" t="s">
        <v>11504</v>
      </c>
      <c r="E438" s="243">
        <v>60503</v>
      </c>
    </row>
    <row r="439" spans="1:5" ht="12.75" x14ac:dyDescent="0.2">
      <c r="A439" s="243">
        <v>60504</v>
      </c>
      <c r="B439" s="243" t="s">
        <v>12793</v>
      </c>
      <c r="C439" s="243"/>
      <c r="D439" s="243" t="s">
        <v>12793</v>
      </c>
      <c r="E439" s="243">
        <v>60504</v>
      </c>
    </row>
    <row r="440" spans="1:5" ht="12.75" x14ac:dyDescent="0.2">
      <c r="A440" s="243">
        <v>60505</v>
      </c>
      <c r="B440" s="243" t="s">
        <v>11587</v>
      </c>
      <c r="C440" s="243"/>
      <c r="D440" s="243" t="s">
        <v>11587</v>
      </c>
      <c r="E440" s="243">
        <v>60505</v>
      </c>
    </row>
    <row r="441" spans="1:5" ht="12.75" x14ac:dyDescent="0.2">
      <c r="A441" s="243">
        <v>60506</v>
      </c>
      <c r="B441" s="243" t="s">
        <v>12822</v>
      </c>
      <c r="C441" s="243"/>
      <c r="D441" s="243" t="s">
        <v>12822</v>
      </c>
      <c r="E441" s="243">
        <v>60506</v>
      </c>
    </row>
    <row r="442" spans="1:5" ht="12.75" x14ac:dyDescent="0.2">
      <c r="A442" s="243">
        <v>60601</v>
      </c>
      <c r="B442" s="243" t="s">
        <v>14367</v>
      </c>
      <c r="C442" s="243"/>
      <c r="D442" s="243" t="s">
        <v>14367</v>
      </c>
      <c r="E442" s="243">
        <v>60601</v>
      </c>
    </row>
    <row r="443" spans="1:5" ht="12.75" x14ac:dyDescent="0.2">
      <c r="A443" s="243">
        <v>60602</v>
      </c>
      <c r="B443" s="243" t="s">
        <v>14368</v>
      </c>
      <c r="C443" s="243"/>
      <c r="D443" s="243" t="s">
        <v>14368</v>
      </c>
      <c r="E443" s="243">
        <v>60602</v>
      </c>
    </row>
    <row r="444" spans="1:5" ht="12.75" x14ac:dyDescent="0.2">
      <c r="A444" s="243">
        <v>60603</v>
      </c>
      <c r="B444" s="243" t="s">
        <v>14369</v>
      </c>
      <c r="C444" s="243"/>
      <c r="D444" s="243" t="s">
        <v>14369</v>
      </c>
      <c r="E444" s="243">
        <v>60603</v>
      </c>
    </row>
    <row r="445" spans="1:5" ht="12.75" x14ac:dyDescent="0.2">
      <c r="A445" s="243">
        <v>60701</v>
      </c>
      <c r="B445" s="243" t="s">
        <v>11428</v>
      </c>
      <c r="C445" s="243"/>
      <c r="D445" s="243" t="s">
        <v>11428</v>
      </c>
      <c r="E445" s="243">
        <v>60701</v>
      </c>
    </row>
    <row r="446" spans="1:5" ht="12.75" x14ac:dyDescent="0.2">
      <c r="A446" s="243">
        <v>60703</v>
      </c>
      <c r="B446" s="243" t="s">
        <v>12777</v>
      </c>
      <c r="C446" s="243"/>
      <c r="D446" s="243" t="s">
        <v>12777</v>
      </c>
      <c r="E446" s="243">
        <v>60703</v>
      </c>
    </row>
    <row r="447" spans="1:5" ht="12.75" x14ac:dyDescent="0.2">
      <c r="A447" s="243">
        <v>60704</v>
      </c>
      <c r="B447" s="243" t="s">
        <v>12798</v>
      </c>
      <c r="C447" s="243"/>
      <c r="D447" s="243" t="s">
        <v>12798</v>
      </c>
      <c r="E447" s="243">
        <v>60704</v>
      </c>
    </row>
    <row r="448" spans="1:5" ht="12.75" x14ac:dyDescent="0.2">
      <c r="A448" s="243">
        <v>60801</v>
      </c>
      <c r="B448" s="243" t="s">
        <v>11429</v>
      </c>
      <c r="C448" s="243"/>
      <c r="D448" s="243" t="s">
        <v>11429</v>
      </c>
      <c r="E448" s="243">
        <v>60801</v>
      </c>
    </row>
    <row r="449" spans="1:5" ht="12.75" x14ac:dyDescent="0.2">
      <c r="A449" s="243">
        <v>60802</v>
      </c>
      <c r="B449" s="243" t="s">
        <v>11462</v>
      </c>
      <c r="C449" s="243"/>
      <c r="D449" s="243" t="s">
        <v>11462</v>
      </c>
      <c r="E449" s="243">
        <v>60802</v>
      </c>
    </row>
    <row r="450" spans="1:5" ht="12.75" x14ac:dyDescent="0.2">
      <c r="A450" s="243">
        <v>60803</v>
      </c>
      <c r="B450" s="243" t="s">
        <v>14370</v>
      </c>
      <c r="C450" s="243"/>
      <c r="D450" s="243" t="s">
        <v>14370</v>
      </c>
      <c r="E450" s="243">
        <v>60803</v>
      </c>
    </row>
    <row r="451" spans="1:5" ht="12.75" x14ac:dyDescent="0.2">
      <c r="A451" s="243">
        <v>60804</v>
      </c>
      <c r="B451" s="243" t="s">
        <v>11570</v>
      </c>
      <c r="C451" s="243"/>
      <c r="D451" s="243" t="s">
        <v>11570</v>
      </c>
      <c r="E451" s="243">
        <v>60804</v>
      </c>
    </row>
    <row r="452" spans="1:5" ht="12.75" x14ac:dyDescent="0.2">
      <c r="A452" s="243">
        <v>60805</v>
      </c>
      <c r="B452" s="243" t="s">
        <v>11589</v>
      </c>
      <c r="C452" s="243"/>
      <c r="D452" s="243" t="s">
        <v>11589</v>
      </c>
      <c r="E452" s="243">
        <v>60805</v>
      </c>
    </row>
    <row r="453" spans="1:5" ht="12.75" x14ac:dyDescent="0.2">
      <c r="A453" s="243">
        <v>60806</v>
      </c>
      <c r="B453" s="243" t="s">
        <v>14371</v>
      </c>
      <c r="C453" s="243"/>
      <c r="D453" s="243" t="s">
        <v>14371</v>
      </c>
      <c r="E453" s="243">
        <v>60806</v>
      </c>
    </row>
    <row r="454" spans="1:5" ht="12.75" x14ac:dyDescent="0.2">
      <c r="A454" s="243">
        <v>60901</v>
      </c>
      <c r="B454" s="243" t="s">
        <v>11433</v>
      </c>
      <c r="C454" s="243"/>
      <c r="D454" s="243" t="s">
        <v>11433</v>
      </c>
      <c r="E454" s="243">
        <v>60901</v>
      </c>
    </row>
    <row r="455" spans="1:5" ht="12.75" x14ac:dyDescent="0.2">
      <c r="A455" s="243">
        <v>61001</v>
      </c>
      <c r="B455" s="243" t="s">
        <v>11436</v>
      </c>
      <c r="C455" s="243"/>
      <c r="D455" s="243" t="s">
        <v>11436</v>
      </c>
      <c r="E455" s="243">
        <v>61001</v>
      </c>
    </row>
    <row r="456" spans="1:5" ht="12.75" x14ac:dyDescent="0.2">
      <c r="A456" s="243">
        <v>61002</v>
      </c>
      <c r="B456" s="243" t="s">
        <v>11472</v>
      </c>
      <c r="C456" s="243"/>
      <c r="D456" s="243" t="s">
        <v>11472</v>
      </c>
      <c r="E456" s="243">
        <v>61002</v>
      </c>
    </row>
    <row r="457" spans="1:5" ht="12.75" x14ac:dyDescent="0.2">
      <c r="A457" s="243">
        <v>61003</v>
      </c>
      <c r="B457" s="243" t="s">
        <v>11524</v>
      </c>
      <c r="C457" s="243"/>
      <c r="D457" s="243" t="s">
        <v>11524</v>
      </c>
      <c r="E457" s="243">
        <v>61003</v>
      </c>
    </row>
    <row r="458" spans="1:5" ht="12.75" x14ac:dyDescent="0.2">
      <c r="A458" s="243">
        <v>61004</v>
      </c>
      <c r="B458" s="243" t="s">
        <v>11573</v>
      </c>
      <c r="C458" s="243"/>
      <c r="D458" s="243" t="s">
        <v>11573</v>
      </c>
      <c r="E458" s="243">
        <v>61004</v>
      </c>
    </row>
    <row r="459" spans="1:5" ht="12.75" x14ac:dyDescent="0.2">
      <c r="A459" s="243">
        <v>61101</v>
      </c>
      <c r="B459" s="243" t="s">
        <v>12681</v>
      </c>
      <c r="C459" s="243"/>
      <c r="D459" s="243" t="s">
        <v>12681</v>
      </c>
      <c r="E459" s="243">
        <v>61101</v>
      </c>
    </row>
    <row r="460" spans="1:5" ht="12.75" x14ac:dyDescent="0.2">
      <c r="A460" s="243">
        <v>61102</v>
      </c>
      <c r="B460" s="243" t="s">
        <v>12748</v>
      </c>
      <c r="C460" s="243"/>
      <c r="D460" s="243" t="s">
        <v>12748</v>
      </c>
      <c r="E460" s="243">
        <v>61102</v>
      </c>
    </row>
    <row r="461" spans="1:5" ht="12.75" x14ac:dyDescent="0.2">
      <c r="A461" s="243">
        <v>61103</v>
      </c>
      <c r="B461" s="243" t="s">
        <v>13511</v>
      </c>
      <c r="C461" s="243"/>
      <c r="D461" s="243" t="s">
        <v>13511</v>
      </c>
      <c r="E461" s="243">
        <v>61103</v>
      </c>
    </row>
    <row r="462" spans="1:5" ht="12.75" x14ac:dyDescent="0.2">
      <c r="A462" s="243">
        <v>61201</v>
      </c>
      <c r="B462" s="243" t="s">
        <v>13510</v>
      </c>
      <c r="C462" s="243"/>
      <c r="D462" s="243" t="s">
        <v>13510</v>
      </c>
      <c r="E462" s="243">
        <v>61201</v>
      </c>
    </row>
    <row r="463" spans="1:5" ht="12.75" x14ac:dyDescent="0.2">
      <c r="A463" s="243">
        <v>61301</v>
      </c>
      <c r="B463" s="243" t="s">
        <v>13514</v>
      </c>
      <c r="C463" s="243"/>
      <c r="D463" s="243" t="s">
        <v>13514</v>
      </c>
      <c r="E463" s="243">
        <v>61301</v>
      </c>
    </row>
    <row r="464" spans="1:5" ht="12.75" x14ac:dyDescent="0.2">
      <c r="A464" s="243">
        <v>70101</v>
      </c>
      <c r="B464" s="243" t="s">
        <v>12606</v>
      </c>
      <c r="C464" s="243"/>
      <c r="D464" s="243" t="s">
        <v>12606</v>
      </c>
      <c r="E464" s="243">
        <v>70101</v>
      </c>
    </row>
    <row r="465" spans="1:5" ht="12.75" x14ac:dyDescent="0.2">
      <c r="A465" s="243">
        <v>70102</v>
      </c>
      <c r="B465" s="243" t="s">
        <v>12693</v>
      </c>
      <c r="C465" s="243"/>
      <c r="D465" s="243" t="s">
        <v>12693</v>
      </c>
      <c r="E465" s="243">
        <v>70102</v>
      </c>
    </row>
    <row r="466" spans="1:5" ht="12.75" x14ac:dyDescent="0.2">
      <c r="A466" s="243">
        <v>70103</v>
      </c>
      <c r="B466" s="243" t="s">
        <v>12756</v>
      </c>
      <c r="C466" s="243"/>
      <c r="D466" s="243" t="s">
        <v>12756</v>
      </c>
      <c r="E466" s="243">
        <v>70103</v>
      </c>
    </row>
    <row r="467" spans="1:5" ht="12.75" x14ac:dyDescent="0.2">
      <c r="A467" s="243">
        <v>70104</v>
      </c>
      <c r="B467" s="243" t="s">
        <v>12783</v>
      </c>
      <c r="C467" s="243"/>
      <c r="D467" s="243" t="s">
        <v>12783</v>
      </c>
      <c r="E467" s="243">
        <v>70104</v>
      </c>
    </row>
    <row r="468" spans="1:5" ht="12.75" x14ac:dyDescent="0.2">
      <c r="A468" s="243">
        <v>70201</v>
      </c>
      <c r="B468" s="243" t="s">
        <v>12617</v>
      </c>
      <c r="C468" s="243"/>
      <c r="D468" s="243" t="s">
        <v>12617</v>
      </c>
      <c r="E468" s="243">
        <v>70201</v>
      </c>
    </row>
    <row r="469" spans="1:5" ht="12.75" x14ac:dyDescent="0.2">
      <c r="A469" s="243">
        <v>70202</v>
      </c>
      <c r="B469" s="243" t="s">
        <v>12701</v>
      </c>
      <c r="C469" s="243"/>
      <c r="D469" s="243" t="s">
        <v>12701</v>
      </c>
      <c r="E469" s="243">
        <v>70202</v>
      </c>
    </row>
    <row r="470" spans="1:5" ht="12.75" x14ac:dyDescent="0.2">
      <c r="A470" s="243">
        <v>70203</v>
      </c>
      <c r="B470" s="243" t="s">
        <v>14372</v>
      </c>
      <c r="C470" s="243"/>
      <c r="D470" s="243" t="s">
        <v>14372</v>
      </c>
      <c r="E470" s="243">
        <v>70203</v>
      </c>
    </row>
    <row r="471" spans="1:5" ht="12.75" x14ac:dyDescent="0.2">
      <c r="A471" s="243">
        <v>70204</v>
      </c>
      <c r="B471" s="243" t="s">
        <v>12785</v>
      </c>
      <c r="C471" s="243"/>
      <c r="D471" s="243" t="s">
        <v>12785</v>
      </c>
      <c r="E471" s="243">
        <v>70204</v>
      </c>
    </row>
    <row r="472" spans="1:5" ht="12.75" x14ac:dyDescent="0.2">
      <c r="A472" s="243">
        <v>70205</v>
      </c>
      <c r="B472" s="243" t="s">
        <v>12809</v>
      </c>
      <c r="C472" s="243"/>
      <c r="D472" s="243" t="s">
        <v>12809</v>
      </c>
      <c r="E472" s="243">
        <v>70205</v>
      </c>
    </row>
    <row r="473" spans="1:5" ht="12.75" x14ac:dyDescent="0.2">
      <c r="A473" s="243">
        <v>70206</v>
      </c>
      <c r="B473" s="243" t="s">
        <v>12820</v>
      </c>
      <c r="C473" s="243"/>
      <c r="D473" s="243" t="s">
        <v>12820</v>
      </c>
      <c r="E473" s="243">
        <v>70206</v>
      </c>
    </row>
    <row r="474" spans="1:5" ht="12.75" x14ac:dyDescent="0.2">
      <c r="A474" s="243">
        <v>70207</v>
      </c>
      <c r="B474" s="243" t="s">
        <v>12824</v>
      </c>
      <c r="C474" s="243"/>
      <c r="D474" s="243" t="s">
        <v>12824</v>
      </c>
      <c r="E474" s="243">
        <v>70207</v>
      </c>
    </row>
    <row r="475" spans="1:5" ht="12.75" x14ac:dyDescent="0.2">
      <c r="A475" s="243">
        <v>70301</v>
      </c>
      <c r="B475" s="243" t="s">
        <v>11411</v>
      </c>
      <c r="C475" s="243"/>
      <c r="D475" s="243" t="s">
        <v>11411</v>
      </c>
      <c r="E475" s="243">
        <v>70301</v>
      </c>
    </row>
    <row r="476" spans="1:5" ht="12.75" x14ac:dyDescent="0.2">
      <c r="A476" s="243">
        <v>70302</v>
      </c>
      <c r="B476" s="243" t="s">
        <v>11447</v>
      </c>
      <c r="C476" s="243"/>
      <c r="D476" s="243" t="s">
        <v>11447</v>
      </c>
      <c r="E476" s="243">
        <v>70302</v>
      </c>
    </row>
    <row r="477" spans="1:5" ht="12.75" x14ac:dyDescent="0.2">
      <c r="A477" s="243">
        <v>70303</v>
      </c>
      <c r="B477" s="243" t="s">
        <v>11492</v>
      </c>
      <c r="C477" s="243"/>
      <c r="D477" s="243" t="s">
        <v>11492</v>
      </c>
      <c r="E477" s="243">
        <v>70303</v>
      </c>
    </row>
    <row r="478" spans="1:5" ht="12.75" x14ac:dyDescent="0.2">
      <c r="A478" s="243">
        <v>70304</v>
      </c>
      <c r="B478" s="243" t="s">
        <v>11548</v>
      </c>
      <c r="C478" s="243"/>
      <c r="D478" s="243" t="s">
        <v>11548</v>
      </c>
      <c r="E478" s="243">
        <v>70304</v>
      </c>
    </row>
    <row r="479" spans="1:5" ht="12.75" x14ac:dyDescent="0.2">
      <c r="A479" s="243">
        <v>70305</v>
      </c>
      <c r="B479" s="243" t="s">
        <v>14373</v>
      </c>
      <c r="C479" s="243"/>
      <c r="D479" s="243" t="s">
        <v>14373</v>
      </c>
      <c r="E479" s="243">
        <v>70305</v>
      </c>
    </row>
    <row r="480" spans="1:5" ht="12.75" x14ac:dyDescent="0.2">
      <c r="A480" s="243">
        <v>70306</v>
      </c>
      <c r="B480" s="243" t="s">
        <v>12821</v>
      </c>
      <c r="C480" s="243"/>
      <c r="D480" s="243" t="s">
        <v>12821</v>
      </c>
      <c r="E480" s="243">
        <v>70306</v>
      </c>
    </row>
    <row r="481" spans="1:5" ht="12.75" x14ac:dyDescent="0.2">
      <c r="A481" s="243">
        <v>70307</v>
      </c>
      <c r="B481" s="243" t="s">
        <v>12827</v>
      </c>
      <c r="C481" s="243"/>
      <c r="D481" s="243" t="s">
        <v>12827</v>
      </c>
      <c r="E481" s="243">
        <v>70307</v>
      </c>
    </row>
    <row r="482" spans="1:5" ht="12.75" x14ac:dyDescent="0.2">
      <c r="A482" s="243">
        <v>70401</v>
      </c>
      <c r="B482" s="243" t="s">
        <v>11415</v>
      </c>
      <c r="C482" s="243"/>
      <c r="D482" s="243" t="s">
        <v>11415</v>
      </c>
      <c r="E482" s="243">
        <v>70401</v>
      </c>
    </row>
    <row r="483" spans="1:5" ht="12.75" x14ac:dyDescent="0.2">
      <c r="A483" s="243">
        <v>70402</v>
      </c>
      <c r="B483" s="243" t="s">
        <v>11449</v>
      </c>
      <c r="C483" s="243"/>
      <c r="D483" s="243" t="s">
        <v>11449</v>
      </c>
      <c r="E483" s="243">
        <v>70402</v>
      </c>
    </row>
    <row r="484" spans="1:5" ht="12.75" x14ac:dyDescent="0.2">
      <c r="A484" s="243">
        <v>70403</v>
      </c>
      <c r="B484" s="243" t="s">
        <v>11498</v>
      </c>
      <c r="C484" s="243"/>
      <c r="D484" s="243" t="s">
        <v>11498</v>
      </c>
      <c r="E484" s="243">
        <v>70403</v>
      </c>
    </row>
    <row r="485" spans="1:5" ht="12.75" x14ac:dyDescent="0.2">
      <c r="A485" s="243">
        <v>70404</v>
      </c>
      <c r="B485" s="243" t="s">
        <v>11553</v>
      </c>
      <c r="C485" s="243"/>
      <c r="D485" s="243" t="s">
        <v>11553</v>
      </c>
      <c r="E485" s="243">
        <v>70404</v>
      </c>
    </row>
    <row r="486" spans="1:5" ht="12.75" x14ac:dyDescent="0.2">
      <c r="A486" s="243">
        <v>70501</v>
      </c>
      <c r="B486" s="243" t="s">
        <v>11420</v>
      </c>
      <c r="C486" s="243"/>
      <c r="D486" s="243" t="s">
        <v>11420</v>
      </c>
      <c r="E486" s="243">
        <v>70501</v>
      </c>
    </row>
    <row r="487" spans="1:5" ht="12.75" x14ac:dyDescent="0.2">
      <c r="A487" s="243">
        <v>70502</v>
      </c>
      <c r="B487" s="243" t="s">
        <v>12729</v>
      </c>
      <c r="C487" s="243"/>
      <c r="D487" s="243" t="s">
        <v>12729</v>
      </c>
      <c r="E487" s="243">
        <v>70502</v>
      </c>
    </row>
    <row r="488" spans="1:5" ht="12.75" x14ac:dyDescent="0.2">
      <c r="A488" s="243">
        <v>70503</v>
      </c>
      <c r="B488" s="243" t="s">
        <v>11505</v>
      </c>
      <c r="C488" s="243"/>
      <c r="D488" s="243" t="s">
        <v>11505</v>
      </c>
      <c r="E488" s="243">
        <v>70503</v>
      </c>
    </row>
    <row r="489" spans="1:5" ht="12.75" x14ac:dyDescent="0.2">
      <c r="A489" s="243">
        <v>70601</v>
      </c>
      <c r="B489" s="243" t="s">
        <v>12650</v>
      </c>
      <c r="C489" s="243"/>
      <c r="D489" s="243" t="s">
        <v>12650</v>
      </c>
      <c r="E489" s="243">
        <v>70601</v>
      </c>
    </row>
    <row r="490" spans="1:5" ht="12.75" x14ac:dyDescent="0.2">
      <c r="A490" s="243">
        <v>70602</v>
      </c>
      <c r="B490" s="243" t="s">
        <v>12736</v>
      </c>
      <c r="C490" s="243"/>
      <c r="D490" s="243" t="s">
        <v>12736</v>
      </c>
      <c r="E490" s="243">
        <v>70602</v>
      </c>
    </row>
    <row r="491" spans="1:5" ht="12.75" x14ac:dyDescent="0.2">
      <c r="A491" s="243">
        <v>70603</v>
      </c>
      <c r="B491" s="243" t="s">
        <v>12773</v>
      </c>
      <c r="C491" s="243"/>
      <c r="D491" s="243" t="s">
        <v>12773</v>
      </c>
      <c r="E491" s="243">
        <v>70603</v>
      </c>
    </row>
    <row r="492" spans="1:5" ht="12.75" x14ac:dyDescent="0.2">
      <c r="A492" s="243">
        <v>70604</v>
      </c>
      <c r="B492" s="243" t="s">
        <v>12797</v>
      </c>
      <c r="C492" s="243"/>
      <c r="D492" s="243" t="s">
        <v>12797</v>
      </c>
      <c r="E492" s="243">
        <v>70604</v>
      </c>
    </row>
    <row r="493" spans="1:5" ht="12.75" x14ac:dyDescent="0.2">
      <c r="A493" s="244">
        <v>70605</v>
      </c>
      <c r="B493" s="243" t="s">
        <v>12814</v>
      </c>
      <c r="C493" s="243"/>
      <c r="D493" s="243" t="s">
        <v>12814</v>
      </c>
      <c r="E493" s="244">
        <v>70605</v>
      </c>
    </row>
  </sheetData>
  <sheetProtection algorithmName="SHA-512" hashValue="kHwlm/DWp1UoNXpcIlm0sS9GckAcGXXlhWFXmt9TRoJFECjve5q4HW1p2V6sBx85OPinmLD0+09KApjoGPmETA==" saltValue="i17E5mMe7KdbV70ltR48VA==" spinCount="100000" sheet="1" objects="1" scenarios="1"/>
  <sortState xmlns:xlrd2="http://schemas.microsoft.com/office/spreadsheetml/2017/richdata2" ref="A2:B489">
    <sortCondition ref="B2:B489"/>
  </sortState>
  <printOptions gridLines="1"/>
  <pageMargins left="0.56999999999999995" right="0.61" top="0.32" bottom="0.15748031496062992" header="0.31496062992125984" footer="0.4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pageSetUpPr fitToPage="1"/>
  </sheetPr>
  <dimension ref="A1:E29"/>
  <sheetViews>
    <sheetView showGridLines="0" tabSelected="1" zoomScale="95" zoomScaleNormal="95" workbookViewId="0"/>
  </sheetViews>
  <sheetFormatPr baseColWidth="10" defaultColWidth="11.42578125" defaultRowHeight="15" x14ac:dyDescent="0.25"/>
  <cols>
    <col min="1" max="1" width="6.28515625" style="432" customWidth="1"/>
    <col min="2" max="2" width="39.140625" style="22" customWidth="1"/>
    <col min="3" max="3" width="64" style="22" customWidth="1"/>
    <col min="4" max="4" width="2.85546875" style="22" customWidth="1"/>
    <col min="5" max="5" width="45" style="22" customWidth="1"/>
    <col min="6" max="6" width="8.28515625" style="22" customWidth="1"/>
    <col min="7" max="16384" width="11.42578125" style="22"/>
  </cols>
  <sheetData>
    <row r="1" spans="1:5" x14ac:dyDescent="0.25">
      <c r="A1" s="432">
        <v>1</v>
      </c>
    </row>
    <row r="2" spans="1:5" ht="33.75" x14ac:dyDescent="0.5">
      <c r="A2" s="432">
        <v>2</v>
      </c>
      <c r="B2" s="486" t="s">
        <v>16100</v>
      </c>
      <c r="C2" s="486"/>
      <c r="D2" s="486"/>
      <c r="E2" s="486"/>
    </row>
    <row r="3" spans="1:5" ht="31.5" x14ac:dyDescent="0.25">
      <c r="A3" s="432">
        <v>3</v>
      </c>
      <c r="B3" s="487" t="s">
        <v>7579</v>
      </c>
      <c r="C3" s="487"/>
      <c r="D3" s="487"/>
      <c r="E3" s="487"/>
    </row>
    <row r="4" spans="1:5" ht="26.25" x14ac:dyDescent="0.25">
      <c r="A4" s="432">
        <v>4</v>
      </c>
      <c r="B4" s="488" t="s">
        <v>14318</v>
      </c>
      <c r="C4" s="488"/>
      <c r="D4" s="488"/>
      <c r="E4" s="488"/>
    </row>
    <row r="5" spans="1:5" ht="14.25" customHeight="1" x14ac:dyDescent="0.25">
      <c r="A5" s="432">
        <v>5</v>
      </c>
      <c r="D5" s="23"/>
      <c r="E5" s="484" t="s">
        <v>16101</v>
      </c>
    </row>
    <row r="6" spans="1:5" ht="20.25" customHeight="1" x14ac:dyDescent="0.25">
      <c r="A6" s="432">
        <v>6</v>
      </c>
      <c r="B6" s="24" t="s">
        <v>6138</v>
      </c>
      <c r="C6" s="234"/>
      <c r="D6" s="25"/>
      <c r="E6" s="485"/>
    </row>
    <row r="7" spans="1:5" ht="20.25" customHeight="1" x14ac:dyDescent="0.25">
      <c r="A7" s="432">
        <v>7</v>
      </c>
      <c r="B7" s="24" t="s">
        <v>14</v>
      </c>
      <c r="C7" s="235" t="str">
        <f>IFERROR(VLOOKUP(C6,datos,3,0),"")</f>
        <v/>
      </c>
      <c r="D7" s="25"/>
      <c r="E7" s="473" t="str">
        <f>CONCATENATE("1.",C8,"-",C6,"-",C7)</f>
        <v>1.--</v>
      </c>
    </row>
    <row r="8" spans="1:5" ht="20.25" customHeight="1" x14ac:dyDescent="0.25">
      <c r="A8" s="432">
        <v>8</v>
      </c>
      <c r="B8" s="24" t="s">
        <v>1</v>
      </c>
      <c r="C8" s="26" t="str">
        <f>IFERROR(VLOOKUP(C6,datos,2,0),"")</f>
        <v/>
      </c>
      <c r="D8" s="25"/>
      <c r="E8" s="474"/>
    </row>
    <row r="9" spans="1:5" ht="20.25" customHeight="1" x14ac:dyDescent="0.25">
      <c r="A9" s="432">
        <v>9</v>
      </c>
      <c r="B9" s="24"/>
      <c r="D9" s="25"/>
      <c r="E9" s="27"/>
    </row>
    <row r="10" spans="1:5" ht="20.25" customHeight="1" x14ac:dyDescent="0.25">
      <c r="A10" s="432">
        <v>10</v>
      </c>
      <c r="B10" s="24" t="s">
        <v>14319</v>
      </c>
      <c r="C10" s="245" t="str">
        <f>IFERROR(VLOOKUP(C6,datos,24,0),"")</f>
        <v/>
      </c>
      <c r="D10" s="25"/>
    </row>
    <row r="11" spans="1:5" ht="20.25" customHeight="1" x14ac:dyDescent="0.25">
      <c r="A11" s="432">
        <v>11</v>
      </c>
      <c r="B11" s="24"/>
      <c r="C11" s="28"/>
      <c r="D11" s="25"/>
    </row>
    <row r="12" spans="1:5" ht="20.25" customHeight="1" x14ac:dyDescent="0.25">
      <c r="A12" s="432">
        <v>12</v>
      </c>
      <c r="B12" s="24" t="s">
        <v>14320</v>
      </c>
      <c r="C12" s="236" t="str">
        <f>IFERROR(VLOOKUP(C6,datos,16,0),"")</f>
        <v/>
      </c>
      <c r="D12" s="29"/>
      <c r="E12" s="30" t="s">
        <v>14322</v>
      </c>
    </row>
    <row r="13" spans="1:5" ht="20.25" customHeight="1" x14ac:dyDescent="0.25">
      <c r="A13" s="432">
        <v>13</v>
      </c>
      <c r="B13" s="24" t="s">
        <v>14321</v>
      </c>
      <c r="C13" s="236" t="str">
        <f>IFERROR(VLOOKUP(C6,datos,17,0),"")</f>
        <v/>
      </c>
      <c r="D13" s="29"/>
    </row>
    <row r="14" spans="1:5" ht="20.25" customHeight="1" x14ac:dyDescent="0.25">
      <c r="A14" s="432">
        <v>14</v>
      </c>
      <c r="B14" s="24"/>
      <c r="C14" s="31"/>
      <c r="D14" s="29"/>
    </row>
    <row r="15" spans="1:5" ht="20.25" customHeight="1" x14ac:dyDescent="0.25">
      <c r="A15" s="432">
        <v>15</v>
      </c>
      <c r="B15" s="24" t="s">
        <v>14323</v>
      </c>
      <c r="C15" s="237" t="str">
        <f>IFERROR(VLOOKUP(C16,prov,2,0),"")</f>
        <v/>
      </c>
      <c r="D15" s="32"/>
    </row>
    <row r="16" spans="1:5" ht="20.25" customHeight="1" x14ac:dyDescent="0.25">
      <c r="A16" s="432">
        <v>16</v>
      </c>
      <c r="B16" s="24" t="s">
        <v>9456</v>
      </c>
      <c r="C16" s="33" t="str">
        <f>IFERROR(VLOOKUP(C6,datos,9,0),"")</f>
        <v/>
      </c>
      <c r="D16" s="32"/>
    </row>
    <row r="17" spans="1:5" ht="20.25" customHeight="1" x14ac:dyDescent="0.25">
      <c r="A17" s="432">
        <v>17</v>
      </c>
      <c r="B17" s="34" t="s">
        <v>9</v>
      </c>
      <c r="C17" s="238" t="str">
        <f>IFERROR(VLOOKUP(C6,datos,15,0),"")</f>
        <v/>
      </c>
      <c r="D17" s="35"/>
    </row>
    <row r="18" spans="1:5" ht="20.25" customHeight="1" x14ac:dyDescent="0.25">
      <c r="A18" s="432">
        <v>18</v>
      </c>
      <c r="B18" s="34" t="s">
        <v>6137</v>
      </c>
      <c r="C18" s="238" t="str">
        <f>IFERROR(VLOOKUP(C6,datos,4,0),"")</f>
        <v/>
      </c>
      <c r="D18" s="35"/>
      <c r="E18" s="30" t="s">
        <v>14324</v>
      </c>
    </row>
    <row r="19" spans="1:5" ht="20.25" customHeight="1" x14ac:dyDescent="0.25">
      <c r="A19" s="432">
        <v>19</v>
      </c>
      <c r="B19" s="34" t="s">
        <v>13</v>
      </c>
      <c r="C19" s="239" t="str">
        <f>IFERROR(VLOOKUP(C6,datos,5,0),"")</f>
        <v/>
      </c>
      <c r="D19" s="35"/>
    </row>
    <row r="20" spans="1:5" ht="20.25" customHeight="1" x14ac:dyDescent="0.25">
      <c r="A20" s="432">
        <v>20</v>
      </c>
      <c r="B20" s="28"/>
      <c r="C20" s="28"/>
    </row>
    <row r="21" spans="1:5" ht="20.25" customHeight="1" x14ac:dyDescent="0.25">
      <c r="A21" s="432">
        <v>21</v>
      </c>
      <c r="B21" s="24" t="s">
        <v>14326</v>
      </c>
      <c r="C21" s="240" t="str">
        <f>IFERROR(VLOOKUP(C6,datos,18,0),"")</f>
        <v/>
      </c>
      <c r="D21" s="36"/>
    </row>
    <row r="22" spans="1:5" ht="20.25" customHeight="1" x14ac:dyDescent="0.25">
      <c r="A22" s="432">
        <v>22</v>
      </c>
      <c r="B22" s="24" t="s">
        <v>9462</v>
      </c>
      <c r="C22" s="236" t="str">
        <f>IFERROR(VLOOKUP(C6,datos,19,0),"")</f>
        <v/>
      </c>
      <c r="D22" s="37"/>
    </row>
    <row r="23" spans="1:5" ht="20.25" customHeight="1" x14ac:dyDescent="0.25">
      <c r="A23" s="432">
        <v>23</v>
      </c>
      <c r="B23" s="24" t="s">
        <v>14327</v>
      </c>
      <c r="C23" s="240" t="str">
        <f>IFERROR(VLOOKUP(C6,datos,20,0),"")</f>
        <v/>
      </c>
      <c r="D23" s="35"/>
      <c r="E23" s="30" t="s">
        <v>14325</v>
      </c>
    </row>
    <row r="24" spans="1:5" ht="20.25" customHeight="1" x14ac:dyDescent="0.25">
      <c r="A24" s="432">
        <v>24</v>
      </c>
      <c r="B24" s="24" t="s">
        <v>14328</v>
      </c>
      <c r="C24" s="236" t="str">
        <f>IFERROR(VLOOKUP(C6,datos,21,0),"")</f>
        <v/>
      </c>
    </row>
    <row r="25" spans="1:5" x14ac:dyDescent="0.25">
      <c r="B25" s="38"/>
    </row>
    <row r="26" spans="1:5" ht="15" customHeight="1" x14ac:dyDescent="0.25">
      <c r="A26" s="433"/>
      <c r="B26" s="39"/>
      <c r="C26" s="475" t="s">
        <v>15350</v>
      </c>
      <c r="D26" s="476"/>
      <c r="E26" s="477"/>
    </row>
    <row r="27" spans="1:5" x14ac:dyDescent="0.25">
      <c r="C27" s="478"/>
      <c r="D27" s="479"/>
      <c r="E27" s="480"/>
    </row>
    <row r="28" spans="1:5" x14ac:dyDescent="0.25">
      <c r="C28" s="478"/>
      <c r="D28" s="479"/>
      <c r="E28" s="480"/>
    </row>
    <row r="29" spans="1:5" x14ac:dyDescent="0.25">
      <c r="C29" s="481"/>
      <c r="D29" s="482"/>
      <c r="E29" s="483"/>
    </row>
  </sheetData>
  <sheetProtection algorithmName="SHA-512" hashValue="/MPBOyzzXCx7G6kKXnounVhe3qsOaxVGwwoQYSnTnRkA8hS2eG6IrAvuKrvMUOxLaIJH7fghCi78NGVaISFzbw==" saltValue="LVMFugqjvrFV805snT4B2A==" spinCount="100000" sheet="1" objects="1" scenarios="1"/>
  <mergeCells count="6">
    <mergeCell ref="E7:E8"/>
    <mergeCell ref="C26:E29"/>
    <mergeCell ref="E5:E6"/>
    <mergeCell ref="B2:E2"/>
    <mergeCell ref="B3:E3"/>
    <mergeCell ref="B4:E4"/>
  </mergeCells>
  <conditionalFormatting sqref="C7 C16:C19">
    <cfRule type="cellIs" dxfId="111" priority="12" operator="equal">
      <formula>#N/A</formula>
    </cfRule>
  </conditionalFormatting>
  <conditionalFormatting sqref="C10">
    <cfRule type="cellIs" dxfId="110" priority="13" operator="equal">
      <formula>0</formula>
    </cfRule>
  </conditionalFormatting>
  <conditionalFormatting sqref="C12:C14">
    <cfRule type="cellIs" dxfId="109" priority="15" operator="equal">
      <formula>#N/A</formula>
    </cfRule>
  </conditionalFormatting>
  <conditionalFormatting sqref="C22">
    <cfRule type="cellIs" dxfId="108" priority="3" operator="equal">
      <formula>#N/A</formula>
    </cfRule>
  </conditionalFormatting>
  <conditionalFormatting sqref="C24">
    <cfRule type="cellIs" dxfId="107" priority="1" operator="equal">
      <formula>#N/A</formula>
    </cfRule>
  </conditionalFormatting>
  <conditionalFormatting sqref="C12:D19">
    <cfRule type="cellIs" dxfId="106" priority="7" operator="equal">
      <formula>#N/A</formula>
    </cfRule>
  </conditionalFormatting>
  <dataValidations xWindow="491" yWindow="367" count="1">
    <dataValidation allowBlank="1" showInputMessage="1" showErrorMessage="1" prompt="Digite únicamente los últimos 4 dígitos del Código Presupuestario." sqref="C6" xr:uid="{00000000-0002-0000-0400-000000000000}"/>
  </dataValidations>
  <printOptions horizontalCentered="1" verticalCentered="1"/>
  <pageMargins left="0.39370078740157483" right="0.39370078740157483" top="0.82677165354330717" bottom="0.39370078740157483" header="0.31496062992125984" footer="0.19685039370078741"/>
  <pageSetup paperSize="172" scale="86" orientation="landscape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4">
    <pageSetUpPr fitToPage="1"/>
  </sheetPr>
  <dimension ref="A1:E93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28515625" style="431" customWidth="1"/>
    <col min="2" max="2" width="39.140625" style="22" customWidth="1"/>
    <col min="3" max="3" width="64" style="22" customWidth="1"/>
    <col min="4" max="4" width="2.85546875" style="22" customWidth="1"/>
    <col min="5" max="5" width="45" style="22" customWidth="1"/>
    <col min="6" max="16384" width="11.42578125" style="22"/>
  </cols>
  <sheetData>
    <row r="1" spans="1:5" x14ac:dyDescent="0.25">
      <c r="A1" s="432">
        <v>1</v>
      </c>
    </row>
    <row r="2" spans="1:5" ht="34.5" customHeight="1" x14ac:dyDescent="0.5">
      <c r="A2" s="432">
        <v>2</v>
      </c>
      <c r="B2" s="486" t="s">
        <v>16100</v>
      </c>
      <c r="C2" s="486"/>
      <c r="D2" s="486"/>
      <c r="E2" s="486"/>
    </row>
    <row r="3" spans="1:5" ht="31.5" customHeight="1" x14ac:dyDescent="0.25">
      <c r="A3" s="432">
        <v>3</v>
      </c>
      <c r="B3" s="487" t="s">
        <v>7579</v>
      </c>
      <c r="C3" s="487"/>
      <c r="D3" s="487"/>
      <c r="E3" s="487"/>
    </row>
    <row r="4" spans="1:5" ht="26.25" x14ac:dyDescent="0.25">
      <c r="A4" s="432">
        <v>4</v>
      </c>
      <c r="B4" s="488" t="s">
        <v>15239</v>
      </c>
      <c r="C4" s="488"/>
      <c r="D4" s="488"/>
      <c r="E4" s="488"/>
    </row>
    <row r="5" spans="1:5" ht="14.25" customHeight="1" x14ac:dyDescent="0.25">
      <c r="A5" s="432">
        <v>5</v>
      </c>
      <c r="D5" s="23"/>
      <c r="E5" s="484" t="s">
        <v>16101</v>
      </c>
    </row>
    <row r="6" spans="1:5" ht="20.25" customHeight="1" x14ac:dyDescent="0.25">
      <c r="A6" s="432">
        <v>6</v>
      </c>
      <c r="B6" s="24" t="s">
        <v>14</v>
      </c>
      <c r="C6" s="235"/>
      <c r="D6" s="25"/>
      <c r="E6" s="485"/>
    </row>
    <row r="7" spans="1:5" ht="20.25" customHeight="1" x14ac:dyDescent="0.25">
      <c r="A7" s="432">
        <v>7</v>
      </c>
      <c r="B7" s="24" t="s">
        <v>1</v>
      </c>
      <c r="C7" s="26" t="str">
        <f>IFERROR(VLOOKUP(C6,secuenc,2,0),"")</f>
        <v/>
      </c>
      <c r="D7" s="25"/>
      <c r="E7" s="473" t="str">
        <f>CONCATENATE("1.",C7,"-0000","-",C6)</f>
        <v>1.-0000-</v>
      </c>
    </row>
    <row r="8" spans="1:5" ht="20.25" customHeight="1" x14ac:dyDescent="0.25">
      <c r="A8" s="432">
        <v>8</v>
      </c>
      <c r="B8" s="28"/>
      <c r="D8" s="25"/>
      <c r="E8" s="474"/>
    </row>
    <row r="9" spans="1:5" ht="20.25" customHeight="1" x14ac:dyDescent="0.25">
      <c r="A9" s="432">
        <v>9</v>
      </c>
      <c r="B9" s="24" t="s">
        <v>14319</v>
      </c>
      <c r="C9" s="245" t="str">
        <f>IFERROR(VLOOKUP(C7,privadas,23,0),"")</f>
        <v/>
      </c>
      <c r="D9" s="25"/>
    </row>
    <row r="10" spans="1:5" ht="20.25" customHeight="1" x14ac:dyDescent="0.25">
      <c r="A10" s="432">
        <v>10</v>
      </c>
      <c r="B10" s="24"/>
      <c r="C10" s="28"/>
      <c r="D10" s="25"/>
    </row>
    <row r="11" spans="1:5" ht="20.25" customHeight="1" x14ac:dyDescent="0.25">
      <c r="A11" s="432">
        <v>11</v>
      </c>
      <c r="B11" s="24" t="s">
        <v>14320</v>
      </c>
      <c r="C11" s="236" t="str">
        <f>IFERROR(VLOOKUP(C7,privadas,15,0),"")</f>
        <v/>
      </c>
      <c r="D11" s="29"/>
    </row>
    <row r="12" spans="1:5" ht="20.25" customHeight="1" x14ac:dyDescent="0.25">
      <c r="A12" s="432">
        <v>12</v>
      </c>
      <c r="B12" s="24" t="s">
        <v>14321</v>
      </c>
      <c r="C12" s="236" t="str">
        <f>IFERROR(VLOOKUP(C7,privadas,16,0),"")</f>
        <v/>
      </c>
      <c r="D12" s="29"/>
      <c r="E12" s="30" t="s">
        <v>14322</v>
      </c>
    </row>
    <row r="13" spans="1:5" ht="20.25" customHeight="1" x14ac:dyDescent="0.25">
      <c r="A13" s="432">
        <v>13</v>
      </c>
      <c r="B13" s="24"/>
      <c r="C13" s="28"/>
      <c r="D13" s="25"/>
    </row>
    <row r="14" spans="1:5" ht="20.25" customHeight="1" x14ac:dyDescent="0.25">
      <c r="A14" s="432">
        <v>14</v>
      </c>
      <c r="B14" s="24" t="s">
        <v>14323</v>
      </c>
      <c r="C14" s="237" t="str">
        <f>IFERROR(VLOOKUP(C15,prov,2,0),"")</f>
        <v/>
      </c>
      <c r="D14" s="32"/>
    </row>
    <row r="15" spans="1:5" ht="20.25" customHeight="1" x14ac:dyDescent="0.25">
      <c r="A15" s="432">
        <v>15</v>
      </c>
      <c r="B15" s="24" t="s">
        <v>9456</v>
      </c>
      <c r="C15" s="231" t="str">
        <f>IFERROR(VLOOKUP(C7,privadas,8,0),"")</f>
        <v/>
      </c>
      <c r="D15" s="228"/>
    </row>
    <row r="16" spans="1:5" ht="20.25" customHeight="1" x14ac:dyDescent="0.25">
      <c r="A16" s="432">
        <v>16</v>
      </c>
      <c r="B16" s="34" t="s">
        <v>9</v>
      </c>
      <c r="C16" s="238" t="str">
        <f>IFERROR(VLOOKUP(C7,privadas,14,0),"")</f>
        <v/>
      </c>
      <c r="D16" s="35"/>
    </row>
    <row r="17" spans="1:5" ht="20.25" customHeight="1" x14ac:dyDescent="0.25">
      <c r="A17" s="432">
        <v>17</v>
      </c>
      <c r="B17" s="34" t="s">
        <v>6137</v>
      </c>
      <c r="C17" s="238" t="str">
        <f>IFERROR(VLOOKUP(C7,privadas,3,0),"")</f>
        <v/>
      </c>
      <c r="D17" s="35"/>
    </row>
    <row r="18" spans="1:5" ht="20.25" customHeight="1" x14ac:dyDescent="0.25">
      <c r="A18" s="432">
        <v>18</v>
      </c>
      <c r="B18" s="34" t="s">
        <v>13</v>
      </c>
      <c r="C18" s="239" t="str">
        <f>IFERROR(VLOOKUP(C7,privadas,4,0),"")</f>
        <v/>
      </c>
      <c r="D18" s="35"/>
      <c r="E18" s="30" t="s">
        <v>14324</v>
      </c>
    </row>
    <row r="19" spans="1:5" ht="20.25" customHeight="1" x14ac:dyDescent="0.25">
      <c r="A19" s="432">
        <v>19</v>
      </c>
      <c r="B19" s="28"/>
      <c r="C19" s="28"/>
    </row>
    <row r="20" spans="1:5" ht="20.25" customHeight="1" x14ac:dyDescent="0.25">
      <c r="A20" s="432">
        <v>20</v>
      </c>
      <c r="B20" s="24" t="s">
        <v>14326</v>
      </c>
      <c r="C20" s="240" t="str">
        <f>IFERROR(VLOOKUP($C$7,privadas,17,0),"")</f>
        <v/>
      </c>
      <c r="D20" s="36"/>
    </row>
    <row r="21" spans="1:5" ht="20.25" customHeight="1" x14ac:dyDescent="0.25">
      <c r="A21" s="432">
        <v>21</v>
      </c>
      <c r="B21" s="24" t="s">
        <v>9462</v>
      </c>
      <c r="C21" s="240" t="str">
        <f>IFERROR(VLOOKUP($C$7,privadas,18,0),"")</f>
        <v/>
      </c>
      <c r="D21" s="37"/>
    </row>
    <row r="22" spans="1:5" ht="20.25" customHeight="1" x14ac:dyDescent="0.25">
      <c r="A22" s="432">
        <v>22</v>
      </c>
      <c r="B22" s="24" t="s">
        <v>14327</v>
      </c>
      <c r="C22" s="240" t="str">
        <f>IFERROR(VLOOKUP($C$7,privadas,19,0),"")</f>
        <v/>
      </c>
      <c r="D22" s="35"/>
    </row>
    <row r="23" spans="1:5" ht="20.25" customHeight="1" x14ac:dyDescent="0.25">
      <c r="A23" s="432">
        <v>23</v>
      </c>
      <c r="B23" s="24" t="s">
        <v>14328</v>
      </c>
      <c r="C23" s="240" t="str">
        <f>IFERROR(VLOOKUP($C$7,privadas,20,0),"")</f>
        <v/>
      </c>
      <c r="E23" s="30" t="s">
        <v>14325</v>
      </c>
    </row>
    <row r="24" spans="1:5" x14ac:dyDescent="0.25">
      <c r="B24" s="38"/>
    </row>
    <row r="25" spans="1:5" ht="16.5" customHeight="1" x14ac:dyDescent="0.25">
      <c r="A25" s="430"/>
      <c r="B25" s="39"/>
      <c r="C25" s="489" t="s">
        <v>15350</v>
      </c>
      <c r="D25" s="490"/>
      <c r="E25" s="491"/>
    </row>
    <row r="26" spans="1:5" ht="16.5" customHeight="1" x14ac:dyDescent="0.25">
      <c r="C26" s="492"/>
      <c r="D26" s="493"/>
      <c r="E26" s="494"/>
    </row>
    <row r="27" spans="1:5" ht="15.75" customHeight="1" x14ac:dyDescent="0.25">
      <c r="C27" s="492"/>
      <c r="D27" s="493"/>
      <c r="E27" s="494"/>
    </row>
    <row r="28" spans="1:5" ht="15.75" customHeight="1" x14ac:dyDescent="0.25">
      <c r="C28" s="495"/>
      <c r="D28" s="496"/>
      <c r="E28" s="497"/>
    </row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5" ht="14.25" customHeight="1" x14ac:dyDescent="0.25"/>
    <row r="88" ht="1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5" customHeight="1" x14ac:dyDescent="0.25"/>
  </sheetData>
  <sheetProtection algorithmName="SHA-512" hashValue="krHSDeUrCf041M1V2ewPWzskGwz+2Z43H5Z75E7enp/vj/k+IXnH6RbSYe+CSAe4JSfQZ1zQ7RePL2skpUp8ag==" saltValue="QGwFmDVyEfQAvjJUGb6XjQ==" spinCount="100000" sheet="1" objects="1" scenarios="1"/>
  <mergeCells count="6">
    <mergeCell ref="E7:E8"/>
    <mergeCell ref="C25:E28"/>
    <mergeCell ref="E5:E6"/>
    <mergeCell ref="B2:E2"/>
    <mergeCell ref="B3:E3"/>
    <mergeCell ref="B4:E4"/>
  </mergeCells>
  <conditionalFormatting sqref="C6 D15">
    <cfRule type="cellIs" dxfId="105" priority="7" operator="equal">
      <formula>#N/A</formula>
    </cfRule>
  </conditionalFormatting>
  <conditionalFormatting sqref="C9">
    <cfRule type="cellIs" dxfId="104" priority="6" operator="equal">
      <formula>0</formula>
    </cfRule>
  </conditionalFormatting>
  <conditionalFormatting sqref="C14">
    <cfRule type="cellIs" dxfId="103" priority="5" operator="equal">
      <formula>#N/A</formula>
    </cfRule>
  </conditionalFormatting>
  <conditionalFormatting sqref="C11:D12 C16:C18">
    <cfRule type="cellIs" dxfId="102" priority="2" operator="equal">
      <formula>#N/A</formula>
    </cfRule>
  </conditionalFormatting>
  <conditionalFormatting sqref="C14:D18">
    <cfRule type="cellIs" dxfId="101" priority="1" operator="equal">
      <formula>#N/A</formula>
    </cfRule>
  </conditionalFormatting>
  <dataValidations count="1">
    <dataValidation type="list" allowBlank="1" showInputMessage="1" showErrorMessage="1" sqref="C6" xr:uid="{00000000-0002-0000-0500-000000000000}">
      <formula1>lista</formula1>
    </dataValidation>
  </dataValidations>
  <printOptions horizontalCentered="1" verticalCentered="1"/>
  <pageMargins left="0.39370078740157483" right="0.39370078740157483" top="0.82677165354330717" bottom="0.39370078740157483" header="0.31496062992125984" footer="0.19685039370078741"/>
  <pageSetup paperSize="172" scale="86" orientation="landscape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0">
    <pageSetUpPr fitToPage="1"/>
  </sheetPr>
  <dimension ref="A1:E48"/>
  <sheetViews>
    <sheetView showGridLines="0" showRuler="0" zoomScale="95" zoomScaleNormal="95" workbookViewId="0"/>
  </sheetViews>
  <sheetFormatPr baseColWidth="10" defaultColWidth="11.42578125" defaultRowHeight="15" x14ac:dyDescent="0.25"/>
  <cols>
    <col min="1" max="1" width="6.28515625" style="431" customWidth="1"/>
    <col min="2" max="2" width="44.7109375" style="22" customWidth="1"/>
    <col min="3" max="3" width="64" style="22" customWidth="1"/>
    <col min="4" max="4" width="2.85546875" style="22" customWidth="1"/>
    <col min="5" max="5" width="46.5703125" style="22" customWidth="1"/>
    <col min="6" max="16384" width="11.42578125" style="22"/>
  </cols>
  <sheetData>
    <row r="1" spans="1:5" x14ac:dyDescent="0.25">
      <c r="A1" s="432">
        <v>1</v>
      </c>
    </row>
    <row r="2" spans="1:5" ht="33.75" x14ac:dyDescent="0.5">
      <c r="A2" s="432">
        <v>2</v>
      </c>
      <c r="B2" s="486" t="s">
        <v>16100</v>
      </c>
      <c r="C2" s="486"/>
      <c r="D2" s="486"/>
      <c r="E2" s="486"/>
    </row>
    <row r="3" spans="1:5" ht="31.5" x14ac:dyDescent="0.25">
      <c r="A3" s="432">
        <v>3</v>
      </c>
      <c r="B3" s="487" t="s">
        <v>7579</v>
      </c>
      <c r="C3" s="487"/>
      <c r="D3" s="487"/>
      <c r="E3" s="487"/>
    </row>
    <row r="4" spans="1:5" ht="26.25" x14ac:dyDescent="0.25">
      <c r="A4" s="432">
        <v>4</v>
      </c>
      <c r="B4" s="488" t="s">
        <v>19727</v>
      </c>
      <c r="C4" s="488"/>
      <c r="D4" s="488"/>
      <c r="E4" s="488"/>
    </row>
    <row r="5" spans="1:5" ht="26.25" x14ac:dyDescent="0.25">
      <c r="A5" s="432"/>
      <c r="B5" s="488" t="s">
        <v>19728</v>
      </c>
      <c r="C5" s="488"/>
      <c r="D5" s="488"/>
      <c r="E5" s="488"/>
    </row>
    <row r="6" spans="1:5" s="124" customFormat="1" ht="15" customHeight="1" x14ac:dyDescent="0.25">
      <c r="A6" s="432">
        <v>5</v>
      </c>
      <c r="B6" s="22"/>
      <c r="C6" s="22"/>
      <c r="D6" s="23"/>
      <c r="E6" s="484" t="s">
        <v>16101</v>
      </c>
    </row>
    <row r="7" spans="1:5" ht="20.25" customHeight="1" x14ac:dyDescent="0.25">
      <c r="A7" s="432">
        <v>6</v>
      </c>
      <c r="B7" s="24" t="s">
        <v>19726</v>
      </c>
      <c r="C7" s="235"/>
      <c r="D7" s="25"/>
      <c r="E7" s="485"/>
    </row>
    <row r="8" spans="1:5" ht="20.25" customHeight="1" x14ac:dyDescent="0.25">
      <c r="A8" s="432">
        <v>7</v>
      </c>
      <c r="B8" s="24" t="s">
        <v>6138</v>
      </c>
      <c r="C8" s="26" t="str">
        <f>IFERROR(VLOOKUP(C7,CUIDO_1,2,0),"")</f>
        <v/>
      </c>
      <c r="D8" s="25"/>
      <c r="E8" s="473" t="str">
        <f>CONCATENATE("1.",C9,"-",C8,"-",C7)</f>
        <v>1.--</v>
      </c>
    </row>
    <row r="9" spans="1:5" ht="20.25" customHeight="1" x14ac:dyDescent="0.25">
      <c r="A9" s="432">
        <v>8</v>
      </c>
      <c r="B9" s="24" t="s">
        <v>1</v>
      </c>
      <c r="C9" s="26" t="str">
        <f>IFERROR(VLOOKUP(C7,CUIDO_1,3,0),"")</f>
        <v/>
      </c>
      <c r="D9" s="25"/>
      <c r="E9" s="499"/>
    </row>
    <row r="10" spans="1:5" ht="20.25" customHeight="1" x14ac:dyDescent="0.25">
      <c r="A10" s="432">
        <v>9</v>
      </c>
      <c r="B10" s="224"/>
      <c r="C10" s="225"/>
      <c r="D10" s="25"/>
      <c r="E10" s="474"/>
    </row>
    <row r="11" spans="1:5" ht="25.5" customHeight="1" x14ac:dyDescent="0.25">
      <c r="A11" s="432">
        <v>10</v>
      </c>
      <c r="B11" s="498" t="s">
        <v>19689</v>
      </c>
      <c r="C11" s="498"/>
      <c r="D11" s="25"/>
    </row>
    <row r="12" spans="1:5" ht="20.25" customHeight="1" x14ac:dyDescent="0.25">
      <c r="A12" s="432">
        <v>11</v>
      </c>
      <c r="B12" s="24" t="s">
        <v>15340</v>
      </c>
      <c r="C12" s="252" t="str">
        <f>IFERROR(VLOOKUP(C9,DATOS_CUID,27,0),"")</f>
        <v/>
      </c>
      <c r="D12" s="25"/>
    </row>
    <row r="13" spans="1:5" ht="20.25" customHeight="1" x14ac:dyDescent="0.25">
      <c r="A13" s="432">
        <v>12</v>
      </c>
      <c r="B13" s="24"/>
      <c r="C13" s="28"/>
      <c r="D13" s="29"/>
    </row>
    <row r="14" spans="1:5" ht="20.25" customHeight="1" x14ac:dyDescent="0.25">
      <c r="A14" s="432">
        <v>13</v>
      </c>
      <c r="B14" s="24" t="s">
        <v>14320</v>
      </c>
      <c r="C14" s="249" t="str">
        <f>IFERROR(VLOOKUP(C9,DATOS_CUID,16,0),"")</f>
        <v/>
      </c>
      <c r="D14" s="29"/>
      <c r="E14" s="30" t="s">
        <v>14322</v>
      </c>
    </row>
    <row r="15" spans="1:5" ht="20.25" customHeight="1" x14ac:dyDescent="0.25">
      <c r="A15" s="432">
        <v>14</v>
      </c>
      <c r="B15" s="24" t="s">
        <v>14321</v>
      </c>
      <c r="C15" s="249" t="str">
        <f>IFERROR(VLOOKUP($C$9,DATOS_CUID,17,0),"")</f>
        <v/>
      </c>
      <c r="D15" s="226"/>
      <c r="E15" s="226"/>
    </row>
    <row r="16" spans="1:5" ht="20.25" customHeight="1" x14ac:dyDescent="0.25">
      <c r="A16" s="432">
        <v>15</v>
      </c>
      <c r="B16" s="227"/>
      <c r="C16" s="227"/>
      <c r="D16" s="32"/>
    </row>
    <row r="17" spans="1:5" ht="20.25" customHeight="1" x14ac:dyDescent="0.25">
      <c r="A17" s="432">
        <v>16</v>
      </c>
      <c r="B17" s="24" t="s">
        <v>14323</v>
      </c>
      <c r="C17" s="250" t="str">
        <f>IFERROR(VLOOKUP(C18,prov,2,0),"")</f>
        <v/>
      </c>
      <c r="D17" s="228"/>
    </row>
    <row r="18" spans="1:5" ht="20.25" customHeight="1" x14ac:dyDescent="0.25">
      <c r="A18" s="432">
        <v>17</v>
      </c>
      <c r="B18" s="24" t="s">
        <v>9456</v>
      </c>
      <c r="C18" s="427" t="str">
        <f>IFERROR(VLOOKUP($C$9,DATOS_CUID,9,0),"")</f>
        <v/>
      </c>
      <c r="D18" s="35"/>
    </row>
    <row r="19" spans="1:5" ht="20.25" customHeight="1" x14ac:dyDescent="0.25">
      <c r="A19" s="432">
        <v>18</v>
      </c>
      <c r="B19" s="34" t="s">
        <v>9</v>
      </c>
      <c r="C19" s="249" t="str">
        <f>IFERROR(VLOOKUP($C$9,DATOS_CUID,15,0),"")</f>
        <v/>
      </c>
      <c r="D19" s="35"/>
    </row>
    <row r="20" spans="1:5" ht="20.25" customHeight="1" x14ac:dyDescent="0.25">
      <c r="A20" s="432">
        <v>19</v>
      </c>
      <c r="B20" s="34" t="s">
        <v>6137</v>
      </c>
      <c r="C20" s="249" t="str">
        <f>IFERROR(VLOOKUP($C$9,DATOS_CUID,4,0),"")</f>
        <v/>
      </c>
      <c r="D20" s="35"/>
      <c r="E20" s="30" t="s">
        <v>14324</v>
      </c>
    </row>
    <row r="21" spans="1:5" ht="20.25" customHeight="1" x14ac:dyDescent="0.25">
      <c r="A21" s="432">
        <v>20</v>
      </c>
      <c r="B21" s="34" t="s">
        <v>13</v>
      </c>
      <c r="C21" s="251" t="str">
        <f>IFERROR(VLOOKUP($C$9,DATOS_CUID,5,0),"")</f>
        <v/>
      </c>
    </row>
    <row r="22" spans="1:5" ht="9" customHeight="1" x14ac:dyDescent="0.25">
      <c r="A22" s="432">
        <v>21</v>
      </c>
      <c r="B22" s="229"/>
      <c r="C22" s="230"/>
    </row>
    <row r="23" spans="1:5" ht="20.25" customHeight="1" x14ac:dyDescent="0.25">
      <c r="A23" s="432">
        <v>22</v>
      </c>
      <c r="C23" s="28"/>
      <c r="D23" s="36"/>
    </row>
    <row r="24" spans="1:5" ht="20.25" customHeight="1" x14ac:dyDescent="0.25">
      <c r="A24" s="432">
        <v>23</v>
      </c>
      <c r="B24" s="24" t="s">
        <v>14326</v>
      </c>
      <c r="C24" s="250" t="str">
        <f>IFERROR(VLOOKUP($C$9,DATOS_CUID,18,0),"")</f>
        <v/>
      </c>
      <c r="D24" s="37"/>
    </row>
    <row r="25" spans="1:5" s="39" customFormat="1" ht="20.25" customHeight="1" x14ac:dyDescent="0.25">
      <c r="A25" s="432">
        <v>24</v>
      </c>
      <c r="B25" s="24" t="s">
        <v>9462</v>
      </c>
      <c r="C25" s="250" t="str">
        <f>IFERROR(VLOOKUP($C$9,DATOS_CUID,19,0),"")</f>
        <v/>
      </c>
      <c r="D25" s="35"/>
      <c r="E25" s="22"/>
    </row>
    <row r="26" spans="1:5" ht="20.25" customHeight="1" x14ac:dyDescent="0.25">
      <c r="A26" s="432">
        <v>25</v>
      </c>
      <c r="B26" s="24" t="s">
        <v>14327</v>
      </c>
      <c r="C26" s="250" t="str">
        <f>IFERROR(VLOOKUP($C$9,DATOS_CUID,20,0),"")</f>
        <v/>
      </c>
      <c r="E26" s="30" t="s">
        <v>14325</v>
      </c>
    </row>
    <row r="27" spans="1:5" ht="20.25" customHeight="1" x14ac:dyDescent="0.25">
      <c r="A27" s="432">
        <v>26</v>
      </c>
      <c r="B27" s="24" t="s">
        <v>14328</v>
      </c>
      <c r="C27" s="250" t="str">
        <f>IFERROR(VLOOKUP($C$9,DATOS_CUID,21,0),"")</f>
        <v/>
      </c>
    </row>
    <row r="28" spans="1:5" ht="16.5" customHeight="1" x14ac:dyDescent="0.25">
      <c r="A28" s="430"/>
      <c r="B28" s="38"/>
    </row>
    <row r="29" spans="1:5" ht="15.75" customHeight="1" x14ac:dyDescent="0.25">
      <c r="B29" s="39"/>
      <c r="C29" s="489" t="s">
        <v>15350</v>
      </c>
      <c r="D29" s="490"/>
      <c r="E29" s="491"/>
    </row>
    <row r="30" spans="1:5" ht="15.75" customHeight="1" x14ac:dyDescent="0.25">
      <c r="C30" s="492"/>
      <c r="D30" s="493"/>
      <c r="E30" s="494"/>
    </row>
    <row r="31" spans="1:5" s="42" customFormat="1" ht="15.75" customHeight="1" x14ac:dyDescent="0.25">
      <c r="A31" s="431"/>
      <c r="B31" s="22"/>
      <c r="C31" s="492"/>
      <c r="D31" s="493"/>
      <c r="E31" s="494"/>
    </row>
    <row r="32" spans="1:5" s="42" customFormat="1" ht="15.75" customHeight="1" x14ac:dyDescent="0.25">
      <c r="A32" s="431"/>
      <c r="B32" s="22"/>
      <c r="C32" s="495"/>
      <c r="D32" s="496"/>
      <c r="E32" s="497"/>
    </row>
    <row r="33" spans="1:5" s="42" customFormat="1" ht="16.5" customHeight="1" x14ac:dyDescent="0.25">
      <c r="A33" s="431"/>
      <c r="B33" s="22"/>
      <c r="C33" s="22"/>
      <c r="D33" s="22"/>
      <c r="E33" s="22"/>
    </row>
    <row r="34" spans="1:5" ht="22.5" customHeight="1" x14ac:dyDescent="0.25"/>
    <row r="35" spans="1:5" ht="22.5" customHeight="1" x14ac:dyDescent="0.25"/>
    <row r="36" spans="1:5" ht="22.5" customHeight="1" x14ac:dyDescent="0.25"/>
    <row r="37" spans="1:5" ht="22.5" customHeight="1" x14ac:dyDescent="0.25"/>
    <row r="43" spans="1:5" ht="15" customHeight="1" x14ac:dyDescent="0.25"/>
    <row r="44" spans="1:5" ht="14.25" customHeight="1" x14ac:dyDescent="0.25"/>
    <row r="45" spans="1:5" ht="14.25" customHeight="1" x14ac:dyDescent="0.25"/>
    <row r="46" spans="1:5" ht="14.25" customHeight="1" x14ac:dyDescent="0.25"/>
    <row r="47" spans="1:5" ht="14.25" customHeight="1" x14ac:dyDescent="0.25"/>
    <row r="48" spans="1:5" ht="15" customHeight="1" x14ac:dyDescent="0.25"/>
  </sheetData>
  <sheetProtection algorithmName="SHA-512" hashValue="w/+zj+NtvixJFgxZ/Zd6kEzqgsYOfcWw30rLrZHp1NnqZ3kDNORtCbfjfh7d8vp8x7Um5sQvxlkASQlCT5r3ng==" saltValue="F6Ni0dXcdD0YWd6H3tZfjg==" spinCount="100000" sheet="1" objects="1" scenarios="1"/>
  <dataConsolidate/>
  <mergeCells count="8">
    <mergeCell ref="B11:C11"/>
    <mergeCell ref="C29:E32"/>
    <mergeCell ref="E6:E7"/>
    <mergeCell ref="B2:E2"/>
    <mergeCell ref="B3:E3"/>
    <mergeCell ref="B4:E4"/>
    <mergeCell ref="E8:E10"/>
    <mergeCell ref="B5:E5"/>
  </mergeCells>
  <conditionalFormatting sqref="C12">
    <cfRule type="cellIs" dxfId="100" priority="29" operator="equal">
      <formula>0</formula>
    </cfRule>
  </conditionalFormatting>
  <conditionalFormatting sqref="C14:C15">
    <cfRule type="cellIs" dxfId="99" priority="26" operator="equal">
      <formula>"-"</formula>
    </cfRule>
  </conditionalFormatting>
  <conditionalFormatting sqref="C14:C16">
    <cfRule type="cellIs" dxfId="98" priority="18" operator="equal">
      <formula>#N/A</formula>
    </cfRule>
  </conditionalFormatting>
  <conditionalFormatting sqref="C14:C22 C12">
    <cfRule type="cellIs" dxfId="97" priority="34" operator="equal">
      <formula>#N/A</formula>
    </cfRule>
  </conditionalFormatting>
  <conditionalFormatting sqref="C18">
    <cfRule type="cellIs" dxfId="96" priority="15" operator="equal">
      <formula>"-"</formula>
    </cfRule>
  </conditionalFormatting>
  <conditionalFormatting sqref="C18:C19">
    <cfRule type="cellIs" dxfId="95" priority="12" operator="equal">
      <formula>#N/A</formula>
    </cfRule>
  </conditionalFormatting>
  <conditionalFormatting sqref="C18:C22">
    <cfRule type="cellIs" dxfId="94" priority="16" operator="equal">
      <formula>#N/A</formula>
    </cfRule>
  </conditionalFormatting>
  <conditionalFormatting sqref="C19">
    <cfRule type="cellIs" dxfId="93" priority="11" operator="equal">
      <formula>"-"</formula>
    </cfRule>
  </conditionalFormatting>
  <conditionalFormatting sqref="C19:C20">
    <cfRule type="cellIs" dxfId="92" priority="8" operator="equal">
      <formula>#N/A</formula>
    </cfRule>
  </conditionalFormatting>
  <conditionalFormatting sqref="C20">
    <cfRule type="cellIs" dxfId="91" priority="7" operator="equal">
      <formula>"-"</formula>
    </cfRule>
  </conditionalFormatting>
  <conditionalFormatting sqref="C20:C21">
    <cfRule type="cellIs" dxfId="90" priority="4" operator="equal">
      <formula>#N/A</formula>
    </cfRule>
  </conditionalFormatting>
  <conditionalFormatting sqref="C21">
    <cfRule type="cellIs" dxfId="89" priority="1" operator="equal">
      <formula>#N/A</formula>
    </cfRule>
    <cfRule type="cellIs" dxfId="88" priority="3" operator="equal">
      <formula>"-"</formula>
    </cfRule>
  </conditionalFormatting>
  <conditionalFormatting sqref="D13:D20">
    <cfRule type="cellIs" dxfId="87" priority="25" operator="equal">
      <formula>#N/A</formula>
    </cfRule>
  </conditionalFormatting>
  <dataValidations count="2">
    <dataValidation allowBlank="1" showErrorMessage="1" promptTitle="SOLO INSTIT. CON CÓDIGO PRESUP." prompt="Digite unicamente los últimos 4 dígitos del Código Presupuestario." sqref="C8" xr:uid="{00000000-0002-0000-0600-000003000000}"/>
    <dataValidation type="list" allowBlank="1" showInputMessage="1" showErrorMessage="1" sqref="C7" xr:uid="{00000000-0002-0000-0600-000000000000}">
      <formula1>CUIDO</formula1>
    </dataValidation>
  </dataValidations>
  <printOptions horizontalCentered="1" verticalCentered="1"/>
  <pageMargins left="0.39370078740157483" right="0.39370078740157483" top="0.82677165354330717" bottom="0.39370078740157483" header="0.31496062992125984" footer="0.19685039370078741"/>
  <pageSetup paperSize="172" scale="82" orientation="landscape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5">
    <pageSetUpPr fitToPage="1"/>
  </sheetPr>
  <dimension ref="A1:Z26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28515625" style="125" customWidth="1"/>
    <col min="2" max="2" width="42" style="42" customWidth="1"/>
    <col min="3" max="5" width="7.28515625" style="42" customWidth="1"/>
    <col min="6" max="20" width="7" style="42" customWidth="1"/>
    <col min="21" max="16384" width="11.42578125" style="42"/>
  </cols>
  <sheetData>
    <row r="1" spans="1:26" ht="18.75" customHeight="1" x14ac:dyDescent="0.3">
      <c r="A1" s="432">
        <v>1</v>
      </c>
      <c r="B1" s="134" t="s">
        <v>9457</v>
      </c>
      <c r="C1" s="178"/>
      <c r="D1" s="178"/>
      <c r="E1" s="178"/>
      <c r="F1" s="178"/>
      <c r="G1" s="178"/>
      <c r="H1" s="178"/>
      <c r="I1" s="178"/>
      <c r="J1" s="178"/>
      <c r="K1" s="178"/>
    </row>
    <row r="2" spans="1:26" ht="18.75" x14ac:dyDescent="0.3">
      <c r="A2" s="432">
        <v>2</v>
      </c>
      <c r="B2" s="134" t="s">
        <v>15348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</row>
    <row r="3" spans="1:26" ht="19.5" thickBot="1" x14ac:dyDescent="0.35">
      <c r="A3" s="432">
        <v>3</v>
      </c>
      <c r="B3" s="360" t="s">
        <v>19690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</row>
    <row r="4" spans="1:26" ht="20.25" customHeight="1" thickTop="1" thickBot="1" x14ac:dyDescent="0.3">
      <c r="A4" s="432">
        <v>4</v>
      </c>
      <c r="B4" s="509" t="s">
        <v>15346</v>
      </c>
      <c r="C4" s="512" t="s">
        <v>0</v>
      </c>
      <c r="D4" s="513"/>
      <c r="E4" s="513"/>
      <c r="F4" s="518" t="s">
        <v>6441</v>
      </c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20"/>
      <c r="R4" s="516" t="s">
        <v>15382</v>
      </c>
      <c r="S4" s="516"/>
      <c r="T4" s="516"/>
    </row>
    <row r="5" spans="1:26" ht="21" customHeight="1" x14ac:dyDescent="0.25">
      <c r="A5" s="432">
        <v>5</v>
      </c>
      <c r="B5" s="510"/>
      <c r="C5" s="514"/>
      <c r="D5" s="515"/>
      <c r="E5" s="515"/>
      <c r="F5" s="521" t="s">
        <v>19710</v>
      </c>
      <c r="G5" s="522"/>
      <c r="H5" s="522"/>
      <c r="I5" s="523" t="s">
        <v>6442</v>
      </c>
      <c r="J5" s="524"/>
      <c r="K5" s="525"/>
      <c r="L5" s="523" t="s">
        <v>6443</v>
      </c>
      <c r="M5" s="524"/>
      <c r="N5" s="525"/>
      <c r="O5" s="522" t="s">
        <v>19711</v>
      </c>
      <c r="P5" s="522"/>
      <c r="Q5" s="526"/>
      <c r="R5" s="517"/>
      <c r="S5" s="517"/>
      <c r="T5" s="517"/>
    </row>
    <row r="6" spans="1:26" ht="30" customHeight="1" thickBot="1" x14ac:dyDescent="0.3">
      <c r="A6" s="432">
        <v>6</v>
      </c>
      <c r="B6" s="511"/>
      <c r="C6" s="183" t="s">
        <v>0</v>
      </c>
      <c r="D6" s="184" t="s">
        <v>9001</v>
      </c>
      <c r="E6" s="185" t="s">
        <v>9002</v>
      </c>
      <c r="F6" s="186" t="s">
        <v>0</v>
      </c>
      <c r="G6" s="184" t="s">
        <v>9001</v>
      </c>
      <c r="H6" s="185" t="s">
        <v>9002</v>
      </c>
      <c r="I6" s="186" t="s">
        <v>0</v>
      </c>
      <c r="J6" s="184" t="s">
        <v>9001</v>
      </c>
      <c r="K6" s="187" t="s">
        <v>9002</v>
      </c>
      <c r="L6" s="186" t="s">
        <v>0</v>
      </c>
      <c r="M6" s="184" t="s">
        <v>9001</v>
      </c>
      <c r="N6" s="187" t="s">
        <v>9002</v>
      </c>
      <c r="O6" s="185" t="s">
        <v>0</v>
      </c>
      <c r="P6" s="184" t="s">
        <v>9001</v>
      </c>
      <c r="Q6" s="187" t="s">
        <v>9002</v>
      </c>
      <c r="R6" s="188" t="s">
        <v>0</v>
      </c>
      <c r="S6" s="184" t="s">
        <v>9001</v>
      </c>
      <c r="T6" s="189" t="s">
        <v>9002</v>
      </c>
    </row>
    <row r="7" spans="1:26" ht="27" customHeight="1" thickTop="1" thickBot="1" x14ac:dyDescent="0.3">
      <c r="A7" s="432">
        <v>7</v>
      </c>
      <c r="B7" s="210" t="s">
        <v>19691</v>
      </c>
      <c r="C7" s="211">
        <f t="shared" ref="C7:C13" si="0">+D7+E7</f>
        <v>0</v>
      </c>
      <c r="D7" s="212">
        <f>IF(OR(G7="X",J7="X",M7="X"),(P7+S7),(G7+J7+M7+P7+S7))</f>
        <v>0</v>
      </c>
      <c r="E7" s="213">
        <f>IF(OR(H7="X",K7="X",N7="X"),(Q7+T7),(H7+K7+N7+Q7+T7))</f>
        <v>0</v>
      </c>
      <c r="F7" s="214">
        <f>IF(OR(G7="X",H7="X"),0,(G7+H7))</f>
        <v>0</v>
      </c>
      <c r="G7" s="309">
        <f>IF('Portada 1-CON Código Presup.'!$C$17="PUBLICA","X",0)</f>
        <v>0</v>
      </c>
      <c r="H7" s="310">
        <f>IF('Portada 1-CON Código Presup.'!$C$17="PUBLICA","X",0)</f>
        <v>0</v>
      </c>
      <c r="I7" s="214">
        <f>IF(OR(J7="X",K7="X"),0,(J7+K7))</f>
        <v>0</v>
      </c>
      <c r="J7" s="309">
        <f>IF('Portada 1-CON Código Presup.'!$C$17="PUBLICA","X",0)</f>
        <v>0</v>
      </c>
      <c r="K7" s="317">
        <f>IF('Portada 1-CON Código Presup.'!$C$17="PUBLICA","X",0)</f>
        <v>0</v>
      </c>
      <c r="L7" s="214">
        <f>IF(OR(M7="X",N7="X"),0,(M7+N7))</f>
        <v>0</v>
      </c>
      <c r="M7" s="309">
        <f>IF('Portada 1-CON Código Presup.'!$C$17="PUBLICA","X",0)</f>
        <v>0</v>
      </c>
      <c r="N7" s="317">
        <f>IF('Portada 1-CON Código Presup.'!$C$17="PUBLICA","X",0)</f>
        <v>0</v>
      </c>
      <c r="O7" s="213">
        <f t="shared" ref="O7:O15" si="1">+P7+Q7</f>
        <v>0</v>
      </c>
      <c r="P7" s="309"/>
      <c r="Q7" s="317"/>
      <c r="R7" s="213">
        <f t="shared" ref="R7:R15" si="2">+S7+T7</f>
        <v>0</v>
      </c>
      <c r="S7" s="309"/>
      <c r="T7" s="310"/>
    </row>
    <row r="8" spans="1:26" ht="27" customHeight="1" x14ac:dyDescent="0.25">
      <c r="A8" s="432">
        <v>8</v>
      </c>
      <c r="B8" s="215" t="s">
        <v>19692</v>
      </c>
      <c r="C8" s="141">
        <f t="shared" si="0"/>
        <v>0</v>
      </c>
      <c r="D8" s="143">
        <f t="shared" ref="D8:D12" si="3">IF(OR(G8="X",J8="X",M8="X"),(P8+S8),(G8+J8+M8+P8+S8))</f>
        <v>0</v>
      </c>
      <c r="E8" s="168">
        <f t="shared" ref="E8:E12" si="4">IF(OR(H8="X",K8="X",N8="X"),(Q8+T8),(H8+K8+N8+Q8+T8))</f>
        <v>0</v>
      </c>
      <c r="F8" s="216">
        <f t="shared" ref="F8:F15" si="5">IF(OR(G8="X",H8="X"),0,(G8+H8))</f>
        <v>0</v>
      </c>
      <c r="G8" s="311">
        <f>IF('Portada 1-CON Código Presup.'!$C$17="PUBLICA","X",0)</f>
        <v>0</v>
      </c>
      <c r="H8" s="312">
        <f>IF('Portada 1-CON Código Presup.'!$C$17="PUBLICA","X",0)</f>
        <v>0</v>
      </c>
      <c r="I8" s="216">
        <f t="shared" ref="I8" si="6">IF(OR(J8="X",K8="X"),0,(J8+K8))</f>
        <v>0</v>
      </c>
      <c r="J8" s="311">
        <f>IF('Portada 1-CON Código Presup.'!$C$17="PUBLICA","X",0)</f>
        <v>0</v>
      </c>
      <c r="K8" s="318">
        <f>IF('Portada 1-CON Código Presup.'!$C$17="PUBLICA","X",0)</f>
        <v>0</v>
      </c>
      <c r="L8" s="216">
        <f t="shared" ref="L8" si="7">IF(OR(M8="X",N8="X"),0,(M8+N8))</f>
        <v>0</v>
      </c>
      <c r="M8" s="311">
        <f>IF('Portada 1-CON Código Presup.'!$C$17="PUBLICA","X",0)</f>
        <v>0</v>
      </c>
      <c r="N8" s="318">
        <f>IF('Portada 1-CON Código Presup.'!$C$17="PUBLICA","X",0)</f>
        <v>0</v>
      </c>
      <c r="O8" s="168">
        <f t="shared" si="1"/>
        <v>0</v>
      </c>
      <c r="P8" s="311"/>
      <c r="Q8" s="318"/>
      <c r="R8" s="168">
        <f t="shared" si="2"/>
        <v>0</v>
      </c>
      <c r="S8" s="311"/>
      <c r="T8" s="312"/>
      <c r="U8" s="145"/>
      <c r="V8" s="145"/>
      <c r="W8" s="145"/>
    </row>
    <row r="9" spans="1:26" ht="27" customHeight="1" x14ac:dyDescent="0.25">
      <c r="A9" s="432">
        <v>9</v>
      </c>
      <c r="B9" s="217" t="s">
        <v>19693</v>
      </c>
      <c r="C9" s="147">
        <f t="shared" si="0"/>
        <v>0</v>
      </c>
      <c r="D9" s="155">
        <f t="shared" si="3"/>
        <v>0</v>
      </c>
      <c r="E9" s="218">
        <f t="shared" si="4"/>
        <v>0</v>
      </c>
      <c r="F9" s="219">
        <f t="shared" si="5"/>
        <v>0</v>
      </c>
      <c r="G9" s="313">
        <f>IF('Portada 1-CON Código Presup.'!$C$17="PUBLICA","X",0)</f>
        <v>0</v>
      </c>
      <c r="H9" s="314">
        <f>IF('Portada 1-CON Código Presup.'!$C$17="PUBLICA","X",0)</f>
        <v>0</v>
      </c>
      <c r="I9" s="219">
        <f t="shared" ref="I9" si="8">IF(OR(J9="X",K9="X"),0,(J9+K9))</f>
        <v>0</v>
      </c>
      <c r="J9" s="313">
        <f>IF('Portada 1-CON Código Presup.'!$C$17="PUBLICA","X",0)</f>
        <v>0</v>
      </c>
      <c r="K9" s="319">
        <f>IF('Portada 1-CON Código Presup.'!$C$17="PUBLICA","X",0)</f>
        <v>0</v>
      </c>
      <c r="L9" s="219">
        <f t="shared" ref="L9" si="9">IF(OR(M9="X",N9="X"),0,(M9+N9))</f>
        <v>0</v>
      </c>
      <c r="M9" s="313">
        <f>IF('Portada 1-CON Código Presup.'!$C$17="PUBLICA","X",0)</f>
        <v>0</v>
      </c>
      <c r="N9" s="319">
        <f>IF('Portada 1-CON Código Presup.'!$C$17="PUBLICA","X",0)</f>
        <v>0</v>
      </c>
      <c r="O9" s="218">
        <f t="shared" si="1"/>
        <v>0</v>
      </c>
      <c r="P9" s="313"/>
      <c r="Q9" s="319"/>
      <c r="R9" s="218">
        <f t="shared" si="2"/>
        <v>0</v>
      </c>
      <c r="S9" s="313"/>
      <c r="T9" s="314"/>
      <c r="U9" s="145"/>
      <c r="V9" s="145"/>
      <c r="W9" s="145"/>
    </row>
    <row r="10" spans="1:26" ht="27" customHeight="1" x14ac:dyDescent="0.25">
      <c r="A10" s="432">
        <v>10</v>
      </c>
      <c r="B10" s="217" t="s">
        <v>19694</v>
      </c>
      <c r="C10" s="147">
        <f t="shared" si="0"/>
        <v>0</v>
      </c>
      <c r="D10" s="155">
        <f t="shared" si="3"/>
        <v>0</v>
      </c>
      <c r="E10" s="218">
        <f t="shared" si="4"/>
        <v>0</v>
      </c>
      <c r="F10" s="219">
        <f t="shared" si="5"/>
        <v>0</v>
      </c>
      <c r="G10" s="313">
        <f>IF('Portada 1-CON Código Presup.'!$C$17="PUBLICA","X",0)</f>
        <v>0</v>
      </c>
      <c r="H10" s="314">
        <f>IF('Portada 1-CON Código Presup.'!$C$17="PUBLICA","X",0)</f>
        <v>0</v>
      </c>
      <c r="I10" s="219">
        <f t="shared" ref="I10" si="10">IF(OR(J10="X",K10="X"),0,(J10+K10))</f>
        <v>0</v>
      </c>
      <c r="J10" s="313">
        <f>IF('Portada 1-CON Código Presup.'!$C$17="PUBLICA","X",0)</f>
        <v>0</v>
      </c>
      <c r="K10" s="319">
        <f>IF('Portada 1-CON Código Presup.'!$C$17="PUBLICA","X",0)</f>
        <v>0</v>
      </c>
      <c r="L10" s="219">
        <f t="shared" ref="L10" si="11">IF(OR(M10="X",N10="X"),0,(M10+N10))</f>
        <v>0</v>
      </c>
      <c r="M10" s="313">
        <f>IF('Portada 1-CON Código Presup.'!$C$17="PUBLICA","X",0)</f>
        <v>0</v>
      </c>
      <c r="N10" s="319">
        <f>IF('Portada 1-CON Código Presup.'!$C$17="PUBLICA","X",0)</f>
        <v>0</v>
      </c>
      <c r="O10" s="218">
        <f t="shared" si="1"/>
        <v>0</v>
      </c>
      <c r="P10" s="313"/>
      <c r="Q10" s="319"/>
      <c r="R10" s="218">
        <f t="shared" si="2"/>
        <v>0</v>
      </c>
      <c r="S10" s="313"/>
      <c r="T10" s="314"/>
    </row>
    <row r="11" spans="1:26" ht="27" customHeight="1" x14ac:dyDescent="0.25">
      <c r="A11" s="432">
        <v>11</v>
      </c>
      <c r="B11" s="217" t="s">
        <v>15385</v>
      </c>
      <c r="C11" s="147">
        <f t="shared" si="0"/>
        <v>0</v>
      </c>
      <c r="D11" s="155">
        <f t="shared" si="3"/>
        <v>0</v>
      </c>
      <c r="E11" s="218">
        <f t="shared" si="4"/>
        <v>0</v>
      </c>
      <c r="F11" s="219">
        <f t="shared" si="5"/>
        <v>0</v>
      </c>
      <c r="G11" s="313">
        <f>IF('Portada 1-CON Código Presup.'!$C$17="PUBLICA","X",0)</f>
        <v>0</v>
      </c>
      <c r="H11" s="314">
        <f>IF('Portada 1-CON Código Presup.'!$C$17="PUBLICA","X",0)</f>
        <v>0</v>
      </c>
      <c r="I11" s="219">
        <f t="shared" ref="I11" si="12">IF(OR(J11="X",K11="X"),0,(J11+K11))</f>
        <v>0</v>
      </c>
      <c r="J11" s="313">
        <f>IF('Portada 1-CON Código Presup.'!$C$17="PUBLICA","X",0)</f>
        <v>0</v>
      </c>
      <c r="K11" s="319">
        <f>IF('Portada 1-CON Código Presup.'!$C$17="PUBLICA","X",0)</f>
        <v>0</v>
      </c>
      <c r="L11" s="219">
        <f t="shared" ref="L11" si="13">IF(OR(M11="X",N11="X"),0,(M11+N11))</f>
        <v>0</v>
      </c>
      <c r="M11" s="313">
        <f>IF('Portada 1-CON Código Presup.'!$C$17="PUBLICA","X",0)</f>
        <v>0</v>
      </c>
      <c r="N11" s="319">
        <f>IF('Portada 1-CON Código Presup.'!$C$17="PUBLICA","X",0)</f>
        <v>0</v>
      </c>
      <c r="O11" s="218">
        <f t="shared" si="1"/>
        <v>0</v>
      </c>
      <c r="P11" s="313"/>
      <c r="Q11" s="319"/>
      <c r="R11" s="218">
        <f t="shared" si="2"/>
        <v>0</v>
      </c>
      <c r="S11" s="313"/>
      <c r="T11" s="314"/>
    </row>
    <row r="12" spans="1:26" ht="27" customHeight="1" thickBot="1" x14ac:dyDescent="0.3">
      <c r="A12" s="432">
        <v>12</v>
      </c>
      <c r="B12" s="220" t="s">
        <v>19695</v>
      </c>
      <c r="C12" s="221">
        <f t="shared" si="0"/>
        <v>0</v>
      </c>
      <c r="D12" s="222">
        <f t="shared" si="3"/>
        <v>0</v>
      </c>
      <c r="E12" s="223">
        <f t="shared" si="4"/>
        <v>0</v>
      </c>
      <c r="F12" s="216">
        <f t="shared" si="5"/>
        <v>0</v>
      </c>
      <c r="G12" s="315">
        <f>IF('Portada 1-CON Código Presup.'!$C$17="PUBLICA","X",0)</f>
        <v>0</v>
      </c>
      <c r="H12" s="316">
        <f>IF('Portada 1-CON Código Presup.'!$C$17="PUBLICA","X",0)</f>
        <v>0</v>
      </c>
      <c r="I12" s="216">
        <f t="shared" ref="I12:I15" si="14">IF(OR(J12="X",K12="X"),0,(J12+K12))</f>
        <v>0</v>
      </c>
      <c r="J12" s="315">
        <f>IF('Portada 1-CON Código Presup.'!$C$17="PUBLICA","X",0)</f>
        <v>0</v>
      </c>
      <c r="K12" s="320">
        <f>IF('Portada 1-CON Código Presup.'!$C$17="PUBLICA","X",0)</f>
        <v>0</v>
      </c>
      <c r="L12" s="216">
        <f t="shared" ref="L12" si="15">IF(OR(M12="X",N12="X"),0,(M12+N12))</f>
        <v>0</v>
      </c>
      <c r="M12" s="315">
        <f>IF('Portada 1-CON Código Presup.'!$C$17="PUBLICA","X",0)</f>
        <v>0</v>
      </c>
      <c r="N12" s="320">
        <f>IF('Portada 1-CON Código Presup.'!$C$17="PUBLICA","X",0)</f>
        <v>0</v>
      </c>
      <c r="O12" s="223">
        <f t="shared" si="1"/>
        <v>0</v>
      </c>
      <c r="P12" s="315"/>
      <c r="Q12" s="320"/>
      <c r="R12" s="223">
        <f t="shared" si="2"/>
        <v>0</v>
      </c>
      <c r="S12" s="315"/>
      <c r="T12" s="316"/>
    </row>
    <row r="13" spans="1:26" ht="27" customHeight="1" thickBot="1" x14ac:dyDescent="0.3">
      <c r="A13" s="432">
        <v>13</v>
      </c>
      <c r="B13" s="254" t="s">
        <v>7816</v>
      </c>
      <c r="C13" s="255">
        <f t="shared" si="0"/>
        <v>0</v>
      </c>
      <c r="D13" s="256">
        <f>IF(OR(G13="X",J13="X",M13="X"),(P13+S13),(G13+J13+M13+P13+S13))</f>
        <v>0</v>
      </c>
      <c r="E13" s="257">
        <f t="shared" ref="E13" si="16">IF(OR(H13="X",K13="X",N13="X"),(Q13+T13),(H13+K13+N13+Q13+T13))</f>
        <v>0</v>
      </c>
      <c r="F13" s="327">
        <f>+G13+H13</f>
        <v>0</v>
      </c>
      <c r="G13" s="328">
        <f>IFERROR((G7+G8+G9)-(G10+G11+G12),0)</f>
        <v>0</v>
      </c>
      <c r="H13" s="329">
        <f>IFERROR((H7+H8+H9)-(H10+H11+H12),0)</f>
        <v>0</v>
      </c>
      <c r="I13" s="257">
        <f>+J13+K13</f>
        <v>0</v>
      </c>
      <c r="J13" s="256">
        <f>IFERROR((J7+J8+J9)-(J10+J11+J12),0)</f>
        <v>0</v>
      </c>
      <c r="K13" s="258">
        <f>IFERROR((K7+K8+K9)-(K10+K11+K12),0)</f>
        <v>0</v>
      </c>
      <c r="L13" s="257">
        <f>+M13+N13</f>
        <v>0</v>
      </c>
      <c r="M13" s="256">
        <f>IFERROR((M7+M8+M9)-(M10+M11+M12),0)</f>
        <v>0</v>
      </c>
      <c r="N13" s="258">
        <f>IFERROR((N7+N8+N9)-(N10+N11+N12),0)</f>
        <v>0</v>
      </c>
      <c r="O13" s="257">
        <f t="shared" si="1"/>
        <v>0</v>
      </c>
      <c r="P13" s="256">
        <f>((P7+P8+P9)-(P10+P11+P12))</f>
        <v>0</v>
      </c>
      <c r="Q13" s="258">
        <f>((Q7+Q8+Q9)-(Q10+Q11+Q12))</f>
        <v>0</v>
      </c>
      <c r="R13" s="257">
        <f t="shared" si="2"/>
        <v>0</v>
      </c>
      <c r="S13" s="256">
        <f>((S7+S8+S9)-(S10+S11+S12))</f>
        <v>0</v>
      </c>
      <c r="T13" s="257">
        <f>((T7+T8+T9)-(T10+T11+T12))</f>
        <v>0</v>
      </c>
    </row>
    <row r="14" spans="1:26" ht="27" customHeight="1" x14ac:dyDescent="0.25">
      <c r="A14" s="432">
        <v>14</v>
      </c>
      <c r="B14" s="434" t="s">
        <v>19696</v>
      </c>
      <c r="C14" s="259"/>
      <c r="D14" s="260"/>
      <c r="E14" s="261"/>
      <c r="F14" s="262">
        <f t="shared" si="5"/>
        <v>0</v>
      </c>
      <c r="G14" s="321"/>
      <c r="H14" s="322"/>
      <c r="I14" s="262">
        <f t="shared" si="14"/>
        <v>0</v>
      </c>
      <c r="J14" s="321"/>
      <c r="K14" s="325"/>
      <c r="L14" s="262">
        <f t="shared" ref="L14:L15" si="17">IF(OR(M14="X",N14="X"),0,(M14+N14))</f>
        <v>0</v>
      </c>
      <c r="M14" s="321"/>
      <c r="N14" s="325"/>
      <c r="O14" s="261">
        <f t="shared" si="1"/>
        <v>0</v>
      </c>
      <c r="P14" s="321"/>
      <c r="Q14" s="325"/>
      <c r="R14" s="261">
        <f t="shared" si="2"/>
        <v>0</v>
      </c>
      <c r="S14" s="321"/>
      <c r="T14" s="322"/>
      <c r="U14" s="145"/>
      <c r="V14" s="145"/>
      <c r="W14" s="145"/>
    </row>
    <row r="15" spans="1:26" ht="27" customHeight="1" thickBot="1" x14ac:dyDescent="0.3">
      <c r="A15" s="432">
        <v>15</v>
      </c>
      <c r="B15" s="435" t="s">
        <v>19697</v>
      </c>
      <c r="C15" s="166"/>
      <c r="D15" s="194"/>
      <c r="E15" s="195"/>
      <c r="F15" s="197">
        <f t="shared" si="5"/>
        <v>0</v>
      </c>
      <c r="G15" s="323"/>
      <c r="H15" s="324"/>
      <c r="I15" s="197">
        <f t="shared" si="14"/>
        <v>0</v>
      </c>
      <c r="J15" s="323"/>
      <c r="K15" s="326"/>
      <c r="L15" s="197">
        <f t="shared" si="17"/>
        <v>0</v>
      </c>
      <c r="M15" s="323"/>
      <c r="N15" s="326"/>
      <c r="O15" s="195">
        <f t="shared" si="1"/>
        <v>0</v>
      </c>
      <c r="P15" s="323"/>
      <c r="Q15" s="326"/>
      <c r="R15" s="195">
        <f t="shared" si="2"/>
        <v>0</v>
      </c>
      <c r="S15" s="323"/>
      <c r="T15" s="324"/>
      <c r="U15" s="145"/>
      <c r="V15" s="145"/>
      <c r="W15" s="145"/>
    </row>
    <row r="16" spans="1:26" ht="16.5" thickTop="1" x14ac:dyDescent="0.25">
      <c r="A16" s="432">
        <v>16</v>
      </c>
      <c r="B16" s="167" t="s">
        <v>8103</v>
      </c>
      <c r="F16" s="198"/>
      <c r="G16" s="263" t="str">
        <f>IF((G14+G15)=G13,"","XX")</f>
        <v/>
      </c>
      <c r="H16" s="263" t="str">
        <f>IF((H14+H15)=H13,"","XX")</f>
        <v/>
      </c>
      <c r="I16" s="263"/>
      <c r="J16" s="263" t="str">
        <f>IF((J14+J15)=J13,"","XX")</f>
        <v/>
      </c>
      <c r="K16" s="263" t="str">
        <f>IF((K14+K15)=K13,"","XX")</f>
        <v/>
      </c>
      <c r="L16" s="263"/>
      <c r="M16" s="263" t="str">
        <f>IF((M14+M15)=M13,"","XX")</f>
        <v/>
      </c>
      <c r="N16" s="263" t="str">
        <f>IF((N14+N15)=N13,"","XX")</f>
        <v/>
      </c>
      <c r="O16" s="263"/>
      <c r="P16" s="263" t="str">
        <f>IF((P14+P15)=P13,"","XX")</f>
        <v/>
      </c>
      <c r="Q16" s="263" t="str">
        <f>IF((Q14+Q15)=Q13,"","XX")</f>
        <v/>
      </c>
      <c r="R16" s="263"/>
      <c r="S16" s="263" t="str">
        <f>IF((S14+S15)=S13,"","XX")</f>
        <v/>
      </c>
      <c r="T16" s="263" t="str">
        <f>IF((T14+T15)=T13,"","XX")</f>
        <v/>
      </c>
    </row>
    <row r="17" spans="1:20" x14ac:dyDescent="0.25">
      <c r="A17" s="432">
        <v>17</v>
      </c>
      <c r="B17" s="167" t="s">
        <v>7817</v>
      </c>
      <c r="G17" s="527" t="str">
        <f>IF(OR(G16="XX",H16="XX",J16="XX",K16="XX",M16="XX",N16="XX",P16="XX",Q16="XX",S16="XX",T16="XX"),"¡VERIFICAR LOS DATOS!.
La MATRÍCULA FINAL y el desglose de APROBADOS y REPROBADOS, no coinciden.","")</f>
        <v/>
      </c>
      <c r="H17" s="527"/>
      <c r="I17" s="527"/>
      <c r="J17" s="527"/>
      <c r="K17" s="527"/>
      <c r="L17" s="527"/>
      <c r="M17" s="527"/>
      <c r="N17" s="527"/>
      <c r="O17" s="527"/>
      <c r="P17" s="527"/>
      <c r="Q17" s="527"/>
      <c r="R17" s="527"/>
      <c r="S17" s="527"/>
      <c r="T17" s="527"/>
    </row>
    <row r="18" spans="1:20" x14ac:dyDescent="0.25">
      <c r="A18" s="432">
        <v>18</v>
      </c>
      <c r="B18" s="167" t="s">
        <v>7818</v>
      </c>
      <c r="G18" s="527"/>
      <c r="H18" s="527"/>
      <c r="I18" s="527"/>
      <c r="J18" s="527"/>
      <c r="K18" s="527"/>
      <c r="L18" s="527"/>
      <c r="M18" s="527"/>
      <c r="N18" s="527"/>
      <c r="O18" s="527"/>
      <c r="P18" s="527"/>
      <c r="Q18" s="527"/>
      <c r="R18" s="527"/>
      <c r="S18" s="527"/>
      <c r="T18" s="527"/>
    </row>
    <row r="19" spans="1:20" x14ac:dyDescent="0.25">
      <c r="A19" s="432">
        <v>19</v>
      </c>
      <c r="B19" s="209"/>
    </row>
    <row r="20" spans="1:20" x14ac:dyDescent="0.25">
      <c r="A20" s="432">
        <v>20</v>
      </c>
      <c r="B20" s="173" t="s">
        <v>7815</v>
      </c>
    </row>
    <row r="21" spans="1:20" ht="18" customHeight="1" x14ac:dyDescent="0.25">
      <c r="A21" s="432">
        <v>21</v>
      </c>
      <c r="B21" s="500"/>
      <c r="C21" s="501"/>
      <c r="D21" s="501"/>
      <c r="E21" s="501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01"/>
      <c r="R21" s="501"/>
      <c r="S21" s="501"/>
      <c r="T21" s="502"/>
    </row>
    <row r="22" spans="1:20" ht="18" customHeight="1" x14ac:dyDescent="0.25">
      <c r="B22" s="503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504"/>
      <c r="R22" s="504"/>
      <c r="S22" s="504"/>
      <c r="T22" s="505"/>
    </row>
    <row r="23" spans="1:20" ht="18" customHeight="1" x14ac:dyDescent="0.25">
      <c r="B23" s="503"/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  <c r="R23" s="504"/>
      <c r="S23" s="504"/>
      <c r="T23" s="505"/>
    </row>
    <row r="24" spans="1:20" ht="18" customHeight="1" x14ac:dyDescent="0.25">
      <c r="B24" s="503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  <c r="N24" s="504"/>
      <c r="O24" s="504"/>
      <c r="P24" s="504"/>
      <c r="Q24" s="504"/>
      <c r="R24" s="504"/>
      <c r="S24" s="504"/>
      <c r="T24" s="505"/>
    </row>
    <row r="25" spans="1:20" ht="18" customHeight="1" x14ac:dyDescent="0.25">
      <c r="B25" s="506"/>
      <c r="C25" s="507"/>
      <c r="D25" s="507"/>
      <c r="E25" s="507"/>
      <c r="F25" s="507"/>
      <c r="G25" s="507"/>
      <c r="H25" s="507"/>
      <c r="I25" s="507"/>
      <c r="J25" s="507"/>
      <c r="K25" s="507"/>
      <c r="L25" s="507"/>
      <c r="M25" s="507"/>
      <c r="N25" s="507"/>
      <c r="O25" s="507"/>
      <c r="P25" s="507"/>
      <c r="Q25" s="507"/>
      <c r="R25" s="507"/>
      <c r="S25" s="507"/>
      <c r="T25" s="508"/>
    </row>
    <row r="26" spans="1:20" ht="15.75" x14ac:dyDescent="0.25">
      <c r="C26" s="53"/>
      <c r="D26" s="53"/>
    </row>
  </sheetData>
  <sheetProtection algorithmName="SHA-512" hashValue="FhX7kGK+6YOFmEU87l8Yw2WWtieOzyaARIaFiEe3npksJRedPBf7dkv9EW5UO5zAHKCGXeUpm7ljyLuKRHfFPQ==" saltValue="UmwOdVdKm/griedoqXxqSA==" spinCount="100000" sheet="1" objects="1" scenarios="1"/>
  <mergeCells count="10">
    <mergeCell ref="B21:T25"/>
    <mergeCell ref="B4:B6"/>
    <mergeCell ref="C4:E5"/>
    <mergeCell ref="R4:T5"/>
    <mergeCell ref="F4:Q4"/>
    <mergeCell ref="F5:H5"/>
    <mergeCell ref="L5:N5"/>
    <mergeCell ref="O5:Q5"/>
    <mergeCell ref="I5:K5"/>
    <mergeCell ref="G17:T18"/>
  </mergeCells>
  <conditionalFormatting sqref="C7:F12 L7:L15 O7:O15 R7:R15 C14:F15">
    <cfRule type="cellIs" dxfId="86" priority="45" operator="equal">
      <formula>0</formula>
    </cfRule>
  </conditionalFormatting>
  <conditionalFormatting sqref="C13:T13">
    <cfRule type="cellIs" dxfId="85" priority="1" operator="equal">
      <formula>0</formula>
    </cfRule>
  </conditionalFormatting>
  <conditionalFormatting sqref="G7:H12 G14:H15 M7:N12 M14:N15 P7:Q12 S7:T12 P14:Q15 S14:T15">
    <cfRule type="cellIs" dxfId="84" priority="43" operator="equal">
      <formula>"X"</formula>
    </cfRule>
  </conditionalFormatting>
  <conditionalFormatting sqref="G7:H12 G14:H15">
    <cfRule type="cellIs" dxfId="83" priority="38" operator="equal">
      <formula>0</formula>
    </cfRule>
  </conditionalFormatting>
  <conditionalFormatting sqref="G16:T16">
    <cfRule type="cellIs" dxfId="82" priority="3" operator="equal">
      <formula>"X"</formula>
    </cfRule>
    <cfRule type="cellIs" dxfId="81" priority="4" operator="equal">
      <formula>0</formula>
    </cfRule>
  </conditionalFormatting>
  <conditionalFormatting sqref="I7:I12">
    <cfRule type="containsErrors" dxfId="80" priority="33">
      <formula>ISERROR(I7)</formula>
    </cfRule>
  </conditionalFormatting>
  <conditionalFormatting sqref="I7:I15">
    <cfRule type="cellIs" dxfId="79" priority="2" operator="equal">
      <formula>0</formula>
    </cfRule>
  </conditionalFormatting>
  <conditionalFormatting sqref="J7:K12 J14:K15">
    <cfRule type="cellIs" dxfId="78" priority="31" operator="equal">
      <formula>"X"</formula>
    </cfRule>
  </conditionalFormatting>
  <conditionalFormatting sqref="J7:K12 M7:N12">
    <cfRule type="cellIs" dxfId="77" priority="7" operator="equal">
      <formula>0</formula>
    </cfRule>
  </conditionalFormatting>
  <conditionalFormatting sqref="J14:K15 M14:N15">
    <cfRule type="cellIs" dxfId="76" priority="6" operator="equal">
      <formula>0</formula>
    </cfRule>
  </conditionalFormatting>
  <dataValidations xWindow="688" yWindow="400" count="2">
    <dataValidation allowBlank="1" showInputMessage="1" showErrorMessage="1" prompt="Sólo para Instituciones PRIVADAS." sqref="J13:K15 G13:H15 M13:N15" xr:uid="{00000000-0002-0000-0700-000000000000}"/>
    <dataValidation allowBlank="1" showInputMessage="1" showErrorMessage="1" prompt="Sólo para Instituciones PRIVADAS y SUBVENCIONADAS." sqref="G7:H12 J7:K12 M7:N12" xr:uid="{00000000-0002-0000-0700-000001000000}"/>
  </dataValidations>
  <printOptions horizontalCentered="1" verticalCentered="1"/>
  <pageMargins left="0.39370078740157483" right="0.39370078740157483" top="0.82677165354330717" bottom="0.39370078740157483" header="0.31496062992125984" footer="0.19685039370078741"/>
  <pageSetup paperSize="172" scale="77" orientation="landscape" r:id="rId1"/>
  <headerFooter>
    <oddHeader>&amp;L&amp;G</oddHeader>
    <oddFooter>&amp;R&amp;"Carlito,Negrita"Educación Preescolar&amp;"Carlito,Normal",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2D25F-86B1-4800-82B4-D8C15CE757B7}">
  <sheetPr codeName="Hoja19">
    <pageSetUpPr fitToPage="1"/>
  </sheetPr>
  <dimension ref="A1:Y36"/>
  <sheetViews>
    <sheetView showGridLines="0" showRuler="0" zoomScale="95" zoomScaleNormal="95" workbookViewId="0"/>
  </sheetViews>
  <sheetFormatPr baseColWidth="10" defaultColWidth="11.42578125" defaultRowHeight="15" x14ac:dyDescent="0.25"/>
  <cols>
    <col min="1" max="1" width="6.28515625" style="438" customWidth="1"/>
    <col min="2" max="2" width="57" style="267" customWidth="1"/>
    <col min="3" max="20" width="7.7109375" style="267" customWidth="1"/>
    <col min="21" max="16384" width="11.42578125" style="267"/>
  </cols>
  <sheetData>
    <row r="1" spans="1:25" ht="18.75" x14ac:dyDescent="0.25">
      <c r="A1" s="432">
        <v>1</v>
      </c>
      <c r="B1" s="264" t="s">
        <v>9458</v>
      </c>
      <c r="C1" s="265"/>
      <c r="D1" s="265"/>
      <c r="E1" s="265"/>
      <c r="F1" s="266"/>
      <c r="G1" s="265"/>
      <c r="H1" s="265"/>
      <c r="I1" s="265"/>
      <c r="J1" s="265"/>
      <c r="K1" s="265"/>
      <c r="L1" s="265"/>
      <c r="O1" s="268"/>
      <c r="P1" s="268"/>
    </row>
    <row r="2" spans="1:25" ht="18.75" x14ac:dyDescent="0.25">
      <c r="A2" s="432">
        <v>2</v>
      </c>
      <c r="B2" s="264" t="s">
        <v>19712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</row>
    <row r="3" spans="1:25" s="42" customFormat="1" ht="19.5" thickBot="1" x14ac:dyDescent="0.35">
      <c r="A3" s="432">
        <v>3</v>
      </c>
      <c r="B3" s="360" t="s">
        <v>19690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</row>
    <row r="4" spans="1:25" ht="21.75" customHeight="1" thickTop="1" thickBot="1" x14ac:dyDescent="0.3">
      <c r="A4" s="432">
        <v>4</v>
      </c>
      <c r="B4" s="528" t="s">
        <v>19698</v>
      </c>
      <c r="C4" s="531" t="s">
        <v>0</v>
      </c>
      <c r="D4" s="532"/>
      <c r="E4" s="532"/>
      <c r="F4" s="518" t="s">
        <v>6441</v>
      </c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20"/>
      <c r="R4" s="516" t="s">
        <v>15382</v>
      </c>
      <c r="S4" s="516"/>
      <c r="T4" s="516"/>
    </row>
    <row r="5" spans="1:25" ht="21.75" customHeight="1" x14ac:dyDescent="0.25">
      <c r="A5" s="432">
        <v>5</v>
      </c>
      <c r="B5" s="529"/>
      <c r="C5" s="533"/>
      <c r="D5" s="534"/>
      <c r="E5" s="534"/>
      <c r="F5" s="521" t="s">
        <v>19710</v>
      </c>
      <c r="G5" s="522"/>
      <c r="H5" s="522"/>
      <c r="I5" s="523" t="s">
        <v>6442</v>
      </c>
      <c r="J5" s="524"/>
      <c r="K5" s="525"/>
      <c r="L5" s="523" t="s">
        <v>6443</v>
      </c>
      <c r="M5" s="524"/>
      <c r="N5" s="525"/>
      <c r="O5" s="522" t="s">
        <v>19711</v>
      </c>
      <c r="P5" s="522"/>
      <c r="Q5" s="526"/>
      <c r="R5" s="517"/>
      <c r="S5" s="517"/>
      <c r="T5" s="517"/>
    </row>
    <row r="6" spans="1:25" ht="30" customHeight="1" thickBot="1" x14ac:dyDescent="0.3">
      <c r="A6" s="432">
        <v>6</v>
      </c>
      <c r="B6" s="530"/>
      <c r="C6" s="269" t="s">
        <v>0</v>
      </c>
      <c r="D6" s="270" t="s">
        <v>9001</v>
      </c>
      <c r="E6" s="271" t="s">
        <v>9002</v>
      </c>
      <c r="F6" s="272" t="s">
        <v>0</v>
      </c>
      <c r="G6" s="270" t="s">
        <v>9001</v>
      </c>
      <c r="H6" s="271" t="s">
        <v>9002</v>
      </c>
      <c r="I6" s="272" t="s">
        <v>0</v>
      </c>
      <c r="J6" s="270" t="s">
        <v>9001</v>
      </c>
      <c r="K6" s="273" t="s">
        <v>9002</v>
      </c>
      <c r="L6" s="272" t="s">
        <v>0</v>
      </c>
      <c r="M6" s="270" t="s">
        <v>9001</v>
      </c>
      <c r="N6" s="271" t="s">
        <v>9002</v>
      </c>
      <c r="O6" s="272" t="s">
        <v>0</v>
      </c>
      <c r="P6" s="270" t="s">
        <v>9001</v>
      </c>
      <c r="Q6" s="273" t="s">
        <v>9002</v>
      </c>
      <c r="R6" s="274" t="s">
        <v>0</v>
      </c>
      <c r="S6" s="270" t="s">
        <v>9001</v>
      </c>
      <c r="T6" s="274" t="s">
        <v>9002</v>
      </c>
    </row>
    <row r="7" spans="1:25" ht="30" customHeight="1" thickTop="1" x14ac:dyDescent="0.25">
      <c r="A7" s="432">
        <v>7</v>
      </c>
      <c r="B7" s="425" t="s">
        <v>19699</v>
      </c>
      <c r="C7" s="275">
        <f t="shared" ref="C7:C21" si="0">D7+E7</f>
        <v>0</v>
      </c>
      <c r="D7" s="276">
        <f>IF(OR(G7="X",J7="X",M7="X"),(P7+S7),(G7+J7+M7+P7+S7))</f>
        <v>0</v>
      </c>
      <c r="E7" s="277">
        <f>IF(OR(H7="X",K7="X",N7="X"),(Q7+T7),(H7+K7+N7+Q7+T7))</f>
        <v>0</v>
      </c>
      <c r="F7" s="278">
        <f>IF(OR(G7="X",H7="X"),0,(G7+H7))</f>
        <v>0</v>
      </c>
      <c r="G7" s="276">
        <f>SUM(G8:G11)</f>
        <v>0</v>
      </c>
      <c r="H7" s="276">
        <f>SUM(H8:H11)</f>
        <v>0</v>
      </c>
      <c r="I7" s="278">
        <f>IF(OR(J7="X",K7="X"),0,(J7+K7))</f>
        <v>0</v>
      </c>
      <c r="J7" s="276">
        <f>SUM(J8:J11)</f>
        <v>0</v>
      </c>
      <c r="K7" s="276">
        <f>SUM(K8:K11)</f>
        <v>0</v>
      </c>
      <c r="L7" s="278">
        <f>IF(OR(M7="X",N7="X"),0,(M7+N7))</f>
        <v>0</v>
      </c>
      <c r="M7" s="276">
        <f>SUM(M8:M11)</f>
        <v>0</v>
      </c>
      <c r="N7" s="276">
        <f>SUM(N8:N11)</f>
        <v>0</v>
      </c>
      <c r="O7" s="278">
        <f>IF(OR(P7="X",Q7="X"),0,(P7+Q7))</f>
        <v>0</v>
      </c>
      <c r="P7" s="276">
        <f>SUM(P8:P11)</f>
        <v>0</v>
      </c>
      <c r="Q7" s="276">
        <f>SUM(Q8:Q11)</f>
        <v>0</v>
      </c>
      <c r="R7" s="278">
        <f>IF(OR(S7="X",T7="X"),0,(S7+T7))</f>
        <v>0</v>
      </c>
      <c r="S7" s="276">
        <f>SUM(S8:S11)</f>
        <v>0</v>
      </c>
      <c r="T7" s="279">
        <f>SUM(T8:T11)</f>
        <v>0</v>
      </c>
    </row>
    <row r="8" spans="1:25" ht="30" customHeight="1" x14ac:dyDescent="0.25">
      <c r="A8" s="432">
        <v>8</v>
      </c>
      <c r="B8" s="425" t="s">
        <v>19700</v>
      </c>
      <c r="C8" s="275">
        <f t="shared" si="0"/>
        <v>0</v>
      </c>
      <c r="D8" s="276">
        <f>IF(OR(G8="X",J8="X",M8="X"),(P8+S8),(G8+J8+M8+P8+S8))</f>
        <v>0</v>
      </c>
      <c r="E8" s="277">
        <f>IF(OR(H8="X",K8="X",N8="X"),(Q8+T8),(H8+K8+N8+Q8+T8))</f>
        <v>0</v>
      </c>
      <c r="F8" s="278">
        <f>IF(OR(G8="X",H8="X"),0,(G8+H8))</f>
        <v>0</v>
      </c>
      <c r="G8" s="300">
        <f>IF('Portada 1-CON Código Presup.'!$C$17="PUBLICA","X",0)</f>
        <v>0</v>
      </c>
      <c r="H8" s="300">
        <f>IF('Portada 1-CON Código Presup.'!$C$17="PUBLICA","X",0)</f>
        <v>0</v>
      </c>
      <c r="I8" s="278">
        <f>IF(OR(J8="X",K8="X"),0,(J8+K8))</f>
        <v>0</v>
      </c>
      <c r="J8" s="300">
        <f>IF('Portada 1-CON Código Presup.'!$C$17="PUBLICA","X",0)</f>
        <v>0</v>
      </c>
      <c r="K8" s="300">
        <f>IF('Portada 1-CON Código Presup.'!$C$17="PUBLICA","X",0)</f>
        <v>0</v>
      </c>
      <c r="L8" s="278">
        <f>IF(OR(M8="X",N8="X"),0,(M8+N8))</f>
        <v>0</v>
      </c>
      <c r="M8" s="300">
        <f>IF('Portada 1-CON Código Presup.'!$C$17="PUBLICA","X",0)</f>
        <v>0</v>
      </c>
      <c r="N8" s="300">
        <f>IF('Portada 1-CON Código Presup.'!$C$17="PUBLICA","X",0)</f>
        <v>0</v>
      </c>
      <c r="O8" s="278">
        <f t="shared" ref="O8:O21" si="1">+P8+Q8</f>
        <v>0</v>
      </c>
      <c r="P8" s="300"/>
      <c r="Q8" s="303"/>
      <c r="R8" s="277">
        <f t="shared" ref="R8:R21" si="2">+S8+T8</f>
        <v>0</v>
      </c>
      <c r="S8" s="300"/>
      <c r="T8" s="306"/>
    </row>
    <row r="9" spans="1:25" ht="30" customHeight="1" x14ac:dyDescent="0.25">
      <c r="A9" s="432">
        <v>9</v>
      </c>
      <c r="B9" s="426" t="s">
        <v>19715</v>
      </c>
      <c r="C9" s="280">
        <f t="shared" si="0"/>
        <v>0</v>
      </c>
      <c r="D9" s="281">
        <f t="shared" ref="D9:E21" si="3">IF(OR(G9="X",J9="X",M9="X"),(P9+S9),(G9+J9+M9+P9+S9))</f>
        <v>0</v>
      </c>
      <c r="E9" s="282">
        <f t="shared" si="3"/>
        <v>0</v>
      </c>
      <c r="F9" s="536"/>
      <c r="G9" s="537"/>
      <c r="H9" s="538"/>
      <c r="I9" s="536"/>
      <c r="J9" s="537"/>
      <c r="K9" s="538"/>
      <c r="L9" s="536"/>
      <c r="M9" s="537"/>
      <c r="N9" s="538"/>
      <c r="O9" s="278">
        <f t="shared" si="1"/>
        <v>0</v>
      </c>
      <c r="P9" s="300"/>
      <c r="Q9" s="303"/>
      <c r="R9" s="277">
        <f t="shared" si="2"/>
        <v>0</v>
      </c>
      <c r="S9" s="300"/>
      <c r="T9" s="306"/>
    </row>
    <row r="10" spans="1:25" ht="30" customHeight="1" x14ac:dyDescent="0.25">
      <c r="A10" s="432">
        <v>10</v>
      </c>
      <c r="B10" s="426" t="s">
        <v>19716</v>
      </c>
      <c r="C10" s="280">
        <f t="shared" si="0"/>
        <v>0</v>
      </c>
      <c r="D10" s="281">
        <f t="shared" si="3"/>
        <v>0</v>
      </c>
      <c r="E10" s="282">
        <f t="shared" si="3"/>
        <v>0</v>
      </c>
      <c r="F10" s="539"/>
      <c r="G10" s="540"/>
      <c r="H10" s="541"/>
      <c r="I10" s="539"/>
      <c r="J10" s="540"/>
      <c r="K10" s="541"/>
      <c r="L10" s="539"/>
      <c r="M10" s="540"/>
      <c r="N10" s="541"/>
      <c r="O10" s="278">
        <f t="shared" si="1"/>
        <v>0</v>
      </c>
      <c r="P10" s="300"/>
      <c r="Q10" s="303"/>
      <c r="R10" s="277">
        <f t="shared" si="2"/>
        <v>0</v>
      </c>
      <c r="S10" s="300"/>
      <c r="T10" s="306"/>
    </row>
    <row r="11" spans="1:25" ht="30" customHeight="1" x14ac:dyDescent="0.25">
      <c r="A11" s="432">
        <v>11</v>
      </c>
      <c r="B11" s="426" t="s">
        <v>19723</v>
      </c>
      <c r="C11" s="280">
        <f t="shared" si="0"/>
        <v>0</v>
      </c>
      <c r="D11" s="281">
        <f t="shared" si="3"/>
        <v>0</v>
      </c>
      <c r="E11" s="282">
        <f t="shared" si="3"/>
        <v>0</v>
      </c>
      <c r="F11" s="542"/>
      <c r="G11" s="543"/>
      <c r="H11" s="544"/>
      <c r="I11" s="542"/>
      <c r="J11" s="543"/>
      <c r="K11" s="544"/>
      <c r="L11" s="542"/>
      <c r="M11" s="543"/>
      <c r="N11" s="544"/>
      <c r="O11" s="278">
        <f t="shared" si="1"/>
        <v>0</v>
      </c>
      <c r="P11" s="300"/>
      <c r="Q11" s="303"/>
      <c r="R11" s="277">
        <f t="shared" si="2"/>
        <v>0</v>
      </c>
      <c r="S11" s="300"/>
      <c r="T11" s="306"/>
    </row>
    <row r="12" spans="1:25" ht="30" customHeight="1" x14ac:dyDescent="0.25">
      <c r="A12" s="432">
        <v>12</v>
      </c>
      <c r="B12" s="426" t="s">
        <v>19724</v>
      </c>
      <c r="C12" s="280">
        <f t="shared" ref="C12" si="4">D12+E12</f>
        <v>0</v>
      </c>
      <c r="D12" s="281">
        <f t="shared" ref="D12" si="5">IF(OR(G12="X",J12="X",M12="X"),(P12+S12),(G12+J12+M12+P12+S12))</f>
        <v>0</v>
      </c>
      <c r="E12" s="282">
        <f t="shared" ref="E12" si="6">IF(OR(H12="X",K12="X",N12="X"),(Q12+T12),(H12+K12+N12+Q12+T12))</f>
        <v>0</v>
      </c>
      <c r="F12" s="283">
        <f t="shared" ref="F12" si="7">IF(OR(G12="X",H12="X"),0,(G12+H12))</f>
        <v>0</v>
      </c>
      <c r="G12" s="300">
        <f>IF('Portada 1-CON Código Presup.'!$C$17="PUBLICA","X",0)</f>
        <v>0</v>
      </c>
      <c r="H12" s="300">
        <f>IF('Portada 1-CON Código Presup.'!$C$17="PUBLICA","X",0)</f>
        <v>0</v>
      </c>
      <c r="I12" s="283">
        <f t="shared" ref="I12" si="8">IF(OR(J12="X",K12="X"),0,(J12+K12))</f>
        <v>0</v>
      </c>
      <c r="J12" s="300">
        <f>IF('Portada 1-CON Código Presup.'!$C$17="PUBLICA","X",0)</f>
        <v>0</v>
      </c>
      <c r="K12" s="300">
        <f>IF('Portada 1-CON Código Presup.'!$C$17="PUBLICA","X",0)</f>
        <v>0</v>
      </c>
      <c r="L12" s="283">
        <f t="shared" ref="L12" si="9">IF(OR(M12="X",N12="X"),0,(M12+N12))</f>
        <v>0</v>
      </c>
      <c r="M12" s="300">
        <f>IF('Portada 1-CON Código Presup.'!$C$17="PUBLICA","X",0)</f>
        <v>0</v>
      </c>
      <c r="N12" s="300">
        <f>IF('Portada 1-CON Código Presup.'!$C$17="PUBLICA","X",0)</f>
        <v>0</v>
      </c>
      <c r="O12" s="283">
        <f t="shared" ref="O12" si="10">+P12+Q12</f>
        <v>0</v>
      </c>
      <c r="P12" s="301"/>
      <c r="Q12" s="304"/>
      <c r="R12" s="282">
        <f t="shared" ref="R12" si="11">+S12+T12</f>
        <v>0</v>
      </c>
      <c r="S12" s="301"/>
      <c r="T12" s="307"/>
    </row>
    <row r="13" spans="1:25" ht="30" customHeight="1" x14ac:dyDescent="0.25">
      <c r="A13" s="432">
        <v>13</v>
      </c>
      <c r="B13" s="426" t="s">
        <v>19701</v>
      </c>
      <c r="C13" s="280">
        <f t="shared" si="0"/>
        <v>0</v>
      </c>
      <c r="D13" s="281">
        <f t="shared" si="3"/>
        <v>0</v>
      </c>
      <c r="E13" s="282">
        <f t="shared" si="3"/>
        <v>0</v>
      </c>
      <c r="F13" s="283">
        <f t="shared" ref="F13:F21" si="12">IF(OR(G13="X",H13="X"),0,(G13+H13))</f>
        <v>0</v>
      </c>
      <c r="G13" s="300">
        <f>IF('Portada 1-CON Código Presup.'!$C$17="PUBLICA","X",0)</f>
        <v>0</v>
      </c>
      <c r="H13" s="300">
        <f>IF('Portada 1-CON Código Presup.'!$C$17="PUBLICA","X",0)</f>
        <v>0</v>
      </c>
      <c r="I13" s="283">
        <f t="shared" ref="I13:I21" si="13">IF(OR(J13="X",K13="X"),0,(J13+K13))</f>
        <v>0</v>
      </c>
      <c r="J13" s="300">
        <f>IF('Portada 1-CON Código Presup.'!$C$17="PUBLICA","X",0)</f>
        <v>0</v>
      </c>
      <c r="K13" s="300">
        <f>IF('Portada 1-CON Código Presup.'!$C$17="PUBLICA","X",0)</f>
        <v>0</v>
      </c>
      <c r="L13" s="283">
        <f t="shared" ref="L13:L21" si="14">IF(OR(M13="X",N13="X"),0,(M13+N13))</f>
        <v>0</v>
      </c>
      <c r="M13" s="300">
        <f>IF('Portada 1-CON Código Presup.'!$C$17="PUBLICA","X",0)</f>
        <v>0</v>
      </c>
      <c r="N13" s="300">
        <f>IF('Portada 1-CON Código Presup.'!$C$17="PUBLICA","X",0)</f>
        <v>0</v>
      </c>
      <c r="O13" s="283">
        <f t="shared" si="1"/>
        <v>0</v>
      </c>
      <c r="P13" s="301"/>
      <c r="Q13" s="304"/>
      <c r="R13" s="282">
        <f t="shared" si="2"/>
        <v>0</v>
      </c>
      <c r="S13" s="301"/>
      <c r="T13" s="307"/>
    </row>
    <row r="14" spans="1:25" ht="30" customHeight="1" x14ac:dyDescent="0.25">
      <c r="A14" s="432">
        <v>14</v>
      </c>
      <c r="B14" s="426" t="s">
        <v>19702</v>
      </c>
      <c r="C14" s="280">
        <f t="shared" si="0"/>
        <v>0</v>
      </c>
      <c r="D14" s="281">
        <f t="shared" si="3"/>
        <v>0</v>
      </c>
      <c r="E14" s="282">
        <f t="shared" si="3"/>
        <v>0</v>
      </c>
      <c r="F14" s="283">
        <f t="shared" si="12"/>
        <v>0</v>
      </c>
      <c r="G14" s="300">
        <f>IF('Portada 1-CON Código Presup.'!$C$17="PUBLICA","X",0)</f>
        <v>0</v>
      </c>
      <c r="H14" s="300">
        <f>IF('Portada 1-CON Código Presup.'!$C$17="PUBLICA","X",0)</f>
        <v>0</v>
      </c>
      <c r="I14" s="283">
        <f t="shared" si="13"/>
        <v>0</v>
      </c>
      <c r="J14" s="300">
        <f>IF('Portada 1-CON Código Presup.'!$C$17="PUBLICA","X",0)</f>
        <v>0</v>
      </c>
      <c r="K14" s="300">
        <f>IF('Portada 1-CON Código Presup.'!$C$17="PUBLICA","X",0)</f>
        <v>0</v>
      </c>
      <c r="L14" s="283">
        <f t="shared" si="14"/>
        <v>0</v>
      </c>
      <c r="M14" s="300">
        <f>IF('Portada 1-CON Código Presup.'!$C$17="PUBLICA","X",0)</f>
        <v>0</v>
      </c>
      <c r="N14" s="300">
        <f>IF('Portada 1-CON Código Presup.'!$C$17="PUBLICA","X",0)</f>
        <v>0</v>
      </c>
      <c r="O14" s="283">
        <f t="shared" si="1"/>
        <v>0</v>
      </c>
      <c r="P14" s="301"/>
      <c r="Q14" s="304"/>
      <c r="R14" s="282">
        <f t="shared" si="2"/>
        <v>0</v>
      </c>
      <c r="S14" s="301"/>
      <c r="T14" s="307"/>
    </row>
    <row r="15" spans="1:25" ht="30" customHeight="1" x14ac:dyDescent="0.25">
      <c r="A15" s="432">
        <v>15</v>
      </c>
      <c r="B15" s="426" t="s">
        <v>19703</v>
      </c>
      <c r="C15" s="280">
        <f t="shared" si="0"/>
        <v>0</v>
      </c>
      <c r="D15" s="281">
        <f t="shared" si="3"/>
        <v>0</v>
      </c>
      <c r="E15" s="282">
        <f t="shared" si="3"/>
        <v>0</v>
      </c>
      <c r="F15" s="283">
        <f t="shared" si="12"/>
        <v>0</v>
      </c>
      <c r="G15" s="300">
        <f>IF('Portada 1-CON Código Presup.'!$C$17="PUBLICA","X",0)</f>
        <v>0</v>
      </c>
      <c r="H15" s="300">
        <f>IF('Portada 1-CON Código Presup.'!$C$17="PUBLICA","X",0)</f>
        <v>0</v>
      </c>
      <c r="I15" s="283">
        <f t="shared" si="13"/>
        <v>0</v>
      </c>
      <c r="J15" s="300">
        <f>IF('Portada 1-CON Código Presup.'!$C$17="PUBLICA","X",0)</f>
        <v>0</v>
      </c>
      <c r="K15" s="300">
        <f>IF('Portada 1-CON Código Presup.'!$C$17="PUBLICA","X",0)</f>
        <v>0</v>
      </c>
      <c r="L15" s="283">
        <f t="shared" si="14"/>
        <v>0</v>
      </c>
      <c r="M15" s="300">
        <f>IF('Portada 1-CON Código Presup.'!$C$17="PUBLICA","X",0)</f>
        <v>0</v>
      </c>
      <c r="N15" s="300">
        <f>IF('Portada 1-CON Código Presup.'!$C$17="PUBLICA","X",0)</f>
        <v>0</v>
      </c>
      <c r="O15" s="283">
        <f t="shared" si="1"/>
        <v>0</v>
      </c>
      <c r="P15" s="301"/>
      <c r="Q15" s="304"/>
      <c r="R15" s="282">
        <f t="shared" si="2"/>
        <v>0</v>
      </c>
      <c r="S15" s="301"/>
      <c r="T15" s="307"/>
    </row>
    <row r="16" spans="1:25" ht="30" customHeight="1" x14ac:dyDescent="0.25">
      <c r="A16" s="432">
        <v>16</v>
      </c>
      <c r="B16" s="426" t="s">
        <v>19704</v>
      </c>
      <c r="C16" s="280">
        <f t="shared" si="0"/>
        <v>0</v>
      </c>
      <c r="D16" s="281">
        <f t="shared" si="3"/>
        <v>0</v>
      </c>
      <c r="E16" s="282">
        <f t="shared" si="3"/>
        <v>0</v>
      </c>
      <c r="F16" s="283">
        <f t="shared" si="12"/>
        <v>0</v>
      </c>
      <c r="G16" s="300">
        <f>IF('Portada 1-CON Código Presup.'!$C$17="PUBLICA","X",0)</f>
        <v>0</v>
      </c>
      <c r="H16" s="300">
        <f>IF('Portada 1-CON Código Presup.'!$C$17="PUBLICA","X",0)</f>
        <v>0</v>
      </c>
      <c r="I16" s="283">
        <f t="shared" si="13"/>
        <v>0</v>
      </c>
      <c r="J16" s="300">
        <f>IF('Portada 1-CON Código Presup.'!$C$17="PUBLICA","X",0)</f>
        <v>0</v>
      </c>
      <c r="K16" s="300">
        <f>IF('Portada 1-CON Código Presup.'!$C$17="PUBLICA","X",0)</f>
        <v>0</v>
      </c>
      <c r="L16" s="283">
        <f t="shared" si="14"/>
        <v>0</v>
      </c>
      <c r="M16" s="300">
        <f>IF('Portada 1-CON Código Presup.'!$C$17="PUBLICA","X",0)</f>
        <v>0</v>
      </c>
      <c r="N16" s="300">
        <f>IF('Portada 1-CON Código Presup.'!$C$17="PUBLICA","X",0)</f>
        <v>0</v>
      </c>
      <c r="O16" s="283">
        <f t="shared" si="1"/>
        <v>0</v>
      </c>
      <c r="P16" s="301"/>
      <c r="Q16" s="304"/>
      <c r="R16" s="282">
        <f t="shared" si="2"/>
        <v>0</v>
      </c>
      <c r="S16" s="301"/>
      <c r="T16" s="307"/>
    </row>
    <row r="17" spans="1:20" ht="30" customHeight="1" x14ac:dyDescent="0.25">
      <c r="A17" s="432">
        <v>17</v>
      </c>
      <c r="B17" s="426" t="s">
        <v>19705</v>
      </c>
      <c r="C17" s="280">
        <f t="shared" si="0"/>
        <v>0</v>
      </c>
      <c r="D17" s="281">
        <f t="shared" si="3"/>
        <v>0</v>
      </c>
      <c r="E17" s="282">
        <f t="shared" si="3"/>
        <v>0</v>
      </c>
      <c r="F17" s="283">
        <f t="shared" si="12"/>
        <v>0</v>
      </c>
      <c r="G17" s="300">
        <f>IF('Portada 1-CON Código Presup.'!$C$17="PUBLICA","X",0)</f>
        <v>0</v>
      </c>
      <c r="H17" s="300">
        <f>IF('Portada 1-CON Código Presup.'!$C$17="PUBLICA","X",0)</f>
        <v>0</v>
      </c>
      <c r="I17" s="283">
        <f t="shared" si="13"/>
        <v>0</v>
      </c>
      <c r="J17" s="300">
        <f>IF('Portada 1-CON Código Presup.'!$C$17="PUBLICA","X",0)</f>
        <v>0</v>
      </c>
      <c r="K17" s="300">
        <f>IF('Portada 1-CON Código Presup.'!$C$17="PUBLICA","X",0)</f>
        <v>0</v>
      </c>
      <c r="L17" s="283">
        <f t="shared" si="14"/>
        <v>0</v>
      </c>
      <c r="M17" s="300">
        <f>IF('Portada 1-CON Código Presup.'!$C$17="PUBLICA","X",0)</f>
        <v>0</v>
      </c>
      <c r="N17" s="300">
        <f>IF('Portada 1-CON Código Presup.'!$C$17="PUBLICA","X",0)</f>
        <v>0</v>
      </c>
      <c r="O17" s="283">
        <f t="shared" si="1"/>
        <v>0</v>
      </c>
      <c r="P17" s="301"/>
      <c r="Q17" s="304"/>
      <c r="R17" s="282">
        <f t="shared" si="2"/>
        <v>0</v>
      </c>
      <c r="S17" s="301"/>
      <c r="T17" s="307"/>
    </row>
    <row r="18" spans="1:20" ht="30" customHeight="1" x14ac:dyDescent="0.25">
      <c r="A18" s="432">
        <v>18</v>
      </c>
      <c r="B18" s="426" t="s">
        <v>19706</v>
      </c>
      <c r="C18" s="280">
        <f t="shared" si="0"/>
        <v>0</v>
      </c>
      <c r="D18" s="281">
        <f t="shared" si="3"/>
        <v>0</v>
      </c>
      <c r="E18" s="282">
        <f t="shared" si="3"/>
        <v>0</v>
      </c>
      <c r="F18" s="283">
        <f t="shared" si="12"/>
        <v>0</v>
      </c>
      <c r="G18" s="300">
        <f>IF('Portada 1-CON Código Presup.'!$C$17="PUBLICA","X",0)</f>
        <v>0</v>
      </c>
      <c r="H18" s="300">
        <f>IF('Portada 1-CON Código Presup.'!$C$17="PUBLICA","X",0)</f>
        <v>0</v>
      </c>
      <c r="I18" s="283">
        <f t="shared" si="13"/>
        <v>0</v>
      </c>
      <c r="J18" s="300">
        <f>IF('Portada 1-CON Código Presup.'!$C$17="PUBLICA","X",0)</f>
        <v>0</v>
      </c>
      <c r="K18" s="300">
        <f>IF('Portada 1-CON Código Presup.'!$C$17="PUBLICA","X",0)</f>
        <v>0</v>
      </c>
      <c r="L18" s="283">
        <f t="shared" si="14"/>
        <v>0</v>
      </c>
      <c r="M18" s="300">
        <f>IF('Portada 1-CON Código Presup.'!$C$17="PUBLICA","X",0)</f>
        <v>0</v>
      </c>
      <c r="N18" s="300">
        <f>IF('Portada 1-CON Código Presup.'!$C$17="PUBLICA","X",0)</f>
        <v>0</v>
      </c>
      <c r="O18" s="283">
        <f t="shared" si="1"/>
        <v>0</v>
      </c>
      <c r="P18" s="301"/>
      <c r="Q18" s="304"/>
      <c r="R18" s="282">
        <f t="shared" si="2"/>
        <v>0</v>
      </c>
      <c r="S18" s="301"/>
      <c r="T18" s="307"/>
    </row>
    <row r="19" spans="1:20" ht="30" customHeight="1" x14ac:dyDescent="0.25">
      <c r="A19" s="432">
        <v>19</v>
      </c>
      <c r="B19" s="426" t="s">
        <v>19707</v>
      </c>
      <c r="C19" s="280">
        <f t="shared" si="0"/>
        <v>0</v>
      </c>
      <c r="D19" s="281">
        <f t="shared" si="3"/>
        <v>0</v>
      </c>
      <c r="E19" s="282">
        <f t="shared" si="3"/>
        <v>0</v>
      </c>
      <c r="F19" s="283">
        <f t="shared" si="12"/>
        <v>0</v>
      </c>
      <c r="G19" s="300">
        <f>IF('Portada 1-CON Código Presup.'!$C$17="PUBLICA","X",0)</f>
        <v>0</v>
      </c>
      <c r="H19" s="300">
        <f>IF('Portada 1-CON Código Presup.'!$C$17="PUBLICA","X",0)</f>
        <v>0</v>
      </c>
      <c r="I19" s="283">
        <f t="shared" si="13"/>
        <v>0</v>
      </c>
      <c r="J19" s="300">
        <f>IF('Portada 1-CON Código Presup.'!$C$17="PUBLICA","X",0)</f>
        <v>0</v>
      </c>
      <c r="K19" s="300">
        <f>IF('Portada 1-CON Código Presup.'!$C$17="PUBLICA","X",0)</f>
        <v>0</v>
      </c>
      <c r="L19" s="283">
        <f t="shared" si="14"/>
        <v>0</v>
      </c>
      <c r="M19" s="300">
        <f>IF('Portada 1-CON Código Presup.'!$C$17="PUBLICA","X",0)</f>
        <v>0</v>
      </c>
      <c r="N19" s="300">
        <f>IF('Portada 1-CON Código Presup.'!$C$17="PUBLICA","X",0)</f>
        <v>0</v>
      </c>
      <c r="O19" s="283">
        <f t="shared" si="1"/>
        <v>0</v>
      </c>
      <c r="P19" s="301"/>
      <c r="Q19" s="304"/>
      <c r="R19" s="282">
        <f t="shared" si="2"/>
        <v>0</v>
      </c>
      <c r="S19" s="301"/>
      <c r="T19" s="307"/>
    </row>
    <row r="20" spans="1:20" ht="30" customHeight="1" x14ac:dyDescent="0.25">
      <c r="A20" s="432">
        <v>20</v>
      </c>
      <c r="B20" s="426" t="s">
        <v>19708</v>
      </c>
      <c r="C20" s="280">
        <f t="shared" si="0"/>
        <v>0</v>
      </c>
      <c r="D20" s="281">
        <f t="shared" si="3"/>
        <v>0</v>
      </c>
      <c r="E20" s="282">
        <f t="shared" si="3"/>
        <v>0</v>
      </c>
      <c r="F20" s="283">
        <f t="shared" si="12"/>
        <v>0</v>
      </c>
      <c r="G20" s="300">
        <f>IF('Portada 1-CON Código Presup.'!$C$17="PUBLICA","X",0)</f>
        <v>0</v>
      </c>
      <c r="H20" s="300">
        <f>IF('Portada 1-CON Código Presup.'!$C$17="PUBLICA","X",0)</f>
        <v>0</v>
      </c>
      <c r="I20" s="283">
        <f t="shared" si="13"/>
        <v>0</v>
      </c>
      <c r="J20" s="300">
        <f>IF('Portada 1-CON Código Presup.'!$C$17="PUBLICA","X",0)</f>
        <v>0</v>
      </c>
      <c r="K20" s="300">
        <f>IF('Portada 1-CON Código Presup.'!$C$17="PUBLICA","X",0)</f>
        <v>0</v>
      </c>
      <c r="L20" s="283">
        <f t="shared" si="14"/>
        <v>0</v>
      </c>
      <c r="M20" s="300">
        <f>IF('Portada 1-CON Código Presup.'!$C$17="PUBLICA","X",0)</f>
        <v>0</v>
      </c>
      <c r="N20" s="300">
        <f>IF('Portada 1-CON Código Presup.'!$C$17="PUBLICA","X",0)</f>
        <v>0</v>
      </c>
      <c r="O20" s="283">
        <f t="shared" si="1"/>
        <v>0</v>
      </c>
      <c r="P20" s="301"/>
      <c r="Q20" s="304"/>
      <c r="R20" s="282">
        <f t="shared" si="2"/>
        <v>0</v>
      </c>
      <c r="S20" s="301"/>
      <c r="T20" s="307"/>
    </row>
    <row r="21" spans="1:20" s="288" customFormat="1" ht="30" customHeight="1" thickBot="1" x14ac:dyDescent="0.3">
      <c r="A21" s="432">
        <v>21</v>
      </c>
      <c r="B21" s="436" t="s">
        <v>19717</v>
      </c>
      <c r="C21" s="284">
        <f t="shared" si="0"/>
        <v>0</v>
      </c>
      <c r="D21" s="285">
        <f t="shared" si="3"/>
        <v>0</v>
      </c>
      <c r="E21" s="286">
        <f t="shared" si="3"/>
        <v>0</v>
      </c>
      <c r="F21" s="287">
        <f t="shared" si="12"/>
        <v>0</v>
      </c>
      <c r="G21" s="300">
        <f>IF('Portada 1-CON Código Presup.'!$C$17="PUBLICA","X",0)</f>
        <v>0</v>
      </c>
      <c r="H21" s="300">
        <f>IF('Portada 1-CON Código Presup.'!$C$17="PUBLICA","X",0)</f>
        <v>0</v>
      </c>
      <c r="I21" s="287">
        <f t="shared" si="13"/>
        <v>0</v>
      </c>
      <c r="J21" s="300">
        <f>IF('Portada 1-CON Código Presup.'!$C$17="PUBLICA","X",0)</f>
        <v>0</v>
      </c>
      <c r="K21" s="300">
        <f>IF('Portada 1-CON Código Presup.'!$C$17="PUBLICA","X",0)</f>
        <v>0</v>
      </c>
      <c r="L21" s="287">
        <f t="shared" si="14"/>
        <v>0</v>
      </c>
      <c r="M21" s="300">
        <f>IF('Portada 1-CON Código Presup.'!$C$17="PUBLICA","X",0)</f>
        <v>0</v>
      </c>
      <c r="N21" s="300">
        <f>IF('Portada 1-CON Código Presup.'!$C$17="PUBLICA","X",0)</f>
        <v>0</v>
      </c>
      <c r="O21" s="287">
        <f t="shared" si="1"/>
        <v>0</v>
      </c>
      <c r="P21" s="302"/>
      <c r="Q21" s="305"/>
      <c r="R21" s="286">
        <f t="shared" si="2"/>
        <v>0</v>
      </c>
      <c r="S21" s="302"/>
      <c r="T21" s="308"/>
    </row>
    <row r="22" spans="1:20" s="293" customFormat="1" ht="14.25" customHeight="1" thickTop="1" x14ac:dyDescent="0.25">
      <c r="A22" s="432">
        <v>22</v>
      </c>
      <c r="B22" s="289" t="s">
        <v>8103</v>
      </c>
      <c r="C22" s="290"/>
      <c r="D22" s="290"/>
      <c r="E22" s="290"/>
      <c r="F22" s="290"/>
      <c r="G22" s="291" t="str">
        <f>IF(OR(G7&gt;'Cuadro 1'!G13,G8&gt;'Cuadro 1'!G13,G9&gt;'Cuadro 1'!G13,G10&gt;'Cuadro 1'!G13,G11&gt;'Cuadro 1'!G13,G12&gt;'Cuadro 1'!G13,G13&gt;'Cuadro 1'!G13,G14&gt;'Cuadro 1'!G13,G15&gt;'Cuadro 1'!G13,G16&gt;'Cuadro 1'!G13,G17&gt;'Cuadro 1'!G13,G18&gt;'Cuadro 1'!G13,G19&gt;'Cuadro 1'!G13,G20&gt;'Cuadro 1'!G13,G21&gt;'Cuadro 1'!G13),"XX","")</f>
        <v/>
      </c>
      <c r="H22" s="291" t="str">
        <f>IF(OR(H7&gt;'Cuadro 1'!H13,H8&gt;'Cuadro 1'!H13,H9&gt;'Cuadro 1'!H13,H10&gt;'Cuadro 1'!H13,H11&gt;'Cuadro 1'!H13,H12&gt;'Cuadro 1'!H13,H13&gt;'Cuadro 1'!H13,H14&gt;'Cuadro 1'!H13,H15&gt;'Cuadro 1'!H13,H16&gt;'Cuadro 1'!H13,H17&gt;'Cuadro 1'!H13,H18&gt;'Cuadro 1'!H13,H19&gt;'Cuadro 1'!H13,H20&gt;'Cuadro 1'!H13,H21&gt;'Cuadro 1'!H13),"XX","")</f>
        <v/>
      </c>
      <c r="I22" s="292"/>
      <c r="J22" s="291" t="str">
        <f>IF(OR(J7&gt;'Cuadro 1'!J13,J8&gt;'Cuadro 1'!J13,J9&gt;'Cuadro 1'!J13,J10&gt;'Cuadro 1'!J13,J11&gt;'Cuadro 1'!J13,J12&gt;'Cuadro 1'!J13,J13&gt;'Cuadro 1'!J13,J14&gt;'Cuadro 1'!J13,J15&gt;'Cuadro 1'!J13,J16&gt;'Cuadro 1'!J13,J17&gt;'Cuadro 1'!J13,J18&gt;'Cuadro 1'!J13,J19&gt;'Cuadro 1'!J13,J20&gt;'Cuadro 1'!J13,J21&gt;'Cuadro 1'!J13),"XX","")</f>
        <v/>
      </c>
      <c r="K22" s="291" t="str">
        <f>IF(OR(K7&gt;'Cuadro 1'!K13,K8&gt;'Cuadro 1'!K13,K9&gt;'Cuadro 1'!K13,K10&gt;'Cuadro 1'!K13,K11&gt;'Cuadro 1'!K13,K12&gt;'Cuadro 1'!K13,K13&gt;'Cuadro 1'!K13,K14&gt;'Cuadro 1'!K13,K15&gt;'Cuadro 1'!K13,K16&gt;'Cuadro 1'!K13,K17&gt;'Cuadro 1'!K13,K18&gt;'Cuadro 1'!K13,K19&gt;'Cuadro 1'!K13,K20&gt;'Cuadro 1'!K13,K21&gt;'Cuadro 1'!K13),"XX","")</f>
        <v/>
      </c>
      <c r="L22" s="292"/>
      <c r="M22" s="291" t="str">
        <f>IF(OR(M7&gt;'Cuadro 1'!M13,M8&gt;'Cuadro 1'!M13,M9&gt;'Cuadro 1'!M13,M10&gt;'Cuadro 1'!M13,M11&gt;'Cuadro 1'!M13,M12&gt;'Cuadro 1'!M13,M13&gt;'Cuadro 1'!M13,M14&gt;'Cuadro 1'!M13,M15&gt;'Cuadro 1'!M13,M16&gt;'Cuadro 1'!M13,M17&gt;'Cuadro 1'!M13,M18&gt;'Cuadro 1'!M13,M19&gt;'Cuadro 1'!M13,M20&gt;'Cuadro 1'!M13,M21&gt;'Cuadro 1'!M13),"XX","")</f>
        <v/>
      </c>
      <c r="N22" s="291" t="str">
        <f>IF(OR(N7&gt;'Cuadro 1'!N13,N8&gt;'Cuadro 1'!N13,N9&gt;'Cuadro 1'!N13,N10&gt;'Cuadro 1'!N13,N11&gt;'Cuadro 1'!N13,N12&gt;'Cuadro 1'!N13,N13&gt;'Cuadro 1'!N13,N14&gt;'Cuadro 1'!N13,N15&gt;'Cuadro 1'!N13,N16&gt;'Cuadro 1'!N13,N17&gt;'Cuadro 1'!N13,N18&gt;'Cuadro 1'!N13,N19&gt;'Cuadro 1'!N13,N20&gt;'Cuadro 1'!N13,N21&gt;'Cuadro 1'!N13),"XX","")</f>
        <v/>
      </c>
      <c r="O22" s="292"/>
      <c r="P22" s="291" t="str">
        <f>IF(OR(P7&gt;'Cuadro 1'!P13,P8&gt;'Cuadro 1'!P13,P9&gt;'Cuadro 1'!P13,P10&gt;'Cuadro 1'!P13,P11&gt;'Cuadro 1'!P13,P12&gt;'Cuadro 1'!P13,P13&gt;'Cuadro 1'!P13,P14&gt;'Cuadro 1'!P13,P15&gt;'Cuadro 1'!P13,P16&gt;'Cuadro 1'!P13,P17&gt;'Cuadro 1'!P13,P18&gt;'Cuadro 1'!P13,P19&gt;'Cuadro 1'!P13,P20&gt;'Cuadro 1'!P13,P21&gt;'Cuadro 1'!P13),"XX","")</f>
        <v/>
      </c>
      <c r="Q22" s="291" t="str">
        <f>IF(OR(Q7&gt;'Cuadro 1'!Q13,Q8&gt;'Cuadro 1'!Q13,Q9&gt;'Cuadro 1'!Q13,Q10&gt;'Cuadro 1'!Q13,Q11&gt;'Cuadro 1'!Q13,Q12&gt;'Cuadro 1'!Q13,Q13&gt;'Cuadro 1'!Q13,Q14&gt;'Cuadro 1'!Q13,Q15&gt;'Cuadro 1'!Q13,Q16&gt;'Cuadro 1'!Q13,Q17&gt;'Cuadro 1'!Q13,Q18&gt;'Cuadro 1'!Q13,Q19&gt;'Cuadro 1'!Q13,Q20&gt;'Cuadro 1'!Q13,Q21&gt;'Cuadro 1'!Q13),"XX","")</f>
        <v/>
      </c>
      <c r="R22" s="292"/>
      <c r="S22" s="291" t="str">
        <f>IF(OR(S7&gt;'Cuadro 1'!S13,S8&gt;'Cuadro 1'!S13,S9&gt;'Cuadro 1'!S13,S10&gt;'Cuadro 1'!S13,S11&gt;'Cuadro 1'!S13,S12&gt;'Cuadro 1'!S13,S13&gt;'Cuadro 1'!S13,S14&gt;'Cuadro 1'!S13,S15&gt;'Cuadro 1'!S13,S16&gt;'Cuadro 1'!S13,S17&gt;'Cuadro 1'!S13,S18&gt;'Cuadro 1'!S13,S19&gt;'Cuadro 1'!S13,S20&gt;'Cuadro 1'!S13,S21&gt;'Cuadro 1'!S13),"XX","")</f>
        <v/>
      </c>
      <c r="T22" s="291" t="str">
        <f>IF(OR(T7&gt;'Cuadro 1'!T13,T8&gt;'Cuadro 1'!T13,T9&gt;'Cuadro 1'!T13,T10&gt;'Cuadro 1'!T13,T11&gt;'Cuadro 1'!T13,T12&gt;'Cuadro 1'!T13,T13&gt;'Cuadro 1'!T13,T14&gt;'Cuadro 1'!T13,T15&gt;'Cuadro 1'!T13,T16&gt;'Cuadro 1'!T13,T17&gt;'Cuadro 1'!T13,T18&gt;'Cuadro 1'!T13,T19&gt;'Cuadro 1'!T13,T20&gt;'Cuadro 1'!T13,T21&gt;'Cuadro 1'!T13),"XX","")</f>
        <v/>
      </c>
    </row>
    <row r="23" spans="1:20" ht="15" customHeight="1" x14ac:dyDescent="0.25">
      <c r="A23" s="432">
        <v>23</v>
      </c>
      <c r="B23" s="167" t="s">
        <v>7817</v>
      </c>
      <c r="E23" s="288"/>
      <c r="F23" s="294"/>
      <c r="H23" s="295"/>
      <c r="I23" s="535" t="str">
        <f>IF(OR(G22="XX",H22="XX",J22="XX",K22="XX",M22="XX",N22="XX",P22="XX",Q22="XX",S22="XX",T22="XX"),"El dato digitado en alguna de las ASIGNATURAS, es mayor a la cifra de matrícula reportada en el Cuadro 1.","")</f>
        <v/>
      </c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</row>
    <row r="24" spans="1:20" ht="15.75" customHeight="1" x14ac:dyDescent="0.25">
      <c r="A24" s="432">
        <v>24</v>
      </c>
      <c r="B24" s="167" t="s">
        <v>7818</v>
      </c>
      <c r="E24" s="297"/>
      <c r="G24" s="295"/>
      <c r="H24" s="295"/>
      <c r="I24" s="535"/>
      <c r="J24" s="535"/>
      <c r="K24" s="535"/>
      <c r="L24" s="535"/>
      <c r="M24" s="535"/>
      <c r="N24" s="535"/>
      <c r="O24" s="535"/>
      <c r="P24" s="535"/>
      <c r="Q24" s="535"/>
      <c r="R24" s="535"/>
      <c r="S24" s="535"/>
      <c r="T24" s="535"/>
    </row>
    <row r="25" spans="1:20" ht="15.75" customHeight="1" x14ac:dyDescent="0.25">
      <c r="A25" s="432">
        <v>25</v>
      </c>
      <c r="B25" s="167" t="s">
        <v>19709</v>
      </c>
      <c r="E25" s="297"/>
      <c r="G25" s="295"/>
      <c r="H25" s="295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</row>
    <row r="26" spans="1:20" ht="21" customHeight="1" x14ac:dyDescent="0.25">
      <c r="A26" s="432">
        <v>27</v>
      </c>
      <c r="B26" s="110" t="s">
        <v>7815</v>
      </c>
      <c r="N26" s="298"/>
      <c r="O26" s="298"/>
      <c r="P26" s="298"/>
      <c r="Q26" s="298"/>
      <c r="R26" s="298"/>
      <c r="S26" s="298"/>
      <c r="T26" s="298"/>
    </row>
    <row r="27" spans="1:20" ht="18" customHeight="1" x14ac:dyDescent="0.25">
      <c r="A27" s="432">
        <v>28</v>
      </c>
      <c r="B27" s="500"/>
      <c r="C27" s="501"/>
      <c r="D27" s="501"/>
      <c r="E27" s="501"/>
      <c r="F27" s="501"/>
      <c r="G27" s="501"/>
      <c r="H27" s="501"/>
      <c r="I27" s="501"/>
      <c r="J27" s="501"/>
      <c r="K27" s="501"/>
      <c r="L27" s="501"/>
      <c r="M27" s="501"/>
      <c r="N27" s="501"/>
      <c r="O27" s="501"/>
      <c r="P27" s="501"/>
      <c r="Q27" s="501"/>
      <c r="R27" s="501"/>
      <c r="S27" s="501"/>
      <c r="T27" s="502"/>
    </row>
    <row r="28" spans="1:20" ht="18" customHeight="1" x14ac:dyDescent="0.25">
      <c r="B28" s="503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4"/>
      <c r="R28" s="504"/>
      <c r="S28" s="504"/>
      <c r="T28" s="505"/>
    </row>
    <row r="29" spans="1:20" ht="18" customHeight="1" x14ac:dyDescent="0.25">
      <c r="B29" s="503"/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  <c r="N29" s="504"/>
      <c r="O29" s="504"/>
      <c r="P29" s="504"/>
      <c r="Q29" s="504"/>
      <c r="R29" s="504"/>
      <c r="S29" s="504"/>
      <c r="T29" s="505"/>
    </row>
    <row r="30" spans="1:20" ht="18" customHeight="1" x14ac:dyDescent="0.25">
      <c r="B30" s="503"/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4"/>
      <c r="N30" s="504"/>
      <c r="O30" s="504"/>
      <c r="P30" s="504"/>
      <c r="Q30" s="504"/>
      <c r="R30" s="504"/>
      <c r="S30" s="504"/>
      <c r="T30" s="505"/>
    </row>
    <row r="31" spans="1:20" ht="18" customHeight="1" x14ac:dyDescent="0.25">
      <c r="B31" s="506"/>
      <c r="C31" s="507"/>
      <c r="D31" s="507"/>
      <c r="E31" s="507"/>
      <c r="F31" s="507"/>
      <c r="G31" s="507"/>
      <c r="H31" s="507"/>
      <c r="I31" s="507"/>
      <c r="J31" s="507"/>
      <c r="K31" s="507"/>
      <c r="L31" s="507"/>
      <c r="M31" s="507"/>
      <c r="N31" s="507"/>
      <c r="O31" s="507"/>
      <c r="P31" s="507"/>
      <c r="Q31" s="507"/>
      <c r="R31" s="507"/>
      <c r="S31" s="507"/>
      <c r="T31" s="508"/>
    </row>
    <row r="33" spans="2:13" x14ac:dyDescent="0.25">
      <c r="B33" s="299"/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299"/>
    </row>
    <row r="34" spans="2:13" x14ac:dyDescent="0.25">
      <c r="B34" s="299"/>
      <c r="C34" s="299"/>
      <c r="D34" s="299"/>
      <c r="E34" s="299"/>
      <c r="F34" s="299"/>
      <c r="G34" s="299"/>
      <c r="H34" s="299"/>
      <c r="I34" s="299"/>
      <c r="J34" s="299"/>
      <c r="K34" s="299"/>
      <c r="L34" s="299"/>
      <c r="M34" s="299"/>
    </row>
    <row r="35" spans="2:13" x14ac:dyDescent="0.25"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299"/>
      <c r="M35" s="299"/>
    </row>
    <row r="36" spans="2:13" x14ac:dyDescent="0.25">
      <c r="B36" s="299"/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</row>
  </sheetData>
  <sheetProtection algorithmName="SHA-512" hashValue="P+v5t9QsE2U1GEIMWGIhoT/yB6TS+fBmtPGiREpGCBJQ+uhH5nYPeXaZwfRhSYd6Ko7m9IQ5gSZGlXq/p7rV4A==" saltValue="iqWbqCkoNzUiM/z8fpevNQ==" spinCount="100000" sheet="1" objects="1" scenarios="1"/>
  <mergeCells count="13">
    <mergeCell ref="I23:T24"/>
    <mergeCell ref="B27:T31"/>
    <mergeCell ref="F9:H11"/>
    <mergeCell ref="I9:K11"/>
    <mergeCell ref="L9:N11"/>
    <mergeCell ref="B4:B6"/>
    <mergeCell ref="C4:E5"/>
    <mergeCell ref="F4:Q4"/>
    <mergeCell ref="R4:T5"/>
    <mergeCell ref="F5:H5"/>
    <mergeCell ref="I5:K5"/>
    <mergeCell ref="L5:N5"/>
    <mergeCell ref="O5:Q5"/>
  </mergeCells>
  <conditionalFormatting sqref="C7:F9 C10:E11 C12:F22">
    <cfRule type="cellIs" dxfId="75" priority="30" operator="equal">
      <formula>0</formula>
    </cfRule>
  </conditionalFormatting>
  <conditionalFormatting sqref="G7:H7">
    <cfRule type="cellIs" dxfId="74" priority="7" operator="equal">
      <formula>0</formula>
    </cfRule>
  </conditionalFormatting>
  <conditionalFormatting sqref="G8:H8 J8:K8 M8:N8">
    <cfRule type="cellIs" dxfId="73" priority="9" operator="equal">
      <formula>0</formula>
    </cfRule>
  </conditionalFormatting>
  <conditionalFormatting sqref="G8:H8">
    <cfRule type="cellIs" dxfId="72" priority="29" operator="equal">
      <formula>"X"</formula>
    </cfRule>
  </conditionalFormatting>
  <conditionalFormatting sqref="G12:H21 J12:K21 M12:N21">
    <cfRule type="cellIs" dxfId="71" priority="1" operator="equal">
      <formula>0</formula>
    </cfRule>
  </conditionalFormatting>
  <conditionalFormatting sqref="G12:H21">
    <cfRule type="cellIs" dxfId="70" priority="4" operator="equal">
      <formula>"X"</formula>
    </cfRule>
  </conditionalFormatting>
  <conditionalFormatting sqref="I7:I9 I12:I22">
    <cfRule type="cellIs" dxfId="69" priority="25" operator="equal">
      <formula>0</formula>
    </cfRule>
  </conditionalFormatting>
  <conditionalFormatting sqref="I23">
    <cfRule type="notContainsBlanks" dxfId="68" priority="31">
      <formula>LEN(TRIM(I23))&gt;0</formula>
    </cfRule>
  </conditionalFormatting>
  <conditionalFormatting sqref="J7:K7">
    <cfRule type="cellIs" dxfId="67" priority="6" operator="equal">
      <formula>0</formula>
    </cfRule>
  </conditionalFormatting>
  <conditionalFormatting sqref="J8:K8">
    <cfRule type="cellIs" dxfId="66" priority="14" operator="equal">
      <formula>"X"</formula>
    </cfRule>
  </conditionalFormatting>
  <conditionalFormatting sqref="J12:K21">
    <cfRule type="cellIs" dxfId="65" priority="3" operator="equal">
      <formula>"X"</formula>
    </cfRule>
  </conditionalFormatting>
  <conditionalFormatting sqref="L7:L9 L12:L22">
    <cfRule type="cellIs" dxfId="64" priority="23" operator="equal">
      <formula>0</formula>
    </cfRule>
  </conditionalFormatting>
  <conditionalFormatting sqref="M7:N7">
    <cfRule type="cellIs" dxfId="63" priority="5" operator="equal">
      <formula>0</formula>
    </cfRule>
  </conditionalFormatting>
  <conditionalFormatting sqref="M8:N8">
    <cfRule type="cellIs" dxfId="62" priority="12" operator="equal">
      <formula>"X"</formula>
    </cfRule>
  </conditionalFormatting>
  <conditionalFormatting sqref="M12:N21">
    <cfRule type="cellIs" dxfId="61" priority="2" operator="equal">
      <formula>"X"</formula>
    </cfRule>
  </conditionalFormatting>
  <conditionalFormatting sqref="O7:O22">
    <cfRule type="cellIs" dxfId="60" priority="21" operator="equal">
      <formula>0</formula>
    </cfRule>
  </conditionalFormatting>
  <conditionalFormatting sqref="P7:Q7">
    <cfRule type="cellIs" dxfId="59" priority="19" operator="equal">
      <formula>0</formula>
    </cfRule>
    <cfRule type="cellIs" dxfId="58" priority="20" operator="equal">
      <formula>"X"</formula>
    </cfRule>
  </conditionalFormatting>
  <conditionalFormatting sqref="P8:Q21 S8:T21">
    <cfRule type="cellIs" dxfId="57" priority="8" operator="equal">
      <formula>0</formula>
    </cfRule>
  </conditionalFormatting>
  <conditionalFormatting sqref="R7:R22">
    <cfRule type="cellIs" dxfId="56" priority="18" operator="equal">
      <formula>0</formula>
    </cfRule>
  </conditionalFormatting>
  <conditionalFormatting sqref="S7:T7">
    <cfRule type="cellIs" dxfId="55" priority="16" operator="equal">
      <formula>0</formula>
    </cfRule>
    <cfRule type="cellIs" dxfId="54" priority="17" operator="equal">
      <formula>"X"</formula>
    </cfRule>
  </conditionalFormatting>
  <dataValidations count="2">
    <dataValidation type="whole" operator="greaterThanOrEqual" allowBlank="1" showInputMessage="1" showErrorMessage="1" prompt="Si tiene matrícula en estos grupos, anote la cantidad de estudiantes." sqref="L8 I8 I12:I21 L12:L21" xr:uid="{3EA14F2A-E982-4EF4-A4AE-48C2CB3FEF0B}">
      <formula1>0</formula1>
    </dataValidation>
    <dataValidation type="whole" operator="greaterThanOrEqual" allowBlank="1" showInputMessage="1" showErrorMessage="1" sqref="I9 F12:F21 G7:N7 L9 F7:F9 C7:E21 O7:T21" xr:uid="{BD058C8D-E10B-4BD2-84C0-565F03FA12C5}">
      <formula1>0</formula1>
    </dataValidation>
  </dataValidations>
  <printOptions horizontalCentered="1" verticalCentered="1"/>
  <pageMargins left="0.39370078740157483" right="0.39370078740157483" top="0.82677165354330717" bottom="0.39370078740157483" header="0.31496062992125984" footer="0.19685039370078741"/>
  <pageSetup scale="66" orientation="landscape" r:id="rId1"/>
  <headerFooter>
    <oddHeader>&amp;L&amp;G</oddHeader>
    <oddFooter>&amp;R&amp;"Carlito,Negrita"Educación Preescolar&amp;"Carlito,Normal", &amp;A</oddFooter>
  </headerFooter>
  <ignoredErrors>
    <ignoredError sqref="F22:N22 F8:H21" unlockedFormula="1"/>
    <ignoredError sqref="I8:N21" formula="1" unlockedFormula="1"/>
    <ignoredError sqref="I7:N7 O7:R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28</vt:i4>
      </vt:variant>
    </vt:vector>
  </HeadingPairs>
  <TitlesOfParts>
    <vt:vector size="47" baseType="lpstr">
      <vt:lpstr>Códigos Portada</vt:lpstr>
      <vt:lpstr>preesc-sin codig</vt:lpstr>
      <vt:lpstr>REd de Cuido</vt:lpstr>
      <vt:lpstr>ubicacion (2)</vt:lpstr>
      <vt:lpstr>Portada 1-CON Código Presup.</vt:lpstr>
      <vt:lpstr>Portada 2-SIN Código Presup</vt:lpstr>
      <vt:lpstr>Portada 3-Alternat_Acredit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'Cuadro 1'!Área_de_impresión</vt:lpstr>
      <vt:lpstr>'Cuadro 10'!Área_de_impresión</vt:lpstr>
      <vt:lpstr>'Cuadro 11'!Área_de_impresión</vt:lpstr>
      <vt:lpstr>'Cuadro 12'!Área_de_impresión</vt:lpstr>
      <vt:lpstr>'Cuadro 2'!Área_de_impresión</vt:lpstr>
      <vt:lpstr>'Cuadro 3'!Área_de_impresión</vt:lpstr>
      <vt:lpstr>'Cuadro 4'!Área_de_impresión</vt:lpstr>
      <vt:lpstr>'Cuadro 5'!Área_de_impresión</vt:lpstr>
      <vt:lpstr>'Cuadro 6'!Área_de_impresión</vt:lpstr>
      <vt:lpstr>'Cuadro 7'!Área_de_impresión</vt:lpstr>
      <vt:lpstr>'Cuadro 8'!Área_de_impresión</vt:lpstr>
      <vt:lpstr>'Cuadro 9'!Área_de_impresión</vt:lpstr>
      <vt:lpstr>'Portada 1-CON Código Presup.'!Área_de_impresión</vt:lpstr>
      <vt:lpstr>'Portada 2-SIN Código Presup'!Área_de_impresión</vt:lpstr>
      <vt:lpstr>'Portada 3-Alternat_Acredit'!Área_de_impresión</vt:lpstr>
      <vt:lpstr>codigos_cuido</vt:lpstr>
      <vt:lpstr>CUIDO</vt:lpstr>
      <vt:lpstr>CUIDO_1</vt:lpstr>
      <vt:lpstr>datos</vt:lpstr>
      <vt:lpstr>DATOS_CUID</vt:lpstr>
      <vt:lpstr>lista</vt:lpstr>
      <vt:lpstr>'Cuadro 1'!OLE_LINK2</vt:lpstr>
      <vt:lpstr>'Cuadro 6'!OLE_LINK2</vt:lpstr>
      <vt:lpstr>privadas</vt:lpstr>
      <vt:lpstr>prov</vt:lpstr>
      <vt:lpstr>prov1</vt:lpstr>
      <vt:lpstr>secuenc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dbrenes</dc:creator>
  <cp:lastModifiedBy>Dixie Brenes Vindas</cp:lastModifiedBy>
  <cp:lastPrinted>2025-11-26T01:52:32Z</cp:lastPrinted>
  <dcterms:created xsi:type="dcterms:W3CDTF">2011-05-27T17:11:21Z</dcterms:created>
  <dcterms:modified xsi:type="dcterms:W3CDTF">2025-11-26T16:51:03Z</dcterms:modified>
</cp:coreProperties>
</file>